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embeddings/oleObject1.bin" ContentType="application/vnd.openxmlformats-officedocument.oleObject"/>
  <Override PartName="/xl/drawings/drawing12.xml" ContentType="application/vnd.openxmlformats-officedocument.drawing+xml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과업방\2025년\21. 2026년 한동저수지,벼락못 준설(의성지사)\00. 벼락저수지 준설사업\"/>
    </mc:Choice>
  </mc:AlternateContent>
  <xr:revisionPtr revIDLastSave="0" documentId="13_ncr:1_{44C16392-E876-435B-B77A-4510A358651F}" xr6:coauthVersionLast="47" xr6:coauthVersionMax="47" xr10:uidLastSave="{00000000-0000-0000-0000-000000000000}"/>
  <bookViews>
    <workbookView xWindow="28680" yWindow="-120" windowWidth="29040" windowHeight="15720" tabRatio="953" firstSheet="17" activeTab="20" xr2:uid="{00000000-000D-0000-FFFF-FFFF00000000}"/>
  </bookViews>
  <sheets>
    <sheet name="수지예산서표지" sheetId="76" r:id="rId1"/>
    <sheet name="수지예산서" sheetId="77" r:id="rId2"/>
    <sheet name="산출내역표지" sheetId="78" r:id="rId3"/>
    <sheet name="5.2.1. 공사비 산출내역(대상액조서)" sheetId="156" r:id="rId4"/>
    <sheet name="5.2.2. 측량설계비 산출내역(세부설계)" sheetId="155" r:id="rId5"/>
    <sheet name="5.2.3. 공사감리비 산출내역" sheetId="157" r:id="rId6"/>
    <sheet name="5.2.4. 시설부대비 산출내역" sheetId="158" r:id="rId7"/>
    <sheet name="시설부대경비 요율" sheetId="159" r:id="rId8"/>
    <sheet name="잡지출산출내역서" sheetId="128" r:id="rId9"/>
    <sheet name="총괄 공사비원가표지" sheetId="84" r:id="rId10"/>
    <sheet name="총괄 공사비원가표지 (2)" sheetId="135" r:id="rId11"/>
    <sheet name="총괄공사원가" sheetId="96" r:id="rId12"/>
    <sheet name="공사원가표지" sheetId="134" r:id="rId13"/>
    <sheet name="공사원가 (벼락지)" sheetId="133" r:id="rId14"/>
    <sheet name="공사비명세서표지(전체)" sheetId="139" r:id="rId15"/>
    <sheet name="공사비명세서표지" sheetId="87" r:id="rId16"/>
    <sheet name="공사비명세서" sheetId="88" r:id="rId17"/>
    <sheet name="계산서표지" sheetId="92" r:id="rId18"/>
    <sheet name="재료집계표" sheetId="89" r:id="rId19"/>
    <sheet name="재료계산서" sheetId="93" r:id="rId20"/>
    <sheet name="토적계산서" sheetId="95" r:id="rId21"/>
    <sheet name="가물막이" sheetId="149" state="hidden" r:id="rId22"/>
    <sheet name="인공섬 철거" sheetId="151" state="hidden" r:id="rId23"/>
    <sheet name="일위대가표지" sheetId="106" r:id="rId24"/>
    <sheet name="일위대가(총)" sheetId="50" r:id="rId25"/>
    <sheet name="일위대가" sheetId="49" r:id="rId26"/>
    <sheet name="단가표표지" sheetId="90" r:id="rId27"/>
    <sheet name="운반거리표" sheetId="109" r:id="rId28"/>
    <sheet name="덤프운반" sheetId="47" r:id="rId29"/>
    <sheet name="운반비비교검토표지" sheetId="132" state="hidden" r:id="rId30"/>
    <sheet name="덤프운반 비교검토" sheetId="123" state="hidden" r:id="rId31"/>
    <sheet name="백호(굴착및적재)" sheetId="44" r:id="rId32"/>
    <sheet name="백호(사토정지)" sheetId="45" r:id="rId33"/>
    <sheet name="백호(표토제거)" sheetId="125" r:id="rId34"/>
    <sheet name="백호(표토제거정지)" sheetId="141" r:id="rId35"/>
    <sheet name="백호(사토장탐방로순성토굴착및적재)" sheetId="154" state="hidden" r:id="rId36"/>
    <sheet name="백호(탐방로성토)" sheetId="152" state="hidden" r:id="rId37"/>
    <sheet name="로울러(탐방로 다짐)" sheetId="153" state="hidden" r:id="rId38"/>
    <sheet name="백호(가도설치)" sheetId="142" state="hidden" r:id="rId39"/>
    <sheet name="백호(가물막이설치) " sheetId="150" state="hidden" r:id="rId40"/>
    <sheet name="백호(무근콘크리트깨기및상차)" sheetId="143" state="hidden" r:id="rId41"/>
    <sheet name="백호(인공식물섬철거)" sheetId="144" state="hidden" r:id="rId42"/>
    <sheet name="백호(혼합폐기물상차)" sheetId="146" state="hidden" r:id="rId43"/>
    <sheet name="폐기물처리" sheetId="147" state="hidden" r:id="rId44"/>
    <sheet name="트레일러(중기운반)" sheetId="39" r:id="rId45"/>
    <sheet name="중기사용료 (총괄)" sheetId="51" r:id="rId46"/>
    <sheet name="중기사용료" sheetId="52" r:id="rId47"/>
    <sheet name="중기시간당 손료" sheetId="54" r:id="rId48"/>
    <sheet name="중기사용 산정기준" sheetId="53" r:id="rId49"/>
    <sheet name="시중노임" sheetId="56" r:id="rId50"/>
    <sheet name="주유소" sheetId="124" r:id="rId51"/>
    <sheet name="기계경비산출" sheetId="112" r:id="rId52"/>
    <sheet name="B.M성과표" sheetId="148" r:id="rId53"/>
    <sheet name="1사토장" sheetId="115" state="hidden" r:id="rId54"/>
    <sheet name="5사토장" sheetId="114" state="hidden" r:id="rId55"/>
  </sheets>
  <externalReferences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</externalReferences>
  <definedNames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_A81620">#REF!</definedName>
    <definedName name="__10">#REF!</definedName>
    <definedName name="__11">#REF!</definedName>
    <definedName name="__123Graph_A" hidden="1">#REF!</definedName>
    <definedName name="__1F" hidden="1">#N/A</definedName>
    <definedName name="__6">#REF!</definedName>
    <definedName name="__7">#REF!</definedName>
    <definedName name="__8">#REF!</definedName>
    <definedName name="__9">#REF!</definedName>
    <definedName name="__a16385">#REF!</definedName>
    <definedName name="__A81620">#REF!</definedName>
    <definedName name="__C">#REF!</definedName>
    <definedName name="__CON135">#REF!</definedName>
    <definedName name="__CON210">#REF!</definedName>
    <definedName name="__CON240">#REF!</definedName>
    <definedName name="__DemandLoad">TRUE</definedName>
    <definedName name="__dfdfe" hidden="1">#REF!</definedName>
    <definedName name="__ELL1">#REF!</definedName>
    <definedName name="__ELL2">#REF!</definedName>
    <definedName name="__ER465">#REF!</definedName>
    <definedName name="__GHH1">#REF!</definedName>
    <definedName name="__GHH2">#REF!</definedName>
    <definedName name="__HSH1">[1]Sheet1!$F$40</definedName>
    <definedName name="__HSH2">[1]Sheet1!$F$41</definedName>
    <definedName name="__IntlFixup" hidden="1">TRUE</definedName>
    <definedName name="__JEA1">#REF!</definedName>
    <definedName name="__JEA2">#REF!</definedName>
    <definedName name="__JOI13">#REF!</definedName>
    <definedName name="__L1">#REF!</definedName>
    <definedName name="__L2">#REF!</definedName>
    <definedName name="__L3">#REF!</definedName>
    <definedName name="__L4">#REF!</definedName>
    <definedName name="__L5">#REF!</definedName>
    <definedName name="__L6">#REF!</definedName>
    <definedName name="__MaL1">#REF!</definedName>
    <definedName name="__MaL2">#REF!</definedName>
    <definedName name="__NP1">[1]Sheet1!$F$57</definedName>
    <definedName name="__NP2">[1]Sheet1!$F$58</definedName>
    <definedName name="__NSH1">[1]Sheet1!$L$40</definedName>
    <definedName name="__NSH2">[1]Sheet1!$L$41</definedName>
    <definedName name="__s1">#REF!</definedName>
    <definedName name="__SCH1">#REF!</definedName>
    <definedName name="__SH1">#REF!</definedName>
    <definedName name="__SH2">#REF!</definedName>
    <definedName name="__SH3">#REF!</definedName>
    <definedName name="__ST1">#REF!</definedName>
    <definedName name="__Ty1">#REF!</definedName>
    <definedName name="__Ty2">#REF!</definedName>
    <definedName name="__wrm10" hidden="1">{#N/A,#N/A,FALSE,"설계조건";#N/A,#N/A,FALSE,"바닥판";#N/A,#N/A,FALSE,"중앙지간부";#N/A,#N/A,FALSE,"방호벽";#N/A,#N/A,FALSE,"중분대";#N/A,#N/A,FALSE,"사용성검토";#N/A,#N/A,FALSE,"연속지점부(2경간)";#N/A,#N/A,FALSE,"지점침하";#N/A,#N/A,FALSE,"연속지점부-단면검토";#N/A,#N/A,FALSE,"연속지점부-사용성검토";#N/A,#N/A,FALSE,"반력산정-고정하중";#N/A,#N/A,FALSE,"반력산정-활하중";#N/A,#N/A,FALSE,"반력집계";#N/A,#N/A,FALSE,"CROSS";#N/A,#N/A,FALSE,"CROSS BEAM 철근량";#N/A,#N/A,FALSE,"높은보(단부)";#N/A,#N/A,FALSE,"높은보(중앙부)"}</definedName>
    <definedName name="__xlfn.BAHTTEXT">#NAME?</definedName>
    <definedName name="__xlfn.RTD">#NAME?</definedName>
    <definedName name="__YO1">'[2]01'!#REF!</definedName>
    <definedName name="_03">#REF!</definedName>
    <definedName name="_1">#N/A</definedName>
    <definedName name="_10">#N/A</definedName>
    <definedName name="_100a14_" localSheetId="33">'백호(표토제거)'!_100a14_</definedName>
    <definedName name="_100a14_" localSheetId="34">'백호(표토제거정지)'!_100a14_</definedName>
    <definedName name="_101a14_" localSheetId="29">운반비비교검토표지!_101a14_</definedName>
    <definedName name="_102a14_" localSheetId="4">'5.2.2. 측량설계비 산출내역(세부설계)'!_102a14_</definedName>
    <definedName name="_102a14_" localSheetId="52">B.M성과표!_102a14_</definedName>
    <definedName name="_102a14_" localSheetId="21">가물막이!_102a14_</definedName>
    <definedName name="_102a14_" localSheetId="22">'인공섬 철거'!_102a14_</definedName>
    <definedName name="_102a14_">[0]!_102a14_</definedName>
    <definedName name="_103a15_" localSheetId="33">'백호(표토제거)'!_103a15_</definedName>
    <definedName name="_103a15_" localSheetId="34">'백호(표토제거정지)'!_103a15_</definedName>
    <definedName name="_104a15_" localSheetId="29">운반비비교검토표지!_104a15_</definedName>
    <definedName name="_105a15_" localSheetId="4">'5.2.2. 측량설계비 산출내역(세부설계)'!_105a15_</definedName>
    <definedName name="_105a15_" localSheetId="52">B.M성과표!_105a15_</definedName>
    <definedName name="_105a15_" localSheetId="21">가물막이!_105a15_</definedName>
    <definedName name="_105a15_" localSheetId="22">'인공섬 철거'!_105a15_</definedName>
    <definedName name="_105a15_">[0]!_105a15_</definedName>
    <definedName name="_106a16_" localSheetId="33">'백호(표토제거)'!_106a16_</definedName>
    <definedName name="_106a16_" localSheetId="34">'백호(표토제거정지)'!_106a16_</definedName>
    <definedName name="_107a16_" localSheetId="29">운반비비교검토표지!_107a16_</definedName>
    <definedName name="_108a16_" localSheetId="4">'5.2.2. 측량설계비 산출내역(세부설계)'!_108a16_</definedName>
    <definedName name="_108a16_" localSheetId="52">B.M성과표!_108a16_</definedName>
    <definedName name="_108a16_" localSheetId="21">가물막이!_108a16_</definedName>
    <definedName name="_108a16_" localSheetId="22">'인공섬 철거'!_108a16_</definedName>
    <definedName name="_108a16_">[0]!_108a16_</definedName>
    <definedName name="_109a16385_" localSheetId="14">#REF!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#REF!</definedName>
    <definedName name="_10A_90">#N/A</definedName>
    <definedName name="_10B_">#REF!</definedName>
    <definedName name="_10B_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#REF!</definedName>
    <definedName name="_10B_90">#N/A</definedName>
    <definedName name="_10C_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#REF!</definedName>
    <definedName name="_10C_90">#N/A</definedName>
    <definedName name="_11">#N/A</definedName>
    <definedName name="_110a16385_" localSheetId="13">#REF!</definedName>
    <definedName name="_111a16385_" localSheetId="12">#REF!</definedName>
    <definedName name="_112a16385_" localSheetId="30">#REF!</definedName>
    <definedName name="_113a16385_" localSheetId="33">#REF!</definedName>
    <definedName name="_113a16385_" localSheetId="34">#REF!</definedName>
    <definedName name="_114a16385_" localSheetId="29">#REF!</definedName>
    <definedName name="_116a16385_" localSheetId="10">#REF!</definedName>
    <definedName name="_118a16385_" localSheetId="4">#REF!</definedName>
    <definedName name="_118a16385_" localSheetId="37">#REF!</definedName>
    <definedName name="_118a16385_" localSheetId="38">#REF!</definedName>
    <definedName name="_118a16385_" localSheetId="39">#REF!</definedName>
    <definedName name="_118a16385_" localSheetId="40">#REF!</definedName>
    <definedName name="_118a16385_" localSheetId="35">#REF!</definedName>
    <definedName name="_118a16385_" localSheetId="41">#REF!</definedName>
    <definedName name="_118a16385_" localSheetId="36">#REF!</definedName>
    <definedName name="_118a16385_" localSheetId="34">#REF!</definedName>
    <definedName name="_118a16385_" localSheetId="42">#REF!</definedName>
    <definedName name="_118a16385_" localSheetId="22">#REF!</definedName>
    <definedName name="_118a16385_" localSheetId="43">#REF!</definedName>
    <definedName name="_118a16385_">#REF!</definedName>
    <definedName name="_119a17_" localSheetId="33">'백호(표토제거)'!_119a17_</definedName>
    <definedName name="_119a17_" localSheetId="34">'백호(표토제거정지)'!_119a17_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2">#N/A</definedName>
    <definedName name="_12___0_0_F" hidden="1">#REF!</definedName>
    <definedName name="_120a17_" localSheetId="29">운반비비교검토표지!_120a17_</definedName>
    <definedName name="_121a17_" localSheetId="4">'5.2.2. 측량설계비 산출내역(세부설계)'!_121a17_</definedName>
    <definedName name="_121a17_" localSheetId="52">B.M성과표!_121a17_</definedName>
    <definedName name="_121a17_" localSheetId="21">가물막이!_121a17_</definedName>
    <definedName name="_121a17_" localSheetId="22">'인공섬 철거'!_121a17_</definedName>
    <definedName name="_121a17_">[0]!_121a17_</definedName>
    <definedName name="_122a2_" localSheetId="33">'백호(표토제거)'!_122a2_</definedName>
    <definedName name="_122a2_" localSheetId="34">'백호(표토제거정지)'!_122a2_</definedName>
    <definedName name="_123a2_" localSheetId="29">운반비비교검토표지!_123a2_</definedName>
    <definedName name="_124a2_" localSheetId="4">'5.2.2. 측량설계비 산출내역(세부설계)'!_124a2_</definedName>
    <definedName name="_124a2_" localSheetId="52">B.M성과표!_124a2_</definedName>
    <definedName name="_124a2_" localSheetId="21">가물막이!_124a2_</definedName>
    <definedName name="_124a2_" localSheetId="22">'인공섬 철거'!_124a2_</definedName>
    <definedName name="_124a2_">[0]!_124a2_</definedName>
    <definedName name="_125a3_" localSheetId="33">'백호(표토제거)'!_125a3_</definedName>
    <definedName name="_125a3_" localSheetId="34">'백호(표토제거정지)'!_125a3_</definedName>
    <definedName name="_126a3_" localSheetId="29">운반비비교검토표지!_126a3_</definedName>
    <definedName name="_127a3_" localSheetId="4">'5.2.2. 측량설계비 산출내역(세부설계)'!_127a3_</definedName>
    <definedName name="_127a3_" localSheetId="52">B.M성과표!_127a3_</definedName>
    <definedName name="_127a3_" localSheetId="21">가물막이!_127a3_</definedName>
    <definedName name="_127a3_" localSheetId="22">'인공섬 철거'!_127a3_</definedName>
    <definedName name="_127a3_">[0]!_127a3_</definedName>
    <definedName name="_128a4_" localSheetId="33">'백호(표토제거)'!_128a4_</definedName>
    <definedName name="_128a4_" localSheetId="34">'백호(표토제거정지)'!_128a4_</definedName>
    <definedName name="_129a4_" localSheetId="29">운반비비교검토표지!_129a4_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_0__123Grap" hidden="1">#REF!</definedName>
    <definedName name="_130a4_" localSheetId="4">'5.2.2. 측량설계비 산출내역(세부설계)'!_130a4_</definedName>
    <definedName name="_130a4_" localSheetId="52">B.M성과표!_130a4_</definedName>
    <definedName name="_130a4_" localSheetId="21">가물막이!_130a4_</definedName>
    <definedName name="_130a4_" localSheetId="22">'인공섬 철거'!_130a4_</definedName>
    <definedName name="_130a4_">[0]!_130a4_</definedName>
    <definedName name="_131a5_" localSheetId="33">'백호(표토제거)'!_131a5_</definedName>
    <definedName name="_131a5_" localSheetId="34">'백호(표토제거정지)'!_131a5_</definedName>
    <definedName name="_132a5_" localSheetId="29">운반비비교검토표지!_132a5_</definedName>
    <definedName name="_133a5_" localSheetId="4">'5.2.2. 측량설계비 산출내역(세부설계)'!_133a5_</definedName>
    <definedName name="_133a5_" localSheetId="52">B.M성과표!_133a5_</definedName>
    <definedName name="_133a5_" localSheetId="21">가물막이!_133a5_</definedName>
    <definedName name="_133a5_" localSheetId="22">'인공섬 철거'!_133a5_</definedName>
    <definedName name="_133a5_">[0]!_133a5_</definedName>
    <definedName name="_134a6_" localSheetId="33">'백호(표토제거)'!_134a6_</definedName>
    <definedName name="_134a6_" localSheetId="34">'백호(표토제거정지)'!_134a6_</definedName>
    <definedName name="_135a6_" localSheetId="29">운반비비교검토표지!_135a6_</definedName>
    <definedName name="_136a6_" localSheetId="4">'5.2.2. 측량설계비 산출내역(세부설계)'!_136a6_</definedName>
    <definedName name="_136a6_" localSheetId="52">B.M성과표!_136a6_</definedName>
    <definedName name="_136a6_" localSheetId="21">가물막이!_136a6_</definedName>
    <definedName name="_136a6_" localSheetId="22">'인공섬 철거'!_136a6_</definedName>
    <definedName name="_136a6_">[0]!_136a6_</definedName>
    <definedName name="_137a7_" localSheetId="33">'백호(표토제거)'!_137a7_</definedName>
    <definedName name="_137a7_" localSheetId="34">'백호(표토제거정지)'!_137a7_</definedName>
    <definedName name="_138a7_" localSheetId="29">운반비비교검토표지!_138a7_</definedName>
    <definedName name="_139a7_" localSheetId="4">'5.2.2. 측량설계비 산출내역(세부설계)'!_139a7_</definedName>
    <definedName name="_139a7_" localSheetId="52">B.M성과표!_139a7_</definedName>
    <definedName name="_139a7_" localSheetId="21">가물막이!_139a7_</definedName>
    <definedName name="_139a7_" localSheetId="22">'인공섬 철거'!_139a7_</definedName>
    <definedName name="_139a7_">[0]!_139a7_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">#N/A</definedName>
    <definedName name="_140a8_" localSheetId="33">'백호(표토제거)'!_140a8_</definedName>
    <definedName name="_140a8_" localSheetId="34">'백호(표토제거정지)'!_140a8_</definedName>
    <definedName name="_141a8_" localSheetId="29">운반비비교검토표지!_141a8_</definedName>
    <definedName name="_142a8_" localSheetId="4">'5.2.2. 측량설계비 산출내역(세부설계)'!_142a8_</definedName>
    <definedName name="_142a8_" localSheetId="52">B.M성과표!_142a8_</definedName>
    <definedName name="_142a8_" localSheetId="21">가물막이!_142a8_</definedName>
    <definedName name="_142a8_" localSheetId="22">'인공섬 철거'!_142a8_</definedName>
    <definedName name="_142a8_">[0]!_142a8_</definedName>
    <definedName name="_143a9_" localSheetId="33">'백호(표토제거)'!_143a9_</definedName>
    <definedName name="_143a9_" localSheetId="34">'백호(표토제거정지)'!_143a9_</definedName>
    <definedName name="_144a9_" localSheetId="29">운반비비교검토표지!_144a9_</definedName>
    <definedName name="_145a9_" localSheetId="4">'5.2.2. 측량설계비 산출내역(세부설계)'!_145a9_</definedName>
    <definedName name="_145a9_" localSheetId="52">B.M성과표!_145a9_</definedName>
    <definedName name="_145a9_" localSheetId="21">가물막이!_145a9_</definedName>
    <definedName name="_145a9_" localSheetId="22">'인공섬 철거'!_145a9_</definedName>
    <definedName name="_145a9_">[0]!_145a9_</definedName>
    <definedName name="_148B3_" localSheetId="4">#REF!</definedName>
    <definedName name="_148B3_" localSheetId="52">#REF!</definedName>
    <definedName name="_148B3_" localSheetId="37">#REF!</definedName>
    <definedName name="_148B3_" localSheetId="38">#REF!</definedName>
    <definedName name="_148B3_" localSheetId="39">#REF!</definedName>
    <definedName name="_148B3_" localSheetId="40">#REF!</definedName>
    <definedName name="_148B3_" localSheetId="35">#REF!</definedName>
    <definedName name="_148B3_" localSheetId="41">#REF!</definedName>
    <definedName name="_148B3_" localSheetId="36">#REF!</definedName>
    <definedName name="_148B3_" localSheetId="34">#REF!</definedName>
    <definedName name="_148B3_" localSheetId="42">#REF!</definedName>
    <definedName name="_148B3_" localSheetId="22">#REF!</definedName>
    <definedName name="_148B3_" localSheetId="43">#REF!</definedName>
    <definedName name="_148B3_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A">[3]금액내역서!$D$3:$D$10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A_1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7">#N/A</definedName>
    <definedName name="_176C_" localSheetId="4">#REF!</definedName>
    <definedName name="_176C_" localSheetId="52">#REF!</definedName>
    <definedName name="_176C_" localSheetId="37">#REF!</definedName>
    <definedName name="_176C_" localSheetId="38">#REF!</definedName>
    <definedName name="_176C_" localSheetId="39">#REF!</definedName>
    <definedName name="_176C_" localSheetId="40">#REF!</definedName>
    <definedName name="_176C_" localSheetId="35">#REF!</definedName>
    <definedName name="_176C_" localSheetId="41">#REF!</definedName>
    <definedName name="_176C_" localSheetId="36">#REF!</definedName>
    <definedName name="_176C_" localSheetId="34">#REF!</definedName>
    <definedName name="_176C_" localSheetId="42">#REF!</definedName>
    <definedName name="_176C_" localSheetId="22">#REF!</definedName>
    <definedName name="_176C_" localSheetId="43">#REF!</definedName>
    <definedName name="_176C_">#REF!</definedName>
    <definedName name="_178ER465_" localSheetId="4">#REF!</definedName>
    <definedName name="_178ER465_" localSheetId="37">#REF!</definedName>
    <definedName name="_178ER465_" localSheetId="38">#REF!</definedName>
    <definedName name="_178ER465_" localSheetId="39">#REF!</definedName>
    <definedName name="_178ER465_" localSheetId="40">#REF!</definedName>
    <definedName name="_178ER465_" localSheetId="35">#REF!</definedName>
    <definedName name="_178ER465_" localSheetId="41">#REF!</definedName>
    <definedName name="_178ER465_" localSheetId="36">#REF!</definedName>
    <definedName name="_178ER465_" localSheetId="34">#REF!</definedName>
    <definedName name="_178ER465_" localSheetId="42">#REF!</definedName>
    <definedName name="_178ER465_" localSheetId="22">#REF!</definedName>
    <definedName name="_178ER465_" localSheetId="43">#REF!</definedName>
    <definedName name="_178ER465_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_0_0_F" hidden="1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0">#REF!</definedName>
    <definedName name="_1A_8">#REF!</definedName>
    <definedName name="_1A_9">#REF!</definedName>
    <definedName name="_1a16385_" localSheetId="4">#REF!</definedName>
    <definedName name="_1a16385_" localSheetId="14">#REF!</definedName>
    <definedName name="_1a16385_" localSheetId="13">#REF!</definedName>
    <definedName name="_1a16385_" localSheetId="12">#REF!</definedName>
    <definedName name="_1a16385_" localSheetId="37">#REF!</definedName>
    <definedName name="_1a16385_" localSheetId="38">#REF!</definedName>
    <definedName name="_1a16385_" localSheetId="39">#REF!</definedName>
    <definedName name="_1a16385_" localSheetId="40">#REF!</definedName>
    <definedName name="_1a16385_" localSheetId="35">#REF!</definedName>
    <definedName name="_1a16385_" localSheetId="41">#REF!</definedName>
    <definedName name="_1a16385_" localSheetId="36">#REF!</definedName>
    <definedName name="_1a16385_" localSheetId="34">#REF!</definedName>
    <definedName name="_1a16385_" localSheetId="42">#REF!</definedName>
    <definedName name="_1a16385_" localSheetId="22">#REF!</definedName>
    <definedName name="_1a16385_" localSheetId="10">#REF!</definedName>
    <definedName name="_1a16385_" localSheetId="43">#REF!</definedName>
    <definedName name="_1a16385_">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0">#REF!</definedName>
    <definedName name="_1B_8">#REF!</definedName>
    <definedName name="_1B_9">#REF!</definedName>
    <definedName name="_1C_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0">#REF!</definedName>
    <definedName name="_1C_8">#REF!</definedName>
    <definedName name="_1C_9">#REF!</definedName>
    <definedName name="_1공장">#REF!</definedName>
    <definedName name="_2">#N/A</definedName>
    <definedName name="_2_10">#REF!</definedName>
    <definedName name="_20">#N/A</definedName>
    <definedName name="_20_0_F" hidden="1">#REF!</definedName>
    <definedName name="_21">#N/A</definedName>
    <definedName name="_21_0_F" hidden="1">#N/A</definedName>
    <definedName name="_215fg34444_" localSheetId="14">BlankMacro1</definedName>
    <definedName name="_216fg34444_" localSheetId="13">BlankMacro1</definedName>
    <definedName name="_217fg34444_" localSheetId="12">BlankMacro1</definedName>
    <definedName name="_218fg34444_" localSheetId="30">BlankMacro1</definedName>
    <definedName name="_219fg34444_" localSheetId="33">BlankMacro1</definedName>
    <definedName name="_219fg34444_" localSheetId="34">BlankMacro1</definedName>
    <definedName name="_22">#N/A</definedName>
    <definedName name="_22_2___Parse" hidden="1">#N/A</definedName>
    <definedName name="_220fg34444_" localSheetId="29">BlankMacro1</definedName>
    <definedName name="_221fg34444_" localSheetId="10">BlankMacro1</definedName>
    <definedName name="_223fg34444_" localSheetId="4">BlankMacro1</definedName>
    <definedName name="_223fg34444_" localSheetId="52">BlankMacro1</definedName>
    <definedName name="_223fg34444_" localSheetId="21">BlankMacro1</definedName>
    <definedName name="_223fg34444_" localSheetId="37">BlankMacro1</definedName>
    <definedName name="_223fg34444_" localSheetId="38">BlankMacro1</definedName>
    <definedName name="_223fg34444_" localSheetId="39">BlankMacro1</definedName>
    <definedName name="_223fg34444_" localSheetId="40">BlankMacro1</definedName>
    <definedName name="_223fg34444_" localSheetId="35">BlankMacro1</definedName>
    <definedName name="_223fg34444_" localSheetId="41">BlankMacro1</definedName>
    <definedName name="_223fg34444_" localSheetId="36">BlankMacro1</definedName>
    <definedName name="_223fg34444_" localSheetId="34">BlankMacro1</definedName>
    <definedName name="_223fg34444_" localSheetId="42">BlankMacro1</definedName>
    <definedName name="_223fg34444_" localSheetId="22">BlankMacro1</definedName>
    <definedName name="_223fg34444_" localSheetId="43">BlankMacro1</definedName>
    <definedName name="_223fg34444_">BlankMacro1</definedName>
    <definedName name="_224G_0Extr" localSheetId="14">#REF!</definedName>
    <definedName name="_225G_0Extr" localSheetId="13">#REF!</definedName>
    <definedName name="_226G_0Extr" localSheetId="12">#REF!</definedName>
    <definedName name="_227G_0Extr" localSheetId="30">#REF!</definedName>
    <definedName name="_228G_0Extr" localSheetId="33">#REF!</definedName>
    <definedName name="_228G_0Extr" localSheetId="34">#REF!</definedName>
    <definedName name="_229G_0Extr" localSheetId="29">#REF!</definedName>
    <definedName name="_23">#N/A</definedName>
    <definedName name="_23_0_F" hidden="1">#REF!</definedName>
    <definedName name="_2309f" hidden="1">#REF!</definedName>
    <definedName name="_230G_0Extr" localSheetId="10">#REF!</definedName>
    <definedName name="_232G_0Extr" localSheetId="4">#REF!</definedName>
    <definedName name="_232G_0Extr" localSheetId="37">#REF!</definedName>
    <definedName name="_232G_0Extr" localSheetId="38">#REF!</definedName>
    <definedName name="_232G_0Extr" localSheetId="39">#REF!</definedName>
    <definedName name="_232G_0Extr" localSheetId="40">#REF!</definedName>
    <definedName name="_232G_0Extr" localSheetId="35">#REF!</definedName>
    <definedName name="_232G_0Extr" localSheetId="41">#REF!</definedName>
    <definedName name="_232G_0Extr" localSheetId="36">#REF!</definedName>
    <definedName name="_232G_0Extr" localSheetId="34">#REF!</definedName>
    <definedName name="_232G_0Extr" localSheetId="42">#REF!</definedName>
    <definedName name="_232G_0Extr" localSheetId="22">#REF!</definedName>
    <definedName name="_232G_0Extr" localSheetId="43">#REF!</definedName>
    <definedName name="_232G_0Extr">#REF!</definedName>
    <definedName name="_233G_0Extract" localSheetId="14">#REF!</definedName>
    <definedName name="_234G_0Extract" localSheetId="13">#REF!</definedName>
    <definedName name="_235G_0Extract" localSheetId="12">#REF!</definedName>
    <definedName name="_236G_0Extract" localSheetId="30">#REF!</definedName>
    <definedName name="_237G_0Extract" localSheetId="33">#REF!</definedName>
    <definedName name="_237G_0Extract" localSheetId="34">#REF!</definedName>
    <definedName name="_238G_0Extract" localSheetId="29">#REF!</definedName>
    <definedName name="_239G_0Extract" localSheetId="10">#REF!</definedName>
    <definedName name="_23fil" hidden="1">#REF!</definedName>
    <definedName name="_23i99" hidden="1">#REF!</definedName>
    <definedName name="_24">#N/A</definedName>
    <definedName name="_24_0_F" hidden="1">#N/A</definedName>
    <definedName name="_241G_0Extract" localSheetId="4">#REF!</definedName>
    <definedName name="_241G_0Extract" localSheetId="37">#REF!</definedName>
    <definedName name="_241G_0Extract" localSheetId="38">#REF!</definedName>
    <definedName name="_241G_0Extract" localSheetId="39">#REF!</definedName>
    <definedName name="_241G_0Extract" localSheetId="40">#REF!</definedName>
    <definedName name="_241G_0Extract" localSheetId="35">#REF!</definedName>
    <definedName name="_241G_0Extract" localSheetId="41">#REF!</definedName>
    <definedName name="_241G_0Extract" localSheetId="36">#REF!</definedName>
    <definedName name="_241G_0Extract" localSheetId="34">#REF!</definedName>
    <definedName name="_241G_0Extract" localSheetId="42">#REF!</definedName>
    <definedName name="_241G_0Extract" localSheetId="22">#REF!</definedName>
    <definedName name="_241G_0Extract" localSheetId="43">#REF!</definedName>
    <definedName name="_241G_0Extract">#REF!</definedName>
    <definedName name="_24342" hidden="1">#REF!</definedName>
    <definedName name="_25">#N/A</definedName>
    <definedName name="_25_2___Parse" hidden="1">#N/A</definedName>
    <definedName name="_26">#N/A</definedName>
    <definedName name="_265L2_" localSheetId="14">#REF!</definedName>
    <definedName name="_266L2_" localSheetId="13">#REF!</definedName>
    <definedName name="_267L2_" localSheetId="12">#REF!</definedName>
    <definedName name="_268L2_" localSheetId="10">#REF!</definedName>
    <definedName name="_269L2_" localSheetId="4">#REF!</definedName>
    <definedName name="_269L2_" localSheetId="37">#REF!</definedName>
    <definedName name="_269L2_" localSheetId="38">#REF!</definedName>
    <definedName name="_269L2_" localSheetId="39">#REF!</definedName>
    <definedName name="_269L2_" localSheetId="40">#REF!</definedName>
    <definedName name="_269L2_" localSheetId="35">#REF!</definedName>
    <definedName name="_269L2_" localSheetId="41">#REF!</definedName>
    <definedName name="_269L2_" localSheetId="36">#REF!</definedName>
    <definedName name="_269L2_" localSheetId="34">#REF!</definedName>
    <definedName name="_269L2_" localSheetId="42">#REF!</definedName>
    <definedName name="_269L2_" localSheetId="22">#REF!</definedName>
    <definedName name="_269L2_" localSheetId="43">#REF!</definedName>
    <definedName name="_269L2_">#REF!</definedName>
    <definedName name="_27">#N/A</definedName>
    <definedName name="_270L3_" localSheetId="14">#REF!</definedName>
    <definedName name="_271L3_" localSheetId="13">#REF!</definedName>
    <definedName name="_272L3_" localSheetId="12">#REF!</definedName>
    <definedName name="_273L3_" localSheetId="10">#REF!</definedName>
    <definedName name="_274L3_" localSheetId="4">#REF!</definedName>
    <definedName name="_274L3_" localSheetId="37">#REF!</definedName>
    <definedName name="_274L3_" localSheetId="38">#REF!</definedName>
    <definedName name="_274L3_" localSheetId="39">#REF!</definedName>
    <definedName name="_274L3_" localSheetId="40">#REF!</definedName>
    <definedName name="_274L3_" localSheetId="35">#REF!</definedName>
    <definedName name="_274L3_" localSheetId="41">#REF!</definedName>
    <definedName name="_274L3_" localSheetId="36">#REF!</definedName>
    <definedName name="_274L3_" localSheetId="34">#REF!</definedName>
    <definedName name="_274L3_" localSheetId="42">#REF!</definedName>
    <definedName name="_274L3_" localSheetId="22">#REF!</definedName>
    <definedName name="_274L3_" localSheetId="43">#REF!</definedName>
    <definedName name="_274L3_">#REF!</definedName>
    <definedName name="_275L4_" localSheetId="4">#REF!</definedName>
    <definedName name="_275L4_" localSheetId="37">#REF!</definedName>
    <definedName name="_275L4_" localSheetId="38">#REF!</definedName>
    <definedName name="_275L4_" localSheetId="39">#REF!</definedName>
    <definedName name="_275L4_" localSheetId="40">#REF!</definedName>
    <definedName name="_275L4_" localSheetId="35">#REF!</definedName>
    <definedName name="_275L4_" localSheetId="41">#REF!</definedName>
    <definedName name="_275L4_" localSheetId="36">#REF!</definedName>
    <definedName name="_275L4_" localSheetId="34">#REF!</definedName>
    <definedName name="_275L4_" localSheetId="42">#REF!</definedName>
    <definedName name="_275L4_" localSheetId="22">#REF!</definedName>
    <definedName name="_275L4_" localSheetId="43">#REF!</definedName>
    <definedName name="_275L4_">#REF!</definedName>
    <definedName name="_276L5_" localSheetId="4">#REF!</definedName>
    <definedName name="_276L5_" localSheetId="37">#REF!</definedName>
    <definedName name="_276L5_" localSheetId="38">#REF!</definedName>
    <definedName name="_276L5_" localSheetId="39">#REF!</definedName>
    <definedName name="_276L5_" localSheetId="40">#REF!</definedName>
    <definedName name="_276L5_" localSheetId="35">#REF!</definedName>
    <definedName name="_276L5_" localSheetId="41">#REF!</definedName>
    <definedName name="_276L5_" localSheetId="36">#REF!</definedName>
    <definedName name="_276L5_" localSheetId="34">#REF!</definedName>
    <definedName name="_276L5_" localSheetId="42">#REF!</definedName>
    <definedName name="_276L5_" localSheetId="22">#REF!</definedName>
    <definedName name="_276L5_" localSheetId="43">#REF!</definedName>
    <definedName name="_276L5_">#REF!</definedName>
    <definedName name="_277L6_" localSheetId="14">#REF!</definedName>
    <definedName name="_278L6_" localSheetId="13">#REF!</definedName>
    <definedName name="_279L6_" localSheetId="12">#REF!</definedName>
    <definedName name="_28">#N/A</definedName>
    <definedName name="_28_0_F" hidden="1">#REF!</definedName>
    <definedName name="_280L6_" localSheetId="10">#REF!</definedName>
    <definedName name="_281L6_" localSheetId="4">#REF!</definedName>
    <definedName name="_281L6_" localSheetId="37">#REF!</definedName>
    <definedName name="_281L6_" localSheetId="38">#REF!</definedName>
    <definedName name="_281L6_" localSheetId="39">#REF!</definedName>
    <definedName name="_281L6_" localSheetId="40">#REF!</definedName>
    <definedName name="_281L6_" localSheetId="35">#REF!</definedName>
    <definedName name="_281L6_" localSheetId="41">#REF!</definedName>
    <definedName name="_281L6_" localSheetId="36">#REF!</definedName>
    <definedName name="_281L6_" localSheetId="34">#REF!</definedName>
    <definedName name="_281L6_" localSheetId="42">#REF!</definedName>
    <definedName name="_281L6_" localSheetId="22">#REF!</definedName>
    <definedName name="_281L6_" localSheetId="43">#REF!</definedName>
    <definedName name="_281L6_">#REF!</definedName>
    <definedName name="_282M1_" localSheetId="4">#REF!</definedName>
    <definedName name="_282M1_" localSheetId="37">#REF!</definedName>
    <definedName name="_282M1_" localSheetId="38">#REF!</definedName>
    <definedName name="_282M1_" localSheetId="39">#REF!</definedName>
    <definedName name="_282M1_" localSheetId="40">#REF!</definedName>
    <definedName name="_282M1_" localSheetId="35">#REF!</definedName>
    <definedName name="_282M1_" localSheetId="41">#REF!</definedName>
    <definedName name="_282M1_" localSheetId="36">#REF!</definedName>
    <definedName name="_282M1_" localSheetId="34">#REF!</definedName>
    <definedName name="_282M1_" localSheetId="42">#REF!</definedName>
    <definedName name="_282M1_" localSheetId="22">#REF!</definedName>
    <definedName name="_282M1_" localSheetId="43">#REF!</definedName>
    <definedName name="_282M1_">#REF!</definedName>
    <definedName name="_28C_" localSheetId="4">#REF!</definedName>
    <definedName name="_28C_" localSheetId="37">#REF!</definedName>
    <definedName name="_28C_" localSheetId="38">#REF!</definedName>
    <definedName name="_28C_" localSheetId="39">#REF!</definedName>
    <definedName name="_28C_" localSheetId="40">#REF!</definedName>
    <definedName name="_28C_" localSheetId="35">#REF!</definedName>
    <definedName name="_28C_" localSheetId="41">#REF!</definedName>
    <definedName name="_28C_" localSheetId="36">#REF!</definedName>
    <definedName name="_28C_" localSheetId="34">#REF!</definedName>
    <definedName name="_28C_" localSheetId="42">#REF!</definedName>
    <definedName name="_28C_" localSheetId="22">#REF!</definedName>
    <definedName name="_28C_" localSheetId="43">#REF!</definedName>
    <definedName name="_28C_">#REF!</definedName>
    <definedName name="_29">#N/A</definedName>
    <definedName name="_29_0_F" hidden="1">#N/A</definedName>
    <definedName name="_2A_1">#REF!</definedName>
    <definedName name="_2A_10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2공장">#REF!</definedName>
    <definedName name="_3">#N/A</definedName>
    <definedName name="_3_11">#REF!</definedName>
    <definedName name="_30">#N/A</definedName>
    <definedName name="_30_2___Parse" hidden="1">#N/A</definedName>
    <definedName name="_31">#N/A</definedName>
    <definedName name="_319P1_" localSheetId="14">#REF!</definedName>
    <definedName name="_32">#N/A</definedName>
    <definedName name="_320P1_" localSheetId="13">#REF!</definedName>
    <definedName name="_321P1_" localSheetId="12">#REF!</definedName>
    <definedName name="_322P1_" localSheetId="30">#REF!</definedName>
    <definedName name="_323fil" hidden="1">#REF!</definedName>
    <definedName name="_323P1_" localSheetId="33">#REF!</definedName>
    <definedName name="_323P1_" localSheetId="34">#REF!</definedName>
    <definedName name="_324dfel" hidden="1">#REF!</definedName>
    <definedName name="_324P1_" localSheetId="29">#REF!</definedName>
    <definedName name="_325P1_" localSheetId="10">#REF!</definedName>
    <definedName name="_327P1_" localSheetId="4">#REF!</definedName>
    <definedName name="_327P1_" localSheetId="37">#REF!</definedName>
    <definedName name="_327P1_" localSheetId="38">#REF!</definedName>
    <definedName name="_327P1_" localSheetId="39">#REF!</definedName>
    <definedName name="_327P1_" localSheetId="40">#REF!</definedName>
    <definedName name="_327P1_" localSheetId="35">#REF!</definedName>
    <definedName name="_327P1_" localSheetId="41">#REF!</definedName>
    <definedName name="_327P1_" localSheetId="36">#REF!</definedName>
    <definedName name="_327P1_" localSheetId="34">#REF!</definedName>
    <definedName name="_327P1_" localSheetId="42">#REF!</definedName>
    <definedName name="_327P1_" localSheetId="22">#REF!</definedName>
    <definedName name="_327P1_" localSheetId="43">#REF!</definedName>
    <definedName name="_327P1_">#REF!</definedName>
    <definedName name="_328p154_" localSheetId="4">#REF!</definedName>
    <definedName name="_328p154_" localSheetId="37">#REF!</definedName>
    <definedName name="_328p154_" localSheetId="38">#REF!</definedName>
    <definedName name="_328p154_" localSheetId="39">#REF!</definedName>
    <definedName name="_328p154_" localSheetId="40">#REF!</definedName>
    <definedName name="_328p154_" localSheetId="35">#REF!</definedName>
    <definedName name="_328p154_" localSheetId="41">#REF!</definedName>
    <definedName name="_328p154_" localSheetId="36">#REF!</definedName>
    <definedName name="_328p154_" localSheetId="34">#REF!</definedName>
    <definedName name="_328p154_" localSheetId="42">#REF!</definedName>
    <definedName name="_328p154_" localSheetId="22">#REF!</definedName>
    <definedName name="_328p154_" localSheetId="43">#REF!</definedName>
    <definedName name="_328p154_">#REF!</definedName>
    <definedName name="_32fial" hidden="1">#REF!</definedName>
    <definedName name="_33">#N/A</definedName>
    <definedName name="_333ddl" hidden="1">#REF!</definedName>
    <definedName name="_338s1_" localSheetId="14">#REF!</definedName>
    <definedName name="_339s1_" localSheetId="13">#REF!</definedName>
    <definedName name="_34">#N/A</definedName>
    <definedName name="_340s1_" localSheetId="12">#REF!</definedName>
    <definedName name="_341s1_" localSheetId="10">#REF!</definedName>
    <definedName name="_34234if" hidden="1">#REF!</definedName>
    <definedName name="_342s1_" localSheetId="4">#REF!</definedName>
    <definedName name="_342s1_" localSheetId="37">#REF!</definedName>
    <definedName name="_342s1_" localSheetId="38">#REF!</definedName>
    <definedName name="_342s1_" localSheetId="39">#REF!</definedName>
    <definedName name="_342s1_" localSheetId="40">#REF!</definedName>
    <definedName name="_342s1_" localSheetId="35">#REF!</definedName>
    <definedName name="_342s1_" localSheetId="41">#REF!</definedName>
    <definedName name="_342s1_" localSheetId="36">#REF!</definedName>
    <definedName name="_342s1_" localSheetId="34">#REF!</definedName>
    <definedName name="_342s1_" localSheetId="42">#REF!</definedName>
    <definedName name="_342s1_" localSheetId="22">#REF!</definedName>
    <definedName name="_342s1_" localSheetId="43">#REF!</definedName>
    <definedName name="_342s1_">#REF!</definedName>
    <definedName name="_343t5_" localSheetId="14">#REF!</definedName>
    <definedName name="_344t5_" localSheetId="13">#REF!</definedName>
    <definedName name="_345t5_" localSheetId="12">#REF!</definedName>
    <definedName name="_346t5_" localSheetId="30">#REF!</definedName>
    <definedName name="_347t5_" localSheetId="33">#REF!</definedName>
    <definedName name="_347t5_" localSheetId="34">#REF!</definedName>
    <definedName name="_348t5_" localSheetId="29">#REF!</definedName>
    <definedName name="_349t5_" localSheetId="10">#REF!</definedName>
    <definedName name="_35">#N/A</definedName>
    <definedName name="_351t5_" localSheetId="4">#REF!</definedName>
    <definedName name="_351t5_" localSheetId="37">#REF!</definedName>
    <definedName name="_351t5_" localSheetId="38">#REF!</definedName>
    <definedName name="_351t5_" localSheetId="39">#REF!</definedName>
    <definedName name="_351t5_" localSheetId="40">#REF!</definedName>
    <definedName name="_351t5_" localSheetId="35">#REF!</definedName>
    <definedName name="_351t5_" localSheetId="41">#REF!</definedName>
    <definedName name="_351t5_" localSheetId="36">#REF!</definedName>
    <definedName name="_351t5_" localSheetId="34">#REF!</definedName>
    <definedName name="_351t5_" localSheetId="42">#REF!</definedName>
    <definedName name="_351t5_" localSheetId="22">#REF!</definedName>
    <definedName name="_351t5_" localSheetId="43">#REF!</definedName>
    <definedName name="_351t5_">#REF!</definedName>
    <definedName name="_36">#N/A</definedName>
    <definedName name="_37">#N/A</definedName>
    <definedName name="_38">#N/A</definedName>
    <definedName name="_39">#N/A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3ihil" hidden="1">#REF!</definedName>
    <definedName name="_3공장">#REF!</definedName>
    <definedName name="_4">#N/A</definedName>
    <definedName name="_4_6">#REF!</definedName>
    <definedName name="_40">#N/A</definedName>
    <definedName name="_41">#N/A</definedName>
    <definedName name="_41_2_0_Parse" hidden="1">#N/A</definedName>
    <definedName name="_42">#N/A</definedName>
    <definedName name="_42_2_0_Parse" hidden="1">#REF!</definedName>
    <definedName name="_43">#N/A</definedName>
    <definedName name="_44">#N/A</definedName>
    <definedName name="_45">#N/A</definedName>
    <definedName name="_46">#N/A</definedName>
    <definedName name="_47">#N/A</definedName>
    <definedName name="_47_2_0_Parse" hidden="1">#N/A</definedName>
    <definedName name="_48">#N/A</definedName>
    <definedName name="_48_2_0_Parse" hidden="1">#REF!</definedName>
    <definedName name="_49">#N/A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5">#N/A</definedName>
    <definedName name="_5_7">#REF!</definedName>
    <definedName name="_50">#N/A</definedName>
    <definedName name="_50억이상">[4]단위수량!#REF!</definedName>
    <definedName name="_51">#N/A</definedName>
    <definedName name="_52">#N/A</definedName>
    <definedName name="_52_10" localSheetId="4">#REF!</definedName>
    <definedName name="_52_10" localSheetId="52">#REF!</definedName>
    <definedName name="_52_10" localSheetId="37">#REF!</definedName>
    <definedName name="_52_10" localSheetId="38">#REF!</definedName>
    <definedName name="_52_10" localSheetId="39">#REF!</definedName>
    <definedName name="_52_10" localSheetId="40">#REF!</definedName>
    <definedName name="_52_10" localSheetId="35">#REF!</definedName>
    <definedName name="_52_10" localSheetId="41">#REF!</definedName>
    <definedName name="_52_10" localSheetId="36">#REF!</definedName>
    <definedName name="_52_10" localSheetId="34">#REF!</definedName>
    <definedName name="_52_10" localSheetId="42">#REF!</definedName>
    <definedName name="_52_10" localSheetId="22">#REF!</definedName>
    <definedName name="_52_10" localSheetId="43">#REF!</definedName>
    <definedName name="_52_10">#REF!</definedName>
    <definedName name="_53">#N/A</definedName>
    <definedName name="_53_11" localSheetId="4">#REF!</definedName>
    <definedName name="_53_11" localSheetId="52">#REF!</definedName>
    <definedName name="_53_11" localSheetId="37">#REF!</definedName>
    <definedName name="_53_11" localSheetId="38">#REF!</definedName>
    <definedName name="_53_11" localSheetId="39">#REF!</definedName>
    <definedName name="_53_11" localSheetId="40">#REF!</definedName>
    <definedName name="_53_11" localSheetId="35">#REF!</definedName>
    <definedName name="_53_11" localSheetId="41">#REF!</definedName>
    <definedName name="_53_11" localSheetId="36">#REF!</definedName>
    <definedName name="_53_11" localSheetId="34">#REF!</definedName>
    <definedName name="_53_11" localSheetId="42">#REF!</definedName>
    <definedName name="_53_11" localSheetId="22">#REF!</definedName>
    <definedName name="_53_11" localSheetId="43">#REF!</definedName>
    <definedName name="_53_11">#REF!</definedName>
    <definedName name="_54">#N/A</definedName>
    <definedName name="_55">#N/A</definedName>
    <definedName name="_56">#N/A</definedName>
    <definedName name="_57">#N/A</definedName>
    <definedName name="_57_2_0_Parse" hidden="1">#N/A</definedName>
    <definedName name="_58">#N/A</definedName>
    <definedName name="_58_2_0_Parse" hidden="1">#REF!</definedName>
    <definedName name="_59">#N/A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5억원미만">[4]단위수량!#REF!</definedName>
    <definedName name="_5억이상_50억원미만">[4]단위수량!#REF!</definedName>
    <definedName name="_6">#N/A</definedName>
    <definedName name="_6_8">#REF!</definedName>
    <definedName name="_60">#N/A</definedName>
    <definedName name="_61">#N/A</definedName>
    <definedName name="_62">#N/A</definedName>
    <definedName name="_63">#N/A</definedName>
    <definedName name="_63_3_0Crite" localSheetId="14">#REF!</definedName>
    <definedName name="_64">#N/A</definedName>
    <definedName name="_64_3_0Crite" localSheetId="13">#REF!</definedName>
    <definedName name="_65">#N/A</definedName>
    <definedName name="_65_3_0Crite" localSheetId="12">#REF!</definedName>
    <definedName name="_66">#N/A</definedName>
    <definedName name="_66_3_0Crite" localSheetId="30">#REF!</definedName>
    <definedName name="_67">#N/A</definedName>
    <definedName name="_67_3_0Crite" localSheetId="33">#REF!</definedName>
    <definedName name="_67_3_0Crite" localSheetId="34">#REF!</definedName>
    <definedName name="_68">#N/A</definedName>
    <definedName name="_68_3_0Crite" localSheetId="29">#REF!</definedName>
    <definedName name="_69">#N/A</definedName>
    <definedName name="_69_3_0Crite" localSheetId="10">#REF!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7">#N/A</definedName>
    <definedName name="_7_9">#REF!</definedName>
    <definedName name="_70">#N/A</definedName>
    <definedName name="_71">#N/A</definedName>
    <definedName name="_71_3_0Crite" localSheetId="4">#REF!</definedName>
    <definedName name="_71_3_0Crite" localSheetId="52">#REF!</definedName>
    <definedName name="_71_3_0Crite" localSheetId="37">#REF!</definedName>
    <definedName name="_71_3_0Crite" localSheetId="38">#REF!</definedName>
    <definedName name="_71_3_0Crite" localSheetId="39">#REF!</definedName>
    <definedName name="_71_3_0Crite" localSheetId="40">#REF!</definedName>
    <definedName name="_71_3_0Crite" localSheetId="35">#REF!</definedName>
    <definedName name="_71_3_0Crite" localSheetId="41">#REF!</definedName>
    <definedName name="_71_3_0Crite" localSheetId="36">#REF!</definedName>
    <definedName name="_71_3_0Crite" localSheetId="34">#REF!</definedName>
    <definedName name="_71_3_0Crite" localSheetId="42">#REF!</definedName>
    <definedName name="_71_3_0Crite" localSheetId="22">#REF!</definedName>
    <definedName name="_71_3_0Crite" localSheetId="43">#REF!</definedName>
    <definedName name="_71_3_0Crite">#REF!</definedName>
    <definedName name="_72">#N/A</definedName>
    <definedName name="_72_3_0Criteria" localSheetId="14">#REF!</definedName>
    <definedName name="_73">#N/A</definedName>
    <definedName name="_73_3_0Criteria" localSheetId="13">#REF!</definedName>
    <definedName name="_74">#N/A</definedName>
    <definedName name="_74_3_0Criteria" localSheetId="12">#REF!</definedName>
    <definedName name="_75">#N/A</definedName>
    <definedName name="_75_3_0Criteria" localSheetId="30">#REF!</definedName>
    <definedName name="_76">#N/A</definedName>
    <definedName name="_76_3_0Criteria" localSheetId="33">#REF!</definedName>
    <definedName name="_76_3_0Criteria" localSheetId="34">#REF!</definedName>
    <definedName name="_77">#N/A</definedName>
    <definedName name="_77_3_0Criteria" localSheetId="29">#REF!</definedName>
    <definedName name="_78">#N/A</definedName>
    <definedName name="_78_3_0Criteria" localSheetId="10">#REF!</definedName>
    <definedName name="_79">#N/A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8">#N/A</definedName>
    <definedName name="_80">#N/A</definedName>
    <definedName name="_80_3_0Criteria" localSheetId="4">#REF!</definedName>
    <definedName name="_80_3_0Criteria" localSheetId="52">#REF!</definedName>
    <definedName name="_80_3_0Criteria" localSheetId="37">#REF!</definedName>
    <definedName name="_80_3_0Criteria" localSheetId="38">#REF!</definedName>
    <definedName name="_80_3_0Criteria" localSheetId="39">#REF!</definedName>
    <definedName name="_80_3_0Criteria" localSheetId="40">#REF!</definedName>
    <definedName name="_80_3_0Criteria" localSheetId="35">#REF!</definedName>
    <definedName name="_80_3_0Criteria" localSheetId="41">#REF!</definedName>
    <definedName name="_80_3_0Criteria" localSheetId="36">#REF!</definedName>
    <definedName name="_80_3_0Criteria" localSheetId="34">#REF!</definedName>
    <definedName name="_80_3_0Criteria" localSheetId="42">#REF!</definedName>
    <definedName name="_80_3_0Criteria" localSheetId="22">#REF!</definedName>
    <definedName name="_80_3_0Criteria" localSheetId="43">#REF!</definedName>
    <definedName name="_80_3_0Criteria">#REF!</definedName>
    <definedName name="_81">#N/A</definedName>
    <definedName name="_81_6" localSheetId="4">#REF!</definedName>
    <definedName name="_81_6" localSheetId="52">#REF!</definedName>
    <definedName name="_81_6" localSheetId="37">#REF!</definedName>
    <definedName name="_81_6" localSheetId="38">#REF!</definedName>
    <definedName name="_81_6" localSheetId="39">#REF!</definedName>
    <definedName name="_81_6" localSheetId="40">#REF!</definedName>
    <definedName name="_81_6" localSheetId="35">#REF!</definedName>
    <definedName name="_81_6" localSheetId="41">#REF!</definedName>
    <definedName name="_81_6" localSheetId="36">#REF!</definedName>
    <definedName name="_81_6" localSheetId="34">#REF!</definedName>
    <definedName name="_81_6" localSheetId="42">#REF!</definedName>
    <definedName name="_81_6" localSheetId="22">#REF!</definedName>
    <definedName name="_81_6" localSheetId="43">#REF!</definedName>
    <definedName name="_81_6">#REF!</definedName>
    <definedName name="_82">#N/A</definedName>
    <definedName name="_82_7" localSheetId="4">#REF!</definedName>
    <definedName name="_82_7" localSheetId="52">#REF!</definedName>
    <definedName name="_82_7" localSheetId="37">#REF!</definedName>
    <definedName name="_82_7" localSheetId="38">#REF!</definedName>
    <definedName name="_82_7" localSheetId="39">#REF!</definedName>
    <definedName name="_82_7" localSheetId="40">#REF!</definedName>
    <definedName name="_82_7" localSheetId="35">#REF!</definedName>
    <definedName name="_82_7" localSheetId="41">#REF!</definedName>
    <definedName name="_82_7" localSheetId="36">#REF!</definedName>
    <definedName name="_82_7" localSheetId="34">#REF!</definedName>
    <definedName name="_82_7" localSheetId="42">#REF!</definedName>
    <definedName name="_82_7" localSheetId="22">#REF!</definedName>
    <definedName name="_82_7" localSheetId="43">#REF!</definedName>
    <definedName name="_82_7">#REF!</definedName>
    <definedName name="_83">#N/A</definedName>
    <definedName name="_83_8" localSheetId="4">#REF!</definedName>
    <definedName name="_83_8" localSheetId="52">#REF!</definedName>
    <definedName name="_83_8" localSheetId="37">#REF!</definedName>
    <definedName name="_83_8" localSheetId="38">#REF!</definedName>
    <definedName name="_83_8" localSheetId="39">#REF!</definedName>
    <definedName name="_83_8" localSheetId="40">#REF!</definedName>
    <definedName name="_83_8" localSheetId="35">#REF!</definedName>
    <definedName name="_83_8" localSheetId="41">#REF!</definedName>
    <definedName name="_83_8" localSheetId="36">#REF!</definedName>
    <definedName name="_83_8" localSheetId="34">#REF!</definedName>
    <definedName name="_83_8" localSheetId="42">#REF!</definedName>
    <definedName name="_83_8" localSheetId="22">#REF!</definedName>
    <definedName name="_83_8" localSheetId="43">#REF!</definedName>
    <definedName name="_83_8">#REF!</definedName>
    <definedName name="_84">#N/A</definedName>
    <definedName name="_84_9" localSheetId="4">#REF!</definedName>
    <definedName name="_84_9" localSheetId="52">#REF!</definedName>
    <definedName name="_84_9" localSheetId="37">#REF!</definedName>
    <definedName name="_84_9" localSheetId="38">#REF!</definedName>
    <definedName name="_84_9" localSheetId="39">#REF!</definedName>
    <definedName name="_84_9" localSheetId="40">#REF!</definedName>
    <definedName name="_84_9" localSheetId="35">#REF!</definedName>
    <definedName name="_84_9" localSheetId="41">#REF!</definedName>
    <definedName name="_84_9" localSheetId="36">#REF!</definedName>
    <definedName name="_84_9" localSheetId="34">#REF!</definedName>
    <definedName name="_84_9" localSheetId="42">#REF!</definedName>
    <definedName name="_84_9" localSheetId="22">#REF!</definedName>
    <definedName name="_84_9" localSheetId="43">#REF!</definedName>
    <definedName name="_84_9">#REF!</definedName>
    <definedName name="_85">#N/A</definedName>
    <definedName name="_85a1_" localSheetId="33">'백호(표토제거)'!_85a1_</definedName>
    <definedName name="_85a1_" localSheetId="34">'백호(표토제거정지)'!_85a1_</definedName>
    <definedName name="_86">#N/A</definedName>
    <definedName name="_86a1_" localSheetId="29">운반비비교검토표지!_86a1_</definedName>
    <definedName name="_87">#N/A</definedName>
    <definedName name="_87a1_" localSheetId="4">'5.2.2. 측량설계비 산출내역(세부설계)'!_87a1_</definedName>
    <definedName name="_87a1_" localSheetId="52">B.M성과표!_87a1_</definedName>
    <definedName name="_87a1_" localSheetId="21">가물막이!_87a1_</definedName>
    <definedName name="_87a1_" localSheetId="22">'인공섬 철거'!_87a1_</definedName>
    <definedName name="_87a1_">[0]!_87a1_</definedName>
    <definedName name="_88">#N/A</definedName>
    <definedName name="_88a10_" localSheetId="33">'백호(표토제거)'!_88a10_</definedName>
    <definedName name="_88a10_" localSheetId="34">'백호(표토제거정지)'!_88a10_</definedName>
    <definedName name="_89">#N/A</definedName>
    <definedName name="_89a10_" localSheetId="29">운반비비교검토표지!_89a10_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a16385_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9">#N/A</definedName>
    <definedName name="_9_____0__123Grap" hidden="1">#REF!</definedName>
    <definedName name="_90">#N/A</definedName>
    <definedName name="_90a10_" localSheetId="4">'5.2.2. 측량설계비 산출내역(세부설계)'!_90a10_</definedName>
    <definedName name="_90a10_" localSheetId="52">B.M성과표!_90a10_</definedName>
    <definedName name="_90a10_" localSheetId="21">가물막이!_90a10_</definedName>
    <definedName name="_90a10_" localSheetId="22">'인공섬 철거'!_90a10_</definedName>
    <definedName name="_90a10_">[0]!_90a10_</definedName>
    <definedName name="_91">#N/A</definedName>
    <definedName name="_91a11_" localSheetId="33">'백호(표토제거)'!_91a11_</definedName>
    <definedName name="_91a11_" localSheetId="34">'백호(표토제거정지)'!_91a11_</definedName>
    <definedName name="_92">#N/A</definedName>
    <definedName name="_92a11_" localSheetId="29">운반비비교검토표지!_92a11_</definedName>
    <definedName name="_93">#N/A</definedName>
    <definedName name="_93a11_" localSheetId="4">'5.2.2. 측량설계비 산출내역(세부설계)'!_93a11_</definedName>
    <definedName name="_93a11_" localSheetId="52">B.M성과표!_93a11_</definedName>
    <definedName name="_93a11_" localSheetId="21">가물막이!_93a11_</definedName>
    <definedName name="_93a11_" localSheetId="22">'인공섬 철거'!_93a11_</definedName>
    <definedName name="_93a11_">[0]!_93a11_</definedName>
    <definedName name="_94">#N/A</definedName>
    <definedName name="_94a12_" localSheetId="33">'백호(표토제거)'!_94a12_</definedName>
    <definedName name="_94a12_" localSheetId="34">'백호(표토제거정지)'!_94a12_</definedName>
    <definedName name="_95">#N/A</definedName>
    <definedName name="_95a12_" localSheetId="29">운반비비교검토표지!_95a12_</definedName>
    <definedName name="_96">#N/A</definedName>
    <definedName name="_96a12_" localSheetId="4">'5.2.2. 측량설계비 산출내역(세부설계)'!_96a12_</definedName>
    <definedName name="_96a12_" localSheetId="52">B.M성과표!_96a12_</definedName>
    <definedName name="_96a12_" localSheetId="21">가물막이!_96a12_</definedName>
    <definedName name="_96a12_" localSheetId="22">'인공섬 철거'!_96a12_</definedName>
    <definedName name="_96a12_">[0]!_96a12_</definedName>
    <definedName name="_97">#N/A</definedName>
    <definedName name="_97a13_" localSheetId="33">'백호(표토제거)'!_97a13_</definedName>
    <definedName name="_97a13_" localSheetId="34">'백호(표토제거정지)'!_97a13_</definedName>
    <definedName name="_98">#N/A</definedName>
    <definedName name="_98a13_" localSheetId="29">운반비비교검토표지!_98a13_</definedName>
    <definedName name="_99">#N/A</definedName>
    <definedName name="_99a13_" localSheetId="4">'5.2.2. 측량설계비 산출내역(세부설계)'!_99a13_</definedName>
    <definedName name="_99a13_" localSheetId="52">B.M성과표!_99a13_</definedName>
    <definedName name="_99a13_" localSheetId="21">가물막이!_99a13_</definedName>
    <definedName name="_99a13_" localSheetId="22">'인공섬 철거'!_99a13_</definedName>
    <definedName name="_99a13_">[0]!_99a13_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C_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A">#REF!</definedName>
    <definedName name="_A1">#REF!</definedName>
    <definedName name="_a16385">#REF!</definedName>
    <definedName name="_A2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8">#REF!</definedName>
    <definedName name="_A81620">#REF!</definedName>
    <definedName name="_aab42">#REF!</definedName>
    <definedName name="_aasseil" hidden="1">#REF!</definedName>
    <definedName name="_abecrombie" hidden="1">#REF!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P1">[5]포장공!#REF!</definedName>
    <definedName name="_assiill" hidden="1">#REF!</definedName>
    <definedName name="_B1">#REF!</definedName>
    <definedName name="_B2">#REF!</definedName>
    <definedName name="_B3">#REF!</definedName>
    <definedName name="_B4">#REF!</definedName>
    <definedName name="_biblsl" hidden="1">#REF!</definedName>
    <definedName name="_bilil" hidden="1">#REF!</definedName>
    <definedName name="_bill" hidden="1">#REF!</definedName>
    <definedName name="_BVS1">#REF!</definedName>
    <definedName name="_BVS2">#REF!</definedName>
    <definedName name="_C">#REF!</definedName>
    <definedName name="_cceeil" hidden="1">#REF!</definedName>
    <definedName name="_ccill" hidden="1">#REF!</definedName>
    <definedName name="_cdill" hidden="1">#REF!</definedName>
    <definedName name="_cfecil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CNP1">[6]CON포장수량!#REF!</definedName>
    <definedName name="_CON135" localSheetId="4">#REF!</definedName>
    <definedName name="_CON135" localSheetId="52">#REF!</definedName>
    <definedName name="_CON135" localSheetId="37">#REF!</definedName>
    <definedName name="_CON135" localSheetId="38">#REF!</definedName>
    <definedName name="_CON135" localSheetId="39">#REF!</definedName>
    <definedName name="_CON135" localSheetId="40">#REF!</definedName>
    <definedName name="_CON135" localSheetId="35">#REF!</definedName>
    <definedName name="_CON135" localSheetId="41">#REF!</definedName>
    <definedName name="_CON135" localSheetId="36">#REF!</definedName>
    <definedName name="_CON135" localSheetId="34">#REF!</definedName>
    <definedName name="_CON135" localSheetId="42">#REF!</definedName>
    <definedName name="_CON135" localSheetId="22">#REF!</definedName>
    <definedName name="_CON135" localSheetId="43">#REF!</definedName>
    <definedName name="_CON135">#REF!</definedName>
    <definedName name="_CON210" localSheetId="4">#REF!</definedName>
    <definedName name="_CON210" localSheetId="37">#REF!</definedName>
    <definedName name="_CON210" localSheetId="38">#REF!</definedName>
    <definedName name="_CON210" localSheetId="39">#REF!</definedName>
    <definedName name="_CON210" localSheetId="40">#REF!</definedName>
    <definedName name="_CON210" localSheetId="35">#REF!</definedName>
    <definedName name="_CON210" localSheetId="41">#REF!</definedName>
    <definedName name="_CON210" localSheetId="36">#REF!</definedName>
    <definedName name="_CON210" localSheetId="34">#REF!</definedName>
    <definedName name="_CON210" localSheetId="42">#REF!</definedName>
    <definedName name="_CON210" localSheetId="22">#REF!</definedName>
    <definedName name="_CON210" localSheetId="43">#REF!</definedName>
    <definedName name="_CON210">#REF!</definedName>
    <definedName name="_CON221">#REF!</definedName>
    <definedName name="_CON240" localSheetId="4">#REF!</definedName>
    <definedName name="_CON240" localSheetId="37">#REF!</definedName>
    <definedName name="_CON240" localSheetId="38">#REF!</definedName>
    <definedName name="_CON240" localSheetId="39">#REF!</definedName>
    <definedName name="_CON240" localSheetId="40">#REF!</definedName>
    <definedName name="_CON240" localSheetId="35">#REF!</definedName>
    <definedName name="_CON240" localSheetId="41">#REF!</definedName>
    <definedName name="_CON240" localSheetId="36">#REF!</definedName>
    <definedName name="_CON240" localSheetId="34">#REF!</definedName>
    <definedName name="_CON240" localSheetId="42">#REF!</definedName>
    <definedName name="_CON240" localSheetId="22">#REF!</definedName>
    <definedName name="_CON240" localSheetId="43">#REF!</definedName>
    <definedName name="_CON240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cccil" hidden="1">#REF!</definedName>
    <definedName name="_ddaill" hidden="1">#REF!</definedName>
    <definedName name="_ddd" hidden="1">#REF!</definedName>
    <definedName name="_dddilaa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hihil" hidden="1">#REF!</definedName>
    <definedName name="_dia300">[7]대로근거!#REF!</definedName>
    <definedName name="_dia350">[7]대로근거!#REF!</definedName>
    <definedName name="_diael2" hidden="1">#REF!</definedName>
    <definedName name="_dicicliwliw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st_Bin" hidden="1">#REF!</definedName>
    <definedName name="_Dist_Values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1" hidden="1">{#N/A,#N/A,FALSE,"단가표지"}</definedName>
    <definedName name="_eeill" hidden="1">#REF!</definedName>
    <definedName name="_efdcil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oiejfeoi" hidden="1">#REF!</definedName>
    <definedName name="_efril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LL1" localSheetId="4">#REF!</definedName>
    <definedName name="_ELL1" localSheetId="37">#REF!</definedName>
    <definedName name="_ELL1" localSheetId="38">#REF!</definedName>
    <definedName name="_ELL1" localSheetId="39">#REF!</definedName>
    <definedName name="_ELL1" localSheetId="40">#REF!</definedName>
    <definedName name="_ELL1" localSheetId="35">#REF!</definedName>
    <definedName name="_ELL1" localSheetId="41">#REF!</definedName>
    <definedName name="_ELL1" localSheetId="36">#REF!</definedName>
    <definedName name="_ELL1" localSheetId="34">#REF!</definedName>
    <definedName name="_ELL1" localSheetId="42">#REF!</definedName>
    <definedName name="_ELL1" localSheetId="22">#REF!</definedName>
    <definedName name="_ELL1" localSheetId="43">#REF!</definedName>
    <definedName name="_ELL1">#REF!</definedName>
    <definedName name="_ELL2" localSheetId="4">#REF!</definedName>
    <definedName name="_ELL2" localSheetId="37">#REF!</definedName>
    <definedName name="_ELL2" localSheetId="38">#REF!</definedName>
    <definedName name="_ELL2" localSheetId="39">#REF!</definedName>
    <definedName name="_ELL2" localSheetId="40">#REF!</definedName>
    <definedName name="_ELL2" localSheetId="35">#REF!</definedName>
    <definedName name="_ELL2" localSheetId="41">#REF!</definedName>
    <definedName name="_ELL2" localSheetId="36">#REF!</definedName>
    <definedName name="_ELL2" localSheetId="34">#REF!</definedName>
    <definedName name="_ELL2" localSheetId="42">#REF!</definedName>
    <definedName name="_ELL2" localSheetId="22">#REF!</definedName>
    <definedName name="_ELL2" localSheetId="43">#REF!</definedName>
    <definedName name="_ELL2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465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ivio" hidden="1">#REF!</definedName>
    <definedName name="_eww09r0" hidden="1">#REF!</definedName>
    <definedName name="_F45">[8]수량3!$F$48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DN1">#REF!</definedName>
    <definedName name="_FDN2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f" hidden="1">#REF!</definedName>
    <definedName name="_feilff" hidden="1">#REF!</definedName>
    <definedName name="_feilli2" hidden="1">#REF!</definedName>
    <definedName name="_feillw" hidden="1">#REF!</definedName>
    <definedName name="_feilsd" hidden="1">#REF!</definedName>
    <definedName name="_feilss2" hidden="1">#REF!</definedName>
    <definedName name="_feilsse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ddl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pe" hidden="1">#REF!</definedName>
    <definedName name="_ffiill" hidden="1">#REF!</definedName>
    <definedName name="_ffill" hidden="1">#REF!</definedName>
    <definedName name="_ffkefe" hidden="1">#REF!</definedName>
    <definedName name="_fgegeil" hidden="1">#REF!</definedName>
    <definedName name="_ficil2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l" localSheetId="4" hidden="1">#REF!</definedName>
    <definedName name="_Fill" localSheetId="37" hidden="1">#REF!</definedName>
    <definedName name="_Fill" localSheetId="38" hidden="1">#REF!</definedName>
    <definedName name="_Fill" localSheetId="39" hidden="1">#REF!</definedName>
    <definedName name="_Fill" localSheetId="40" hidden="1">#REF!</definedName>
    <definedName name="_Fill" localSheetId="35" hidden="1">#REF!</definedName>
    <definedName name="_Fill" localSheetId="41" hidden="1">#REF!</definedName>
    <definedName name="_Fill" localSheetId="36" hidden="1">#REF!</definedName>
    <definedName name="_Fill" localSheetId="34" hidden="1">#REF!</definedName>
    <definedName name="_Fill" localSheetId="42" hidden="1">#REF!</definedName>
    <definedName name="_Fill" localSheetId="22" hidden="1">#REF!</definedName>
    <definedName name="_Fill" localSheetId="43" hidden="1">#REF!</definedName>
    <definedName name="_Fill" hidden="1">#REF!</definedName>
    <definedName name="_fill1" hidden="1">#REF!</definedName>
    <definedName name="_fill2" hidden="1">#REF!</definedName>
    <definedName name="_fill3" hidden="1">#REF!</definedName>
    <definedName name="_fille" hidden="1">#REF!</definedName>
    <definedName name="_fills" hidden="1">#REF!</definedName>
    <definedName name="_xlnm._FilterDatabase" localSheetId="4" hidden="1">#REF!</definedName>
    <definedName name="_xlnm._FilterDatabase" localSheetId="37" hidden="1">#REF!</definedName>
    <definedName name="_xlnm._FilterDatabase" localSheetId="38" hidden="1">#REF!</definedName>
    <definedName name="_xlnm._FilterDatabase" localSheetId="39" hidden="1">#REF!</definedName>
    <definedName name="_xlnm._FilterDatabase" localSheetId="40" hidden="1">#REF!</definedName>
    <definedName name="_xlnm._FilterDatabase" localSheetId="35" hidden="1">#REF!</definedName>
    <definedName name="_xlnm._FilterDatabase" localSheetId="41" hidden="1">#REF!</definedName>
    <definedName name="_xlnm._FilterDatabase" localSheetId="36" hidden="1">#REF!</definedName>
    <definedName name="_xlnm._FilterDatabase" localSheetId="34" hidden="1">#REF!</definedName>
    <definedName name="_xlnm._FilterDatabase" localSheetId="42" hidden="1">#REF!</definedName>
    <definedName name="_xlnm._FilterDatabase" localSheetId="22" hidden="1">#REF!</definedName>
    <definedName name="_xlnm._FilterDatabase" localSheetId="43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llil" hidden="1">#REF!</definedName>
    <definedName name="_gaile" hidden="1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i" hidden="1">#REF!</definedName>
    <definedName name="_geill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H1" localSheetId="4">#REF!</definedName>
    <definedName name="_GHH1" localSheetId="37">#REF!</definedName>
    <definedName name="_GHH1" localSheetId="38">#REF!</definedName>
    <definedName name="_GHH1" localSheetId="39">#REF!</definedName>
    <definedName name="_GHH1" localSheetId="40">#REF!</definedName>
    <definedName name="_GHH1" localSheetId="35">#REF!</definedName>
    <definedName name="_GHH1" localSheetId="41">#REF!</definedName>
    <definedName name="_GHH1" localSheetId="36">#REF!</definedName>
    <definedName name="_GHH1" localSheetId="34">#REF!</definedName>
    <definedName name="_GHH1" localSheetId="42">#REF!</definedName>
    <definedName name="_GHH1" localSheetId="22">#REF!</definedName>
    <definedName name="_GHH1" localSheetId="43">#REF!</definedName>
    <definedName name="_GHH1">#REF!</definedName>
    <definedName name="_GHH2" localSheetId="4">#REF!</definedName>
    <definedName name="_GHH2" localSheetId="37">#REF!</definedName>
    <definedName name="_GHH2" localSheetId="38">#REF!</definedName>
    <definedName name="_GHH2" localSheetId="39">#REF!</definedName>
    <definedName name="_GHH2" localSheetId="40">#REF!</definedName>
    <definedName name="_GHH2" localSheetId="35">#REF!</definedName>
    <definedName name="_GHH2" localSheetId="41">#REF!</definedName>
    <definedName name="_GHH2" localSheetId="36">#REF!</definedName>
    <definedName name="_GHH2" localSheetId="34">#REF!</definedName>
    <definedName name="_GHH2" localSheetId="42">#REF!</definedName>
    <definedName name="_GHH2" localSheetId="22">#REF!</definedName>
    <definedName name="_GHH2" localSheetId="43">#REF!</definedName>
    <definedName name="_GHH2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4">#REF!</definedName>
    <definedName name="_H5">#REF!</definedName>
    <definedName name="_H6">#REF!</definedName>
    <definedName name="_H7">#REF!</definedName>
    <definedName name="_H8">#REF!</definedName>
    <definedName name="_H9">#REF!</definedName>
    <definedName name="_Hew1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Hos1">#REF!</definedName>
    <definedName name="_HOW2">#REF!</definedName>
    <definedName name="_HPP1">#REF!</definedName>
    <definedName name="_Hsb1">#REF!</definedName>
    <definedName name="_Hsb2">#REF!</definedName>
    <definedName name="_HSB3">#REF!</definedName>
    <definedName name="_Hsb4">#REF!</definedName>
    <definedName name="_HSB5">#REF!</definedName>
    <definedName name="_hsb6">#REF!</definedName>
    <definedName name="_hsb7">#REF!</definedName>
    <definedName name="_hsb8">#REF!</definedName>
    <definedName name="_HSH1">#REF!</definedName>
    <definedName name="_HSH2">#REF!</definedName>
    <definedName name="_Hsp1">#REF!</definedName>
    <definedName name="_Hsp2">#REF!</definedName>
    <definedName name="_Hwb1">#REF!</definedName>
    <definedName name="_Hwb2">#REF!</definedName>
    <definedName name="_HWB3">#REF!</definedName>
    <definedName name="_Hwb4">#REF!</definedName>
    <definedName name="_hwb5">#REF!</definedName>
    <definedName name="_hwb6">#REF!</definedName>
    <definedName name="_hwb7">#REF!</definedName>
    <definedName name="_hwb8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xxidil" hidden="1">#REF!</definedName>
    <definedName name="_JEA1" localSheetId="4">#REF!</definedName>
    <definedName name="_JEA1" localSheetId="37">#REF!</definedName>
    <definedName name="_JEA1" localSheetId="38">#REF!</definedName>
    <definedName name="_JEA1" localSheetId="39">#REF!</definedName>
    <definedName name="_JEA1" localSheetId="40">#REF!</definedName>
    <definedName name="_JEA1" localSheetId="35">#REF!</definedName>
    <definedName name="_JEA1" localSheetId="41">#REF!</definedName>
    <definedName name="_JEA1" localSheetId="36">#REF!</definedName>
    <definedName name="_JEA1" localSheetId="34">#REF!</definedName>
    <definedName name="_JEA1" localSheetId="42">#REF!</definedName>
    <definedName name="_JEA1" localSheetId="22">#REF!</definedName>
    <definedName name="_JEA1" localSheetId="43">#REF!</definedName>
    <definedName name="_JEA1">#REF!</definedName>
    <definedName name="_JEA2" localSheetId="4">#REF!</definedName>
    <definedName name="_JEA2" localSheetId="37">#REF!</definedName>
    <definedName name="_JEA2" localSheetId="38">#REF!</definedName>
    <definedName name="_JEA2" localSheetId="39">#REF!</definedName>
    <definedName name="_JEA2" localSheetId="40">#REF!</definedName>
    <definedName name="_JEA2" localSheetId="35">#REF!</definedName>
    <definedName name="_JEA2" localSheetId="41">#REF!</definedName>
    <definedName name="_JEA2" localSheetId="36">#REF!</definedName>
    <definedName name="_JEA2" localSheetId="34">#REF!</definedName>
    <definedName name="_JEA2" localSheetId="42">#REF!</definedName>
    <definedName name="_JEA2" localSheetId="22">#REF!</definedName>
    <definedName name="_JEA2" localSheetId="43">#REF!</definedName>
    <definedName name="_JEA2">#REF!</definedName>
    <definedName name="_jill" hidden="1">#REF!</definedName>
    <definedName name="_JOI13" localSheetId="4">#REF!</definedName>
    <definedName name="_JOI13" localSheetId="37">#REF!</definedName>
    <definedName name="_JOI13" localSheetId="38">#REF!</definedName>
    <definedName name="_JOI13" localSheetId="39">#REF!</definedName>
    <definedName name="_JOI13" localSheetId="40">#REF!</definedName>
    <definedName name="_JOI13" localSheetId="35">#REF!</definedName>
    <definedName name="_JOI13" localSheetId="41">#REF!</definedName>
    <definedName name="_JOI13" localSheetId="36">#REF!</definedName>
    <definedName name="_JOI13" localSheetId="34">#REF!</definedName>
    <definedName name="_JOI13" localSheetId="42">#REF!</definedName>
    <definedName name="_JOI13" localSheetId="22">#REF!</definedName>
    <definedName name="_JOI13" localSheetId="43">#REF!</definedName>
    <definedName name="_JOI13">#REF!</definedName>
    <definedName name="_JS1">#REF!</definedName>
    <definedName name="_JS2">#REF!</definedName>
    <definedName name="_K1">#REF!</definedName>
    <definedName name="_K2">#REF!</definedName>
    <definedName name="_K3">#REF!</definedName>
    <definedName name="_K5">#REF!</definedName>
    <definedName name="_K6">#REF!</definedName>
    <definedName name="_KD2" hidden="1">#REF!</definedName>
    <definedName name="_KD3" hidden="1">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hidden="1">#REF!</definedName>
    <definedName name="_Key2" localSheetId="4" hidden="1">#REF!</definedName>
    <definedName name="_Key2" localSheetId="37" hidden="1">#REF!</definedName>
    <definedName name="_Key2" localSheetId="38" hidden="1">#REF!</definedName>
    <definedName name="_Key2" localSheetId="39" hidden="1">#REF!</definedName>
    <definedName name="_Key2" localSheetId="40" hidden="1">#REF!</definedName>
    <definedName name="_Key2" localSheetId="35" hidden="1">#REF!</definedName>
    <definedName name="_Key2" localSheetId="41" hidden="1">#REF!</definedName>
    <definedName name="_Key2" localSheetId="36" hidden="1">#REF!</definedName>
    <definedName name="_Key2" localSheetId="34" hidden="1">#REF!</definedName>
    <definedName name="_Key2" localSheetId="42" hidden="1">#REF!</definedName>
    <definedName name="_Key2" localSheetId="22" hidden="1">#REF!</definedName>
    <definedName name="_Key2" localSheetId="43" hidden="1">#REF!</definedName>
    <definedName name="_Key2" hidden="1">#REF!</definedName>
    <definedName name="_kfkf" hidden="1">#REF!</definedName>
    <definedName name="_kill" hidden="1">#REF!</definedName>
    <definedName name="_KK1">#REF!</definedName>
    <definedName name="_KK2" hidden="1">#REF!</definedName>
    <definedName name="_KK3" hidden="1">#REF!</definedName>
    <definedName name="_kkiil" hidden="1">#REF!</definedName>
    <definedName name="_kkillli" hidden="1">#REF!</definedName>
    <definedName name="_kM1">#REF!</definedName>
    <definedName name="_kM2">#REF!</definedName>
    <definedName name="_kM3">#REF!</definedName>
    <definedName name="_L1">#REF!</definedName>
    <definedName name="_L2">#REF!</definedName>
    <definedName name="_L3">#REF!</definedName>
    <definedName name="_L4">#REF!</definedName>
    <definedName name="_L5">#REF!</definedName>
    <definedName name="_L6">#REF!</definedName>
    <definedName name="_L7">#REF!</definedName>
    <definedName name="_L8">#REF!</definedName>
    <definedName name="_L9">#REF!</definedName>
    <definedName name="_LAY1">#N/A</definedName>
    <definedName name="_levis" hidden="1">#REF!</definedName>
    <definedName name="_lielsz" hidden="1">#REF!</definedName>
    <definedName name="_lill" hidden="1">#REF!</definedName>
    <definedName name="_LL1">#REF!</definedName>
    <definedName name="_LL2">#REF!</definedName>
    <definedName name="_LL3">#REF!</definedName>
    <definedName name="_LL4">#REF!</definedName>
    <definedName name="_LL5">#REF!</definedName>
    <definedName name="_LS1">#REF!</definedName>
    <definedName name="_LS2">#REF!</definedName>
    <definedName name="_LS3">#REF!</definedName>
    <definedName name="_LS4">#REF!</definedName>
    <definedName name="_MaL1" localSheetId="4">#REF!</definedName>
    <definedName name="_MaL1" localSheetId="37">#REF!</definedName>
    <definedName name="_MaL1" localSheetId="38">#REF!</definedName>
    <definedName name="_MaL1" localSheetId="39">#REF!</definedName>
    <definedName name="_MaL1" localSheetId="40">#REF!</definedName>
    <definedName name="_MaL1" localSheetId="35">#REF!</definedName>
    <definedName name="_MaL1" localSheetId="41">#REF!</definedName>
    <definedName name="_MaL1" localSheetId="36">#REF!</definedName>
    <definedName name="_MaL1" localSheetId="34">#REF!</definedName>
    <definedName name="_MaL1" localSheetId="42">#REF!</definedName>
    <definedName name="_MaL1" localSheetId="22">#REF!</definedName>
    <definedName name="_MaL1" localSheetId="43">#REF!</definedName>
    <definedName name="_MaL1">#REF!</definedName>
    <definedName name="_MaL2" localSheetId="4">#REF!</definedName>
    <definedName name="_MaL2" localSheetId="37">#REF!</definedName>
    <definedName name="_MaL2" localSheetId="38">#REF!</definedName>
    <definedName name="_MaL2" localSheetId="39">#REF!</definedName>
    <definedName name="_MaL2" localSheetId="40">#REF!</definedName>
    <definedName name="_MaL2" localSheetId="35">#REF!</definedName>
    <definedName name="_MaL2" localSheetId="41">#REF!</definedName>
    <definedName name="_MaL2" localSheetId="36">#REF!</definedName>
    <definedName name="_MaL2" localSheetId="34">#REF!</definedName>
    <definedName name="_MaL2" localSheetId="42">#REF!</definedName>
    <definedName name="_MaL2" localSheetId="22">#REF!</definedName>
    <definedName name="_MaL2" localSheetId="43">#REF!</definedName>
    <definedName name="_MaL2">#REF!</definedName>
    <definedName name="_mdidkl" hidden="1">#REF!</definedName>
    <definedName name="_mdiidld" hidden="1">#REF!</definedName>
    <definedName name="_mdill" hidden="1">#REF!</definedName>
    <definedName name="_Mew1">#REF!</definedName>
    <definedName name="_mewowo" hidden="1">#REF!</definedName>
    <definedName name="_Mey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os1">#REF!</definedName>
    <definedName name="_mqdidl" hidden="1">#REF!</definedName>
    <definedName name="_Msb1">#REF!</definedName>
    <definedName name="_Msb2">#REF!</definedName>
    <definedName name="_MSB3">#REF!</definedName>
    <definedName name="_Msb4">#REF!</definedName>
    <definedName name="_msb5">#REF!</definedName>
    <definedName name="_msb6">#REF!</definedName>
    <definedName name="_msb7">#REF!</definedName>
    <definedName name="_msb8">#REF!</definedName>
    <definedName name="_Mwb1">#REF!</definedName>
    <definedName name="_Mwb2">#REF!</definedName>
    <definedName name="_MWB3">#REF!</definedName>
    <definedName name="_Mwb4">#REF!</definedName>
    <definedName name="_mwb5">#REF!</definedName>
    <definedName name="_mwb6">#REF!</definedName>
    <definedName name="_mwb7">#REF!</definedName>
    <definedName name="_mwb8">#REF!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EW1">#N/A</definedName>
    <definedName name="_NEW2">#N/A</definedName>
    <definedName name="_NEW3">#N/A</definedName>
    <definedName name="_NEW5">#N/A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MB96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nsill" hidden="1">#REF!</definedName>
    <definedName name="_nsoidi" hidden="1">#REF!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1">#REF!</definedName>
    <definedName name="_p2">#REF!</definedName>
    <definedName name="_P21">#REF!</definedName>
    <definedName name="_p3">#REF!</definedName>
    <definedName name="_P31">#REF!</definedName>
    <definedName name="_P32">#REF!</definedName>
    <definedName name="_P33">#REF!</definedName>
    <definedName name="_P34">#REF!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l" hidden="1">#REF!</definedName>
    <definedName name="_Parse_In" hidden="1">#REF!</definedName>
    <definedName name="_Parse_Out" hidden="1">#REF!</definedName>
    <definedName name="_ped1">#REF!</definedName>
    <definedName name="_ped2">#REF!</definedName>
    <definedName name="_ped3">#REF!</definedName>
    <definedName name="_ped4">#REF!</definedName>
    <definedName name="_ped6">#REF!</definedName>
    <definedName name="_ped7">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p" hidden="1">#REF!</definedName>
    <definedName name="_peoioep" hidden="1">#REF!</definedName>
    <definedName name="_pepck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hkdie" hidden="1">#REF!</definedName>
    <definedName name="_PI1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1">#REF!</definedName>
    <definedName name="_PJ2">#REF!</definedName>
    <definedName name="_PJ3">#REF!</definedName>
    <definedName name="_PJ4">#REF!</definedName>
    <definedName name="_PJ5">#REF!</definedName>
    <definedName name="_pjkls" hidden="1">#REF!</definedName>
    <definedName name="_pl1">#REF!</definedName>
    <definedName name="_PL2">#REF!</definedName>
    <definedName name="_PL3">#REF!</definedName>
    <definedName name="_poeisz" hidden="1">#REF!</definedName>
    <definedName name="_poiee" hidden="1">#REF!</definedName>
    <definedName name="_poieez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rt2">#REF!</definedName>
    <definedName name="_PRT3">#REF!</definedName>
    <definedName name="_psiddil" hidden="1">#REF!</definedName>
    <definedName name="_psill" hidden="1">#REF!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1" hidden="1">{#N/A,#N/A,FALSE,"단가표지"}</definedName>
    <definedName name="_qqeils" hidden="1">#REF!</definedName>
    <definedName name="_QW1" hidden="1">{#N/A,#N/A,FALSE,"단가표지"}</definedName>
    <definedName name="_R1">#N/A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D1">#REF!</definedName>
    <definedName name="_RD2">#REF!</definedName>
    <definedName name="_RD3">#REF!</definedName>
    <definedName name="_RD4">#REF!</definedName>
    <definedName name="_RD6">#REF!</definedName>
    <definedName name="_RD7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irelfel" hidden="1">#REF!</definedName>
    <definedName name="_reiril" hidden="1">#REF!</definedName>
    <definedName name="_REW1">#REF!</definedName>
    <definedName name="_REW2">#REF!</definedName>
    <definedName name="_riel" hidden="1">#REF!</definedName>
    <definedName name="_rill" hidden="1">#REF!</definedName>
    <definedName name="_riririel" hidden="1">#REF!</definedName>
    <definedName name="_RL1">#REF!</definedName>
    <definedName name="_RL2">#REF!</definedName>
    <definedName name="_RL3">#REF!</definedName>
    <definedName name="_RL4">#REF!</definedName>
    <definedName name="_RL5">#REF!</definedName>
    <definedName name="_RL6">#REF!</definedName>
    <definedName name="_RL7">#REF!</definedName>
    <definedName name="_ROS1">#REF!</definedName>
    <definedName name="_ROS2">#REF!</definedName>
    <definedName name="_ROW1">#REF!</definedName>
    <definedName name="_ROW2">#REF!</definedName>
    <definedName name="_RR11">#REF!</definedName>
    <definedName name="_RR12">#REF!</definedName>
    <definedName name="_RR13">#REF!</definedName>
    <definedName name="_RR14">#REF!</definedName>
    <definedName name="_RR15">#REF!</definedName>
    <definedName name="_rrr12">#REF!</definedName>
    <definedName name="_rrr13">#REF!</definedName>
    <definedName name="_rrr14">#REF!</definedName>
    <definedName name="_rrr15">#REF!</definedName>
    <definedName name="_RTW1">#REF!</definedName>
    <definedName name="_RTW2">#REF!</definedName>
    <definedName name="_s1">#REF!</definedName>
    <definedName name="_S3" hidden="1">{#N/A,#N/A,FALSE,"포장2"}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 localSheetId="4">#REF!</definedName>
    <definedName name="_SCH1" localSheetId="14">#REF!</definedName>
    <definedName name="_SCH1" localSheetId="13">#REF!</definedName>
    <definedName name="_SCH1" localSheetId="12">#REF!</definedName>
    <definedName name="_SCH1" localSheetId="37">#REF!</definedName>
    <definedName name="_SCH1" localSheetId="38">#REF!</definedName>
    <definedName name="_SCH1" localSheetId="39">#REF!</definedName>
    <definedName name="_SCH1" localSheetId="40">#REF!</definedName>
    <definedName name="_SCH1" localSheetId="35">#REF!</definedName>
    <definedName name="_SCH1" localSheetId="41">#REF!</definedName>
    <definedName name="_SCH1" localSheetId="36">#REF!</definedName>
    <definedName name="_SCH1" localSheetId="34">#REF!</definedName>
    <definedName name="_SCH1" localSheetId="42">#REF!</definedName>
    <definedName name="_SCH1" localSheetId="22">#REF!</definedName>
    <definedName name="_SCH1" localSheetId="10">#REF!</definedName>
    <definedName name="_SCH1" localSheetId="43">#REF!</definedName>
    <definedName name="_SCH1">#REF!</definedName>
    <definedName name="_seiell2" hidden="1">#REF!</definedName>
    <definedName name="_sfile" hidden="1">#REF!</definedName>
    <definedName name="_SH1" localSheetId="4">#REF!</definedName>
    <definedName name="_SH1" localSheetId="37">#REF!</definedName>
    <definedName name="_SH1" localSheetId="38">#REF!</definedName>
    <definedName name="_SH1" localSheetId="39">#REF!</definedName>
    <definedName name="_SH1" localSheetId="40">#REF!</definedName>
    <definedName name="_SH1" localSheetId="35">#REF!</definedName>
    <definedName name="_SH1" localSheetId="41">#REF!</definedName>
    <definedName name="_SH1" localSheetId="36">#REF!</definedName>
    <definedName name="_SH1" localSheetId="34">#REF!</definedName>
    <definedName name="_SH1" localSheetId="42">#REF!</definedName>
    <definedName name="_SH1" localSheetId="22">#REF!</definedName>
    <definedName name="_SH1" localSheetId="43">#REF!</definedName>
    <definedName name="_SH1">#REF!</definedName>
    <definedName name="_SH2" localSheetId="4">#REF!</definedName>
    <definedName name="_SH2" localSheetId="37">#REF!</definedName>
    <definedName name="_SH2" localSheetId="38">#REF!</definedName>
    <definedName name="_SH2" localSheetId="39">#REF!</definedName>
    <definedName name="_SH2" localSheetId="40">#REF!</definedName>
    <definedName name="_SH2" localSheetId="35">#REF!</definedName>
    <definedName name="_SH2" localSheetId="41">#REF!</definedName>
    <definedName name="_SH2" localSheetId="36">#REF!</definedName>
    <definedName name="_SH2" localSheetId="34">#REF!</definedName>
    <definedName name="_SH2" localSheetId="42">#REF!</definedName>
    <definedName name="_SH2" localSheetId="22">#REF!</definedName>
    <definedName name="_SH2" localSheetId="43">#REF!</definedName>
    <definedName name="_SH2">#REF!</definedName>
    <definedName name="_SH3" localSheetId="4">#REF!</definedName>
    <definedName name="_SH3" localSheetId="37">#REF!</definedName>
    <definedName name="_SH3" localSheetId="38">#REF!</definedName>
    <definedName name="_SH3" localSheetId="39">#REF!</definedName>
    <definedName name="_SH3" localSheetId="40">#REF!</definedName>
    <definedName name="_SH3" localSheetId="35">#REF!</definedName>
    <definedName name="_SH3" localSheetId="41">#REF!</definedName>
    <definedName name="_SH3" localSheetId="36">#REF!</definedName>
    <definedName name="_SH3" localSheetId="34">#REF!</definedName>
    <definedName name="_SH3" localSheetId="42">#REF!</definedName>
    <definedName name="_SH3" localSheetId="22">#REF!</definedName>
    <definedName name="_SH3" localSheetId="43">#REF!</definedName>
    <definedName name="_SH3">#REF!</definedName>
    <definedName name="_SHH1">#REF!</definedName>
    <definedName name="_SHH2">#REF!</definedName>
    <definedName name="_SHH3">#REF!</definedName>
    <definedName name="_SHT48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oiwill" hidden="1">#REF!</definedName>
    <definedName name="_Sort" localSheetId="4" hidden="1">#REF!</definedName>
    <definedName name="_Sort" localSheetId="14" hidden="1">#REF!</definedName>
    <definedName name="_Sort" localSheetId="13" hidden="1">#REF!</definedName>
    <definedName name="_Sort" localSheetId="12" hidden="1">#REF!</definedName>
    <definedName name="_Sort" localSheetId="37" hidden="1">#REF!</definedName>
    <definedName name="_Sort" localSheetId="38" hidden="1">#REF!</definedName>
    <definedName name="_Sort" localSheetId="39" hidden="1">#REF!</definedName>
    <definedName name="_Sort" localSheetId="40" hidden="1">#REF!</definedName>
    <definedName name="_Sort" localSheetId="35" hidden="1">#REF!</definedName>
    <definedName name="_Sort" localSheetId="41" hidden="1">#REF!</definedName>
    <definedName name="_Sort" localSheetId="36" hidden="1">#REF!</definedName>
    <definedName name="_Sort" localSheetId="34" hidden="1">#REF!</definedName>
    <definedName name="_Sort" localSheetId="42" hidden="1">#REF!</definedName>
    <definedName name="_Sort" localSheetId="22" hidden="1">#REF!</definedName>
    <definedName name="_Sort" localSheetId="10" hidden="1">#REF!</definedName>
    <definedName name="_Sort" localSheetId="43" hidden="1">#REF!</definedName>
    <definedName name="_Sort" hidden="1">#REF!</definedName>
    <definedName name="_SORT1" hidden="1">#REF!</definedName>
    <definedName name="_SS1">#REF!</definedName>
    <definedName name="_SS2">#REF!</definedName>
    <definedName name="_ssoeoiif2" hidden="1">#REF!</definedName>
    <definedName name="_SSS1">#REF!</definedName>
    <definedName name="_ST1" localSheetId="4">#REF!</definedName>
    <definedName name="_ST1" localSheetId="37">#REF!</definedName>
    <definedName name="_ST1" localSheetId="38">#REF!</definedName>
    <definedName name="_ST1" localSheetId="39">#REF!</definedName>
    <definedName name="_ST1" localSheetId="40">#REF!</definedName>
    <definedName name="_ST1" localSheetId="35">#REF!</definedName>
    <definedName name="_ST1" localSheetId="41">#REF!</definedName>
    <definedName name="_ST1" localSheetId="36">#REF!</definedName>
    <definedName name="_ST1" localSheetId="34">#REF!</definedName>
    <definedName name="_ST1" localSheetId="42">#REF!</definedName>
    <definedName name="_ST1" localSheetId="22">#REF!</definedName>
    <definedName name="_ST1" localSheetId="43">#REF!</definedName>
    <definedName name="_ST1">#REF!</definedName>
    <definedName name="_ST311">#REF!</definedName>
    <definedName name="_ST312">#REF!</definedName>
    <definedName name="_ST32">#REF!</definedName>
    <definedName name="_t5">#REF!</definedName>
    <definedName name="_Table1_In1" hidden="1">#REF!</definedName>
    <definedName name="_Table1_Out" hidden="1">#REF!</definedName>
    <definedName name="_TC1">#REF!</definedName>
    <definedName name="_TC2">#REF!</definedName>
    <definedName name="_TRE2">#REF!</definedName>
    <definedName name="_TRE3">#REF!</definedName>
    <definedName name="_TW1">#REF!</definedName>
    <definedName name="_TW2">#REF!</definedName>
    <definedName name="_Ty1" localSheetId="4">#REF!</definedName>
    <definedName name="_Ty1" localSheetId="37">#REF!</definedName>
    <definedName name="_Ty1" localSheetId="38">#REF!</definedName>
    <definedName name="_Ty1" localSheetId="39">#REF!</definedName>
    <definedName name="_Ty1" localSheetId="40">#REF!</definedName>
    <definedName name="_Ty1" localSheetId="35">#REF!</definedName>
    <definedName name="_Ty1" localSheetId="41">#REF!</definedName>
    <definedName name="_Ty1" localSheetId="36">#REF!</definedName>
    <definedName name="_Ty1" localSheetId="34">#REF!</definedName>
    <definedName name="_Ty1" localSheetId="42">#REF!</definedName>
    <definedName name="_Ty1" localSheetId="22">#REF!</definedName>
    <definedName name="_Ty1" localSheetId="43">#REF!</definedName>
    <definedName name="_Ty1">#REF!</definedName>
    <definedName name="_Ty2" localSheetId="4">#REF!</definedName>
    <definedName name="_Ty2" localSheetId="37">#REF!</definedName>
    <definedName name="_Ty2" localSheetId="38">#REF!</definedName>
    <definedName name="_Ty2" localSheetId="39">#REF!</definedName>
    <definedName name="_Ty2" localSheetId="40">#REF!</definedName>
    <definedName name="_Ty2" localSheetId="35">#REF!</definedName>
    <definedName name="_Ty2" localSheetId="41">#REF!</definedName>
    <definedName name="_Ty2" localSheetId="36">#REF!</definedName>
    <definedName name="_Ty2" localSheetId="34">#REF!</definedName>
    <definedName name="_Ty2" localSheetId="42">#REF!</definedName>
    <definedName name="_Ty2" localSheetId="22">#REF!</definedName>
    <definedName name="_Ty2" localSheetId="43">#REF!</definedName>
    <definedName name="_Ty2">#REF!</definedName>
    <definedName name="_uaiellis2" hidden="1">#REF!</definedName>
    <definedName name="_uaill" hidden="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1">#REF!</definedName>
    <definedName name="_V2">#REF!</definedName>
    <definedName name="_V3">#REF!</definedName>
    <definedName name="_V4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ew1">#REF!</definedName>
    <definedName name="_vfdifdl" hidden="1">#REF!</definedName>
    <definedName name="_vfdill" hidden="1">#REF!</definedName>
    <definedName name="_vfdilla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os1">#REF!</definedName>
    <definedName name="_vvill" hidden="1">#REF!</definedName>
    <definedName name="_wawaoq" hidden="1">#REF!</definedName>
    <definedName name="_WC1">#REF!</definedName>
    <definedName name="_wcidl" hidden="1">#REF!</definedName>
    <definedName name="_wdfill" hidden="1">#REF!</definedName>
    <definedName name="_wdill" hidden="1">#REF!</definedName>
    <definedName name="_We1">#REF!</definedName>
    <definedName name="_We2">#REF!</definedName>
    <definedName name="_WE3">#REF!</definedName>
    <definedName name="_We4">#REF!</definedName>
    <definedName name="_we5">#REF!</definedName>
    <definedName name="_we6">#REF!</definedName>
    <definedName name="_we7">#REF!</definedName>
    <definedName name="_we8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er1">#REF!</definedName>
    <definedName name="_Wer2">#REF!</definedName>
    <definedName name="_Wer3">#REF!</definedName>
    <definedName name="_Wer4">#REF!</definedName>
    <definedName name="_Wht1">#REF!</definedName>
    <definedName name="_Wht2">#REF!</definedName>
    <definedName name="_Wht3">#REF!</definedName>
    <definedName name="_Wht4">#REF!</definedName>
    <definedName name="_wht5">#REF!</definedName>
    <definedName name="_wht6">#REF!</definedName>
    <definedName name="_wht7">#REF!</definedName>
    <definedName name="_wht8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3">#REF!</definedName>
    <definedName name="_Wo4">#REF!</definedName>
    <definedName name="_wo5">#REF!</definedName>
    <definedName name="_wo6">#REF!</definedName>
    <definedName name="_wo7">#REF!</definedName>
    <definedName name="_wo8">#REF!</definedName>
    <definedName name="_woeirool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rm10" hidden="1">{#N/A,#N/A,FALSE,"설계조건";#N/A,#N/A,FALSE,"바닥판";#N/A,#N/A,FALSE,"중앙지간부";#N/A,#N/A,FALSE,"방호벽";#N/A,#N/A,FALSE,"중분대";#N/A,#N/A,FALSE,"사용성검토";#N/A,#N/A,FALSE,"연속지점부(2경간)";#N/A,#N/A,FALSE,"지점침하";#N/A,#N/A,FALSE,"연속지점부-단면검토";#N/A,#N/A,FALSE,"연속지점부-사용성검토";#N/A,#N/A,FALSE,"반력산정-고정하중";#N/A,#N/A,FALSE,"반력산정-활하중";#N/A,#N/A,FALSE,"반력집계";#N/A,#N/A,FALSE,"CROSS";#N/A,#N/A,FALSE,"CROSS BEAM 철근량";#N/A,#N/A,FALSE,"높은보(단부)";#N/A,#N/A,FALSE,"높은보(중앙부)"}</definedName>
    <definedName name="_wsb5">#REF!</definedName>
    <definedName name="_wsddd" hidden="1">#REF!</definedName>
    <definedName name="_wsill" hidden="1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S2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ill" hidden="1">#REF!</definedName>
    <definedName name="_YO1">'[2]01'!#REF!</definedName>
    <definedName name="_yyill" hidden="1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_건축목공">#REF!</definedName>
    <definedName name="_재ㅐ햐" hidden="1">#REF!</definedName>
    <definedName name="\0">#REF!</definedName>
    <definedName name="\1">#N/A</definedName>
    <definedName name="\2">#N/A</definedName>
    <definedName name="\3">#N/A</definedName>
    <definedName name="\4">#N/A</definedName>
    <definedName name="\5">#N/A</definedName>
    <definedName name="\6">#N/A</definedName>
    <definedName name="\7">#N/A</definedName>
    <definedName name="\8">#N/A</definedName>
    <definedName name="\9">#N/A</definedName>
    <definedName name="\a" localSheetId="4">#REF!</definedName>
    <definedName name="\a" localSheetId="37">#REF!</definedName>
    <definedName name="\a" localSheetId="38">#REF!</definedName>
    <definedName name="\a" localSheetId="39">#REF!</definedName>
    <definedName name="\a" localSheetId="40">#REF!</definedName>
    <definedName name="\a" localSheetId="35">#REF!</definedName>
    <definedName name="\a" localSheetId="41">#REF!</definedName>
    <definedName name="\a" localSheetId="36">#REF!</definedName>
    <definedName name="\a" localSheetId="34">#REF!</definedName>
    <definedName name="\a" localSheetId="42">#REF!</definedName>
    <definedName name="\a" localSheetId="22">#REF!</definedName>
    <definedName name="\a" localSheetId="43">#REF!</definedName>
    <definedName name="\a">#REF!</definedName>
    <definedName name="\b" localSheetId="4">#REF!</definedName>
    <definedName name="\b" localSheetId="37">#REF!</definedName>
    <definedName name="\b" localSheetId="38">#REF!</definedName>
    <definedName name="\b" localSheetId="39">#REF!</definedName>
    <definedName name="\b" localSheetId="40">#REF!</definedName>
    <definedName name="\b" localSheetId="35">#REF!</definedName>
    <definedName name="\b" localSheetId="41">#REF!</definedName>
    <definedName name="\b" localSheetId="36">#REF!</definedName>
    <definedName name="\b" localSheetId="34">#REF!</definedName>
    <definedName name="\b" localSheetId="42">#REF!</definedName>
    <definedName name="\b" localSheetId="22">#REF!</definedName>
    <definedName name="\b" localSheetId="43">#REF!</definedName>
    <definedName name="\b">#REF!</definedName>
    <definedName name="\c">#N/A</definedName>
    <definedName name="\d" localSheetId="4">#REF!</definedName>
    <definedName name="\d" localSheetId="14">#REF!</definedName>
    <definedName name="\d" localSheetId="13">#REF!</definedName>
    <definedName name="\d" localSheetId="12">#REF!</definedName>
    <definedName name="\d" localSheetId="37">#REF!</definedName>
    <definedName name="\d" localSheetId="38">#REF!</definedName>
    <definedName name="\d" localSheetId="39">#REF!</definedName>
    <definedName name="\d" localSheetId="40">#REF!</definedName>
    <definedName name="\d" localSheetId="35">#REF!</definedName>
    <definedName name="\d" localSheetId="41">#REF!</definedName>
    <definedName name="\d" localSheetId="36">#REF!</definedName>
    <definedName name="\d" localSheetId="34">#REF!</definedName>
    <definedName name="\d" localSheetId="42">#REF!</definedName>
    <definedName name="\d" localSheetId="22">#REF!</definedName>
    <definedName name="\d" localSheetId="10">#REF!</definedName>
    <definedName name="\d" localSheetId="43">#REF!</definedName>
    <definedName name="\d">#REF!</definedName>
    <definedName name="\e" localSheetId="4">#REF!</definedName>
    <definedName name="\e" localSheetId="37">#REF!</definedName>
    <definedName name="\e" localSheetId="38">#REF!</definedName>
    <definedName name="\e" localSheetId="39">#REF!</definedName>
    <definedName name="\e" localSheetId="40">#REF!</definedName>
    <definedName name="\e" localSheetId="35">#REF!</definedName>
    <definedName name="\e" localSheetId="41">#REF!</definedName>
    <definedName name="\e" localSheetId="36">#REF!</definedName>
    <definedName name="\e" localSheetId="34">#REF!</definedName>
    <definedName name="\e" localSheetId="42">#REF!</definedName>
    <definedName name="\e" localSheetId="22">#REF!</definedName>
    <definedName name="\e" localSheetId="43">#REF!</definedName>
    <definedName name="\e">#REF!</definedName>
    <definedName name="\f" localSheetId="4">#REF!</definedName>
    <definedName name="\f" localSheetId="14">#REF!</definedName>
    <definedName name="\f" localSheetId="13">#REF!</definedName>
    <definedName name="\f" localSheetId="12">#REF!</definedName>
    <definedName name="\f" localSheetId="37">#REF!</definedName>
    <definedName name="\f" localSheetId="38">#REF!</definedName>
    <definedName name="\f" localSheetId="39">#REF!</definedName>
    <definedName name="\f" localSheetId="40">#REF!</definedName>
    <definedName name="\f" localSheetId="35">#REF!</definedName>
    <definedName name="\f" localSheetId="41">#REF!</definedName>
    <definedName name="\f" localSheetId="36">#REF!</definedName>
    <definedName name="\f" localSheetId="34">#REF!</definedName>
    <definedName name="\f" localSheetId="42">#REF!</definedName>
    <definedName name="\f" localSheetId="22">#REF!</definedName>
    <definedName name="\f" localSheetId="10">#REF!</definedName>
    <definedName name="\f" localSheetId="43">#REF!</definedName>
    <definedName name="\f">#REF!</definedName>
    <definedName name="\g" localSheetId="4">#REF!</definedName>
    <definedName name="\g" localSheetId="37">#REF!</definedName>
    <definedName name="\g" localSheetId="38">#REF!</definedName>
    <definedName name="\g" localSheetId="39">#REF!</definedName>
    <definedName name="\g" localSheetId="40">#REF!</definedName>
    <definedName name="\g" localSheetId="35">#REF!</definedName>
    <definedName name="\g" localSheetId="41">#REF!</definedName>
    <definedName name="\g" localSheetId="36">#REF!</definedName>
    <definedName name="\g" localSheetId="34">#REF!</definedName>
    <definedName name="\g" localSheetId="42">#REF!</definedName>
    <definedName name="\g" localSheetId="22">#REF!</definedName>
    <definedName name="\g" localSheetId="43">#REF!</definedName>
    <definedName name="\g">#REF!</definedName>
    <definedName name="\h" localSheetId="4">#REF!</definedName>
    <definedName name="\h" localSheetId="37">#REF!</definedName>
    <definedName name="\h" localSheetId="38">#REF!</definedName>
    <definedName name="\h" localSheetId="39">#REF!</definedName>
    <definedName name="\h" localSheetId="40">#REF!</definedName>
    <definedName name="\h" localSheetId="35">#REF!</definedName>
    <definedName name="\h" localSheetId="41">#REF!</definedName>
    <definedName name="\h" localSheetId="36">#REF!</definedName>
    <definedName name="\h" localSheetId="34">#REF!</definedName>
    <definedName name="\h" localSheetId="42">#REF!</definedName>
    <definedName name="\h" localSheetId="22">#REF!</definedName>
    <definedName name="\h" localSheetId="43">#REF!</definedName>
    <definedName name="\h">#REF!</definedName>
    <definedName name="\i" localSheetId="4">#REF!</definedName>
    <definedName name="\i" localSheetId="37">#REF!</definedName>
    <definedName name="\i" localSheetId="38">#REF!</definedName>
    <definedName name="\i" localSheetId="39">#REF!</definedName>
    <definedName name="\i" localSheetId="40">#REF!</definedName>
    <definedName name="\i" localSheetId="35">#REF!</definedName>
    <definedName name="\i" localSheetId="41">#REF!</definedName>
    <definedName name="\i" localSheetId="36">#REF!</definedName>
    <definedName name="\i" localSheetId="34">#REF!</definedName>
    <definedName name="\i" localSheetId="42">#REF!</definedName>
    <definedName name="\i" localSheetId="22">#REF!</definedName>
    <definedName name="\i" localSheetId="43">#REF!</definedName>
    <definedName name="\i">#REF!</definedName>
    <definedName name="\j" localSheetId="4">#REF!</definedName>
    <definedName name="\j" localSheetId="37">#REF!</definedName>
    <definedName name="\j" localSheetId="38">#REF!</definedName>
    <definedName name="\j" localSheetId="39">#REF!</definedName>
    <definedName name="\j" localSheetId="40">#REF!</definedName>
    <definedName name="\j" localSheetId="35">#REF!</definedName>
    <definedName name="\j" localSheetId="41">#REF!</definedName>
    <definedName name="\j" localSheetId="36">#REF!</definedName>
    <definedName name="\j" localSheetId="34">#REF!</definedName>
    <definedName name="\j" localSheetId="42">#REF!</definedName>
    <definedName name="\j" localSheetId="22">#REF!</definedName>
    <definedName name="\j" localSheetId="43">#REF!</definedName>
    <definedName name="\j">#REF!</definedName>
    <definedName name="\k" localSheetId="4">#REF!</definedName>
    <definedName name="\k" localSheetId="37">#REF!</definedName>
    <definedName name="\k" localSheetId="38">#REF!</definedName>
    <definedName name="\k" localSheetId="39">#REF!</definedName>
    <definedName name="\k" localSheetId="40">#REF!</definedName>
    <definedName name="\k" localSheetId="35">#REF!</definedName>
    <definedName name="\k" localSheetId="41">#REF!</definedName>
    <definedName name="\k" localSheetId="36">#REF!</definedName>
    <definedName name="\k" localSheetId="34">#REF!</definedName>
    <definedName name="\k" localSheetId="42">#REF!</definedName>
    <definedName name="\k" localSheetId="22">#REF!</definedName>
    <definedName name="\k" localSheetId="43">#REF!</definedName>
    <definedName name="\k">#REF!</definedName>
    <definedName name="\l" localSheetId="4">#REF!</definedName>
    <definedName name="\l" localSheetId="37">#REF!</definedName>
    <definedName name="\l" localSheetId="38">#REF!</definedName>
    <definedName name="\l" localSheetId="39">#REF!</definedName>
    <definedName name="\l" localSheetId="40">#REF!</definedName>
    <definedName name="\l" localSheetId="35">#REF!</definedName>
    <definedName name="\l" localSheetId="41">#REF!</definedName>
    <definedName name="\l" localSheetId="36">#REF!</definedName>
    <definedName name="\l" localSheetId="34">#REF!</definedName>
    <definedName name="\l" localSheetId="42">#REF!</definedName>
    <definedName name="\l" localSheetId="22">#REF!</definedName>
    <definedName name="\l" localSheetId="43">#REF!</definedName>
    <definedName name="\l">#REF!</definedName>
    <definedName name="\LARGE">#REF!</definedName>
    <definedName name="\m" localSheetId="4">#REF!</definedName>
    <definedName name="\m" localSheetId="37">#REF!</definedName>
    <definedName name="\m" localSheetId="38">#REF!</definedName>
    <definedName name="\m" localSheetId="39">#REF!</definedName>
    <definedName name="\m" localSheetId="40">#REF!</definedName>
    <definedName name="\m" localSheetId="35">#REF!</definedName>
    <definedName name="\m" localSheetId="41">#REF!</definedName>
    <definedName name="\m" localSheetId="36">#REF!</definedName>
    <definedName name="\m" localSheetId="34">#REF!</definedName>
    <definedName name="\m" localSheetId="42">#REF!</definedName>
    <definedName name="\m" localSheetId="22">#REF!</definedName>
    <definedName name="\m" localSheetId="43">#REF!</definedName>
    <definedName name="\m">#REF!</definedName>
    <definedName name="\MIDDLE">#REF!</definedName>
    <definedName name="\n">#N/A</definedName>
    <definedName name="\o">#N/A</definedName>
    <definedName name="\P" localSheetId="4">#REF!</definedName>
    <definedName name="\P" localSheetId="52">#REF!</definedName>
    <definedName name="\P" localSheetId="37">#REF!</definedName>
    <definedName name="\P" localSheetId="38">#REF!</definedName>
    <definedName name="\P" localSheetId="39">#REF!</definedName>
    <definedName name="\P" localSheetId="40">#REF!</definedName>
    <definedName name="\P" localSheetId="35">#REF!</definedName>
    <definedName name="\P" localSheetId="41">#REF!</definedName>
    <definedName name="\P" localSheetId="36">#REF!</definedName>
    <definedName name="\P" localSheetId="34">#REF!</definedName>
    <definedName name="\P" localSheetId="42">#REF!</definedName>
    <definedName name="\P" localSheetId="22">#REF!</definedName>
    <definedName name="\P" localSheetId="43">#REF!</definedName>
    <definedName name="\P">#REF!</definedName>
    <definedName name="\PA" localSheetId="4">#REF!</definedName>
    <definedName name="\PA" localSheetId="37">#REF!</definedName>
    <definedName name="\PA" localSheetId="38">#REF!</definedName>
    <definedName name="\PA" localSheetId="39">#REF!</definedName>
    <definedName name="\PA" localSheetId="40">#REF!</definedName>
    <definedName name="\PA" localSheetId="35">#REF!</definedName>
    <definedName name="\PA" localSheetId="41">#REF!</definedName>
    <definedName name="\PA" localSheetId="36">#REF!</definedName>
    <definedName name="\PA" localSheetId="34">#REF!</definedName>
    <definedName name="\PA" localSheetId="42">#REF!</definedName>
    <definedName name="\PA" localSheetId="22">#REF!</definedName>
    <definedName name="\PA" localSheetId="43">#REF!</definedName>
    <definedName name="\PA">#REF!</definedName>
    <definedName name="\PB" localSheetId="4">#REF!</definedName>
    <definedName name="\PB" localSheetId="37">#REF!</definedName>
    <definedName name="\PB" localSheetId="38">#REF!</definedName>
    <definedName name="\PB" localSheetId="39">#REF!</definedName>
    <definedName name="\PB" localSheetId="40">#REF!</definedName>
    <definedName name="\PB" localSheetId="35">#REF!</definedName>
    <definedName name="\PB" localSheetId="41">#REF!</definedName>
    <definedName name="\PB" localSheetId="36">#REF!</definedName>
    <definedName name="\PB" localSheetId="34">#REF!</definedName>
    <definedName name="\PB" localSheetId="42">#REF!</definedName>
    <definedName name="\PB" localSheetId="22">#REF!</definedName>
    <definedName name="\PB" localSheetId="43">#REF!</definedName>
    <definedName name="\PB">#REF!</definedName>
    <definedName name="\PC" localSheetId="4">#REF!</definedName>
    <definedName name="\PC" localSheetId="37">#REF!</definedName>
    <definedName name="\PC" localSheetId="38">#REF!</definedName>
    <definedName name="\PC" localSheetId="39">#REF!</definedName>
    <definedName name="\PC" localSheetId="40">#REF!</definedName>
    <definedName name="\PC" localSheetId="35">#REF!</definedName>
    <definedName name="\PC" localSheetId="41">#REF!</definedName>
    <definedName name="\PC" localSheetId="36">#REF!</definedName>
    <definedName name="\PC" localSheetId="34">#REF!</definedName>
    <definedName name="\PC" localSheetId="42">#REF!</definedName>
    <definedName name="\PC" localSheetId="22">#REF!</definedName>
    <definedName name="\PC" localSheetId="43">#REF!</definedName>
    <definedName name="\PC">#REF!</definedName>
    <definedName name="\PD" localSheetId="4">#REF!</definedName>
    <definedName name="\PD" localSheetId="37">#REF!</definedName>
    <definedName name="\PD" localSheetId="38">#REF!</definedName>
    <definedName name="\PD" localSheetId="39">#REF!</definedName>
    <definedName name="\PD" localSheetId="40">#REF!</definedName>
    <definedName name="\PD" localSheetId="35">#REF!</definedName>
    <definedName name="\PD" localSheetId="41">#REF!</definedName>
    <definedName name="\PD" localSheetId="36">#REF!</definedName>
    <definedName name="\PD" localSheetId="34">#REF!</definedName>
    <definedName name="\PD" localSheetId="42">#REF!</definedName>
    <definedName name="\PD" localSheetId="22">#REF!</definedName>
    <definedName name="\PD" localSheetId="43">#REF!</definedName>
    <definedName name="\PD">#REF!</definedName>
    <definedName name="\PE" localSheetId="4">#REF!</definedName>
    <definedName name="\PE" localSheetId="37">#REF!</definedName>
    <definedName name="\PE" localSheetId="38">#REF!</definedName>
    <definedName name="\PE" localSheetId="39">#REF!</definedName>
    <definedName name="\PE" localSheetId="40">#REF!</definedName>
    <definedName name="\PE" localSheetId="35">#REF!</definedName>
    <definedName name="\PE" localSheetId="41">#REF!</definedName>
    <definedName name="\PE" localSheetId="36">#REF!</definedName>
    <definedName name="\PE" localSheetId="34">#REF!</definedName>
    <definedName name="\PE" localSheetId="42">#REF!</definedName>
    <definedName name="\PE" localSheetId="22">#REF!</definedName>
    <definedName name="\PE" localSheetId="43">#REF!</definedName>
    <definedName name="\PE">#REF!</definedName>
    <definedName name="\PF" localSheetId="4">#REF!</definedName>
    <definedName name="\PF" localSheetId="37">#REF!</definedName>
    <definedName name="\PF" localSheetId="38">#REF!</definedName>
    <definedName name="\PF" localSheetId="39">#REF!</definedName>
    <definedName name="\PF" localSheetId="40">#REF!</definedName>
    <definedName name="\PF" localSheetId="35">#REF!</definedName>
    <definedName name="\PF" localSheetId="41">#REF!</definedName>
    <definedName name="\PF" localSheetId="36">#REF!</definedName>
    <definedName name="\PF" localSheetId="34">#REF!</definedName>
    <definedName name="\PF" localSheetId="42">#REF!</definedName>
    <definedName name="\PF" localSheetId="22">#REF!</definedName>
    <definedName name="\PF" localSheetId="43">#REF!</definedName>
    <definedName name="\PF">#REF!</definedName>
    <definedName name="\PG" localSheetId="4">#REF!</definedName>
    <definedName name="\PG" localSheetId="37">#REF!</definedName>
    <definedName name="\PG" localSheetId="38">#REF!</definedName>
    <definedName name="\PG" localSheetId="39">#REF!</definedName>
    <definedName name="\PG" localSheetId="40">#REF!</definedName>
    <definedName name="\PG" localSheetId="35">#REF!</definedName>
    <definedName name="\PG" localSheetId="41">#REF!</definedName>
    <definedName name="\PG" localSheetId="36">#REF!</definedName>
    <definedName name="\PG" localSheetId="34">#REF!</definedName>
    <definedName name="\PG" localSheetId="42">#REF!</definedName>
    <definedName name="\PG" localSheetId="22">#REF!</definedName>
    <definedName name="\PG" localSheetId="43">#REF!</definedName>
    <definedName name="\PG">#REF!</definedName>
    <definedName name="\q">#N/A</definedName>
    <definedName name="\r">#N/A</definedName>
    <definedName name="\s">#N/A</definedName>
    <definedName name="\SMALL">#REF!</definedName>
    <definedName name="\v">#REF!</definedName>
    <definedName name="\X" localSheetId="4">#REF!</definedName>
    <definedName name="\X" localSheetId="14">#REF!</definedName>
    <definedName name="\X" localSheetId="13">#REF!</definedName>
    <definedName name="\X" localSheetId="12">#REF!</definedName>
    <definedName name="\X" localSheetId="37">#REF!</definedName>
    <definedName name="\X" localSheetId="38">#REF!</definedName>
    <definedName name="\X" localSheetId="39">#REF!</definedName>
    <definedName name="\X" localSheetId="40">#REF!</definedName>
    <definedName name="\X" localSheetId="35">#REF!</definedName>
    <definedName name="\X" localSheetId="41">#REF!</definedName>
    <definedName name="\X" localSheetId="36">#REF!</definedName>
    <definedName name="\X" localSheetId="34">#REF!</definedName>
    <definedName name="\X" localSheetId="42">#REF!</definedName>
    <definedName name="\X" localSheetId="22">#REF!</definedName>
    <definedName name="\X" localSheetId="10">#REF!</definedName>
    <definedName name="\X" localSheetId="43">#REF!</definedName>
    <definedName name="\X">#REF!</definedName>
    <definedName name="\y">#N/A</definedName>
    <definedName name="\z" localSheetId="4">#REF!</definedName>
    <definedName name="\z" localSheetId="37">#REF!</definedName>
    <definedName name="\z" localSheetId="38">#REF!</definedName>
    <definedName name="\z" localSheetId="39">#REF!</definedName>
    <definedName name="\z" localSheetId="40">#REF!</definedName>
    <definedName name="\z" localSheetId="35">#REF!</definedName>
    <definedName name="\z" localSheetId="41">#REF!</definedName>
    <definedName name="\z" localSheetId="36">#REF!</definedName>
    <definedName name="\z" localSheetId="34">#REF!</definedName>
    <definedName name="\z" localSheetId="42">#REF!</definedName>
    <definedName name="\z" localSheetId="22">#REF!</definedName>
    <definedName name="\z" localSheetId="43">#REF!</definedName>
    <definedName name="\z">#REF!</definedName>
    <definedName name="▣1.다단펌프설치">#REF!</definedName>
    <definedName name="▣1.펌프설치">#REF!</definedName>
    <definedName name="▣2.감속기설치">#REF!</definedName>
    <definedName name="▣3.천정주행기중기설치">#REF!</definedName>
    <definedName name="A" localSheetId="4">#REF!</definedName>
    <definedName name="a" localSheetId="52">B.M성과표!a</definedName>
    <definedName name="a" localSheetId="21">가물막이!a</definedName>
    <definedName name="a" localSheetId="22">'인공섬 철거'!a</definedName>
    <definedName name="a">[0]!a</definedName>
    <definedName name="A_1">#REF!</definedName>
    <definedName name="A_2">#REF!</definedName>
    <definedName name="A_3">#REF!</definedName>
    <definedName name="A_4">#REF!</definedName>
    <definedName name="A_5">#REF!</definedName>
    <definedName name="A_6">#REF!</definedName>
    <definedName name="A0">#REF!,#REF!,#REF!,#REF!,#REF!</definedName>
    <definedName name="A1_">#REF!</definedName>
    <definedName name="A1_E">#REF!</definedName>
    <definedName name="A2_">#REF!</definedName>
    <definedName name="A2A1">#REF!</definedName>
    <definedName name="A2A2">#REF!</definedName>
    <definedName name="A2A3">#REF!</definedName>
    <definedName name="A3_">#REF!</definedName>
    <definedName name="A315yoo1" localSheetId="4">#REF!</definedName>
    <definedName name="A315yoo1" localSheetId="14">#REF!</definedName>
    <definedName name="A315yoo1" localSheetId="13">#REF!</definedName>
    <definedName name="A315yoo1" localSheetId="12">#REF!</definedName>
    <definedName name="A315yoo1" localSheetId="37">#REF!</definedName>
    <definedName name="A315yoo1" localSheetId="38">#REF!</definedName>
    <definedName name="A315yoo1" localSheetId="39">#REF!</definedName>
    <definedName name="A315yoo1" localSheetId="40">#REF!</definedName>
    <definedName name="A315yoo1" localSheetId="35">#REF!</definedName>
    <definedName name="A315yoo1" localSheetId="41">#REF!</definedName>
    <definedName name="A315yoo1" localSheetId="36">#REF!</definedName>
    <definedName name="A315yoo1" localSheetId="34">#REF!</definedName>
    <definedName name="A315yoo1" localSheetId="42">#REF!</definedName>
    <definedName name="A315yoo1" localSheetId="22">#REF!</definedName>
    <definedName name="A315yoo1" localSheetId="10">#REF!</definedName>
    <definedName name="A315yoo1" localSheetId="43">#REF!</definedName>
    <definedName name="A315yoo1">#REF!</definedName>
    <definedName name="A4_">#REF!</definedName>
    <definedName name="A5_">#REF!</definedName>
    <definedName name="A6_">#N/A</definedName>
    <definedName name="A7_">#REF!</definedName>
    <definedName name="A8_">#REF!</definedName>
    <definedName name="A9_">#REF!</definedName>
    <definedName name="aa" localSheetId="4">#REF!</definedName>
    <definedName name="aa" description="심 성 규이(가) 96-11-18에 기록한 매크로" localSheetId="37" xlm="1">#REF!</definedName>
    <definedName name="aa" description="심 성 규이(가) 96-11-18에 기록한 매크로" localSheetId="38" xlm="1">#REF!</definedName>
    <definedName name="aa" description="심 성 규이(가) 96-11-18에 기록한 매크로" localSheetId="39" xlm="1">#REF!</definedName>
    <definedName name="aa" description="심 성 규이(가) 96-11-18에 기록한 매크로" localSheetId="40" xlm="1">#REF!</definedName>
    <definedName name="aa" description="심 성 규이(가) 96-11-18에 기록한 매크로" localSheetId="35" xlm="1">#REF!</definedName>
    <definedName name="aa" description="심 성 규이(가) 96-11-18에 기록한 매크로" localSheetId="41" xlm="1">#REF!</definedName>
    <definedName name="aa" description="심 성 규이(가) 96-11-18에 기록한 매크로" localSheetId="36" xlm="1">#REF!</definedName>
    <definedName name="aa" description="심 성 규이(가) 96-11-18에 기록한 매크로" localSheetId="34" xlm="1">#REF!</definedName>
    <definedName name="aa" description="심 성 규이(가) 96-11-18에 기록한 매크로" localSheetId="42" xlm="1">#REF!</definedName>
    <definedName name="aa" description="심 성 규이(가) 96-11-18에 기록한 매크로" localSheetId="22" xlm="1">#REF!</definedName>
    <definedName name="aa" description="심 성 규이(가) 96-11-18에 기록한 매크로" localSheetId="43" xlm="1">#REF!</definedName>
    <definedName name="aa" description="심 성 규이(가) 96-11-18에 기록한 매크로" xlm="1">#REF!</definedName>
    <definedName name="aaa" localSheetId="4" hidden="1">{"'결과(하)'!$L$24"}</definedName>
    <definedName name="aaa" localSheetId="14">#REF!,#REF!</definedName>
    <definedName name="aaa" localSheetId="13">#REF!,#REF!</definedName>
    <definedName name="aaa" localSheetId="12">#REF!,#REF!</definedName>
    <definedName name="aaa" localSheetId="37">#REF!,#REF!</definedName>
    <definedName name="aaa" localSheetId="38">#REF!,#REF!</definedName>
    <definedName name="aaa" localSheetId="39">#REF!,#REF!</definedName>
    <definedName name="aaa" localSheetId="40">#REF!,#REF!</definedName>
    <definedName name="aaa" localSheetId="35">#REF!,#REF!</definedName>
    <definedName name="aaa" localSheetId="41">#REF!,#REF!</definedName>
    <definedName name="aaa" localSheetId="36">#REF!,#REF!</definedName>
    <definedName name="aaa" localSheetId="34">#REF!,#REF!</definedName>
    <definedName name="aaa" localSheetId="42">#REF!,#REF!</definedName>
    <definedName name="aaa" localSheetId="22">#REF!,#REF!</definedName>
    <definedName name="aaa" localSheetId="10">#REF!,#REF!</definedName>
    <definedName name="aaa" localSheetId="43">#REF!,#REF!</definedName>
    <definedName name="aaa">#REF!,#REF!</definedName>
    <definedName name="aaaa" localSheetId="4" hidden="1">{"'결과(하)'!$L$24"}</definedName>
    <definedName name="aaaa" localSheetId="52" hidden="1">{#N/A,#N/A,FALSE,"조골재"}</definedName>
    <definedName name="aaaa" localSheetId="21" hidden="1">{#N/A,#N/A,FALSE,"조골재"}</definedName>
    <definedName name="aaaa" localSheetId="22" hidden="1">{#N/A,#N/A,FALSE,"조골재"}</definedName>
    <definedName name="aaaa" hidden="1">{#N/A,#N/A,FALSE,"조골재"}</definedName>
    <definedName name="aaaaa" localSheetId="4" hidden="1">{#N/A,#N/A,FALSE,"조골재"}</definedName>
    <definedName name="aaaaa" localSheetId="52" hidden="1">{#N/A,#N/A,FALSE,"조골재"}</definedName>
    <definedName name="aaaaa" localSheetId="21" hidden="1">{#N/A,#N/A,FALSE,"조골재"}</definedName>
    <definedName name="aaaaa" localSheetId="22" hidden="1">{#N/A,#N/A,FALSE,"조골재"}</definedName>
    <definedName name="aaaaa" hidden="1">{#N/A,#N/A,FALSE,"조골재"}</definedName>
    <definedName name="aaaaaa" localSheetId="4" hidden="1">{#N/A,#N/A,FALSE,"속도"}</definedName>
    <definedName name="aaaaaa" localSheetId="52">#REF!</definedName>
    <definedName name="aaaaaa" localSheetId="37">#REF!</definedName>
    <definedName name="aaaaaa" localSheetId="38">#REF!</definedName>
    <definedName name="aaaaaa" localSheetId="39">#REF!</definedName>
    <definedName name="aaaaaa" localSheetId="40">#REF!</definedName>
    <definedName name="aaaaaa" localSheetId="35">#REF!</definedName>
    <definedName name="aaaaaa" localSheetId="41">#REF!</definedName>
    <definedName name="aaaaaa" localSheetId="36">#REF!</definedName>
    <definedName name="aaaaaa" localSheetId="34">#REF!</definedName>
    <definedName name="aaaaaa" localSheetId="42">#REF!</definedName>
    <definedName name="aaaaaa" localSheetId="22">#REF!</definedName>
    <definedName name="aaaaaa" localSheetId="43">#REF!</definedName>
    <definedName name="aaaaaa">#REF!</definedName>
    <definedName name="aaaaaaaaaa" localSheetId="4" hidden="1">{#N/A,#N/A,FALSE,"포장1";#N/A,#N/A,FALSE,"포장1"}</definedName>
    <definedName name="aaaaaaaaaa" localSheetId="52" hidden="1">{#N/A,#N/A,FALSE,"운반시간"}</definedName>
    <definedName name="aaaaaaaaaa" localSheetId="21" hidden="1">{#N/A,#N/A,FALSE,"운반시간"}</definedName>
    <definedName name="aaaaaaaaaa" localSheetId="22" hidden="1">{#N/A,#N/A,FALSE,"운반시간"}</definedName>
    <definedName name="aaaaaaaaaa" hidden="1">{#N/A,#N/A,FALSE,"운반시간"}</definedName>
    <definedName name="aaaaaaaaaaaaaaaaaaaa" localSheetId="4">#REF!</definedName>
    <definedName name="aaaaaaaaaaaaaaaaaaaa" localSheetId="14">#REF!</definedName>
    <definedName name="aaaaaaaaaaaaaaaaaaaa" localSheetId="13">#REF!</definedName>
    <definedName name="aaaaaaaaaaaaaaaaaaaa" localSheetId="12">#REF!</definedName>
    <definedName name="aaaaaaaaaaaaaaaaaaaa" localSheetId="37">#REF!</definedName>
    <definedName name="aaaaaaaaaaaaaaaaaaaa" localSheetId="38">#REF!</definedName>
    <definedName name="aaaaaaaaaaaaaaaaaaaa" localSheetId="39">#REF!</definedName>
    <definedName name="aaaaaaaaaaaaaaaaaaaa" localSheetId="40">#REF!</definedName>
    <definedName name="aaaaaaaaaaaaaaaaaaaa" localSheetId="35">#REF!</definedName>
    <definedName name="aaaaaaaaaaaaaaaaaaaa" localSheetId="41">#REF!</definedName>
    <definedName name="aaaaaaaaaaaaaaaaaaaa" localSheetId="36">#REF!</definedName>
    <definedName name="aaaaaaaaaaaaaaaaaaaa" localSheetId="34">#REF!</definedName>
    <definedName name="aaaaaaaaaaaaaaaaaaaa" localSheetId="42">#REF!</definedName>
    <definedName name="aaaaaaaaaaaaaaaaaaaa" localSheetId="22">#REF!</definedName>
    <definedName name="aaaaaaaaaaaaaaaaaaaa" localSheetId="10">#REF!</definedName>
    <definedName name="aaaaaaaaaaaaaaaaaaaa" localSheetId="43">#REF!</definedName>
    <definedName name="aaaaaaaaaaaaaaaaaaaa">#REF!</definedName>
    <definedName name="AB">#REF!</definedName>
    <definedName name="ABUTH">#REF!</definedName>
    <definedName name="AC6ac1000">#REF!</definedName>
    <definedName name="Access_Button" hidden="1">"제당토적_제당토적_List"</definedName>
    <definedName name="AccessDatabase" hidden="1">"C:\USER\NKD\제당토적.mdb"</definedName>
    <definedName name="ACX" hidden="1">#REF!</definedName>
    <definedName name="AD">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REFD">#REF!</definedName>
    <definedName name="Aend">#REF!</definedName>
    <definedName name="Aex">#REF!</definedName>
    <definedName name="AF">#REF!</definedName>
    <definedName name="afasd" hidden="1">{#N/A,#N/A,FALSE,"단가표지"}</definedName>
    <definedName name="AfCon">#REF!</definedName>
    <definedName name="afd" hidden="1">{#N/A,#N/A,FALSE,"운반시간"}</definedName>
    <definedName name="AFF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G통합">#REF!</definedName>
    <definedName name="AH">#REF!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KAKAK" localSheetId="4">'5.2.2. 측량설계비 산출내역(세부설계)'!AKAKAK</definedName>
    <definedName name="AKAKAK" localSheetId="52">B.M성과표!AKAKAK</definedName>
    <definedName name="AKAKAK" localSheetId="21">가물막이!AKAKAK</definedName>
    <definedName name="AKAKAK" localSheetId="22">'인공섬 철거'!AKAKAK</definedName>
    <definedName name="AKAKAK">[0]!AKAKAK</definedName>
    <definedName name="AL">#N/A</definedName>
    <definedName name="alpa1">#REF!</definedName>
    <definedName name="ALPHA">#REF!</definedName>
    <definedName name="AlphaD">#REF!</definedName>
    <definedName name="AlphaL">#REF!</definedName>
    <definedName name="alslsdkjfjs" hidden="1">#REF!</definedName>
    <definedName name="AMOUNT">#REF!</definedName>
    <definedName name="AN">#REF!</definedName>
    <definedName name="an1_ea">#REF!</definedName>
    <definedName name="an21_e">#REF!</definedName>
    <definedName name="an21_ea">#REF!</definedName>
    <definedName name="an22_ea">#REF!</definedName>
    <definedName name="ANG">#REF!</definedName>
    <definedName name="ANGLE1">#REF!</definedName>
    <definedName name="ANGLE21">#REF!</definedName>
    <definedName name="ANGLE22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">#REF!</definedName>
    <definedName name="Aped1">#REF!</definedName>
    <definedName name="Aped2">#REF!</definedName>
    <definedName name="AR" localSheetId="4">#REF!</definedName>
    <definedName name="AR" localSheetId="52">#REF!</definedName>
    <definedName name="AR" localSheetId="37">#REF!</definedName>
    <definedName name="AR" localSheetId="38">#REF!</definedName>
    <definedName name="AR" localSheetId="39">#REF!</definedName>
    <definedName name="AR" localSheetId="40">#REF!</definedName>
    <definedName name="AR" localSheetId="35">#REF!</definedName>
    <definedName name="AR" localSheetId="41">#REF!</definedName>
    <definedName name="AR" localSheetId="36">#REF!</definedName>
    <definedName name="AR" localSheetId="34">#REF!</definedName>
    <definedName name="AR" localSheetId="42">#REF!</definedName>
    <definedName name="AR" localSheetId="22">#REF!</definedName>
    <definedName name="AR" localSheetId="43">#REF!</definedName>
    <definedName name="AR">#REF!</definedName>
    <definedName name="ARESULT" localSheetId="4">#REF!</definedName>
    <definedName name="ARESULT" localSheetId="37">#REF!</definedName>
    <definedName name="ARESULT" localSheetId="38">#REF!</definedName>
    <definedName name="ARESULT" localSheetId="39">#REF!</definedName>
    <definedName name="ARESULT" localSheetId="40">#REF!</definedName>
    <definedName name="ARESULT" localSheetId="35">#REF!</definedName>
    <definedName name="ARESULT" localSheetId="41">#REF!</definedName>
    <definedName name="ARESULT" localSheetId="36">#REF!</definedName>
    <definedName name="ARESULT" localSheetId="34">#REF!</definedName>
    <definedName name="ARESULT" localSheetId="42">#REF!</definedName>
    <definedName name="ARESULT" localSheetId="22">#REF!</definedName>
    <definedName name="ARESULT" localSheetId="43">#REF!</definedName>
    <definedName name="ARESULT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4" hidden="1">#REF!</definedName>
    <definedName name="AS" localSheetId="37">#REF!</definedName>
    <definedName name="AS" localSheetId="38">#REF!</definedName>
    <definedName name="AS" localSheetId="39">#REF!</definedName>
    <definedName name="AS" localSheetId="40">#REF!</definedName>
    <definedName name="AS" localSheetId="35">#REF!</definedName>
    <definedName name="AS" localSheetId="41">#REF!</definedName>
    <definedName name="AS" localSheetId="36">#REF!</definedName>
    <definedName name="AS" localSheetId="34">#REF!</definedName>
    <definedName name="AS" localSheetId="42">#REF!</definedName>
    <definedName name="AS" localSheetId="22">#REF!</definedName>
    <definedName name="AS" localSheetId="43">#REF!</definedName>
    <definedName name="AS">#REF!</definedName>
    <definedName name="AS1_">#REF!</definedName>
    <definedName name="ASB" localSheetId="4">#REF!</definedName>
    <definedName name="ASB" localSheetId="37">#REF!</definedName>
    <definedName name="ASB" localSheetId="38">#REF!</definedName>
    <definedName name="ASB" localSheetId="39">#REF!</definedName>
    <definedName name="ASB" localSheetId="40">#REF!</definedName>
    <definedName name="ASB" localSheetId="35">#REF!</definedName>
    <definedName name="ASB" localSheetId="41">#REF!</definedName>
    <definedName name="ASB" localSheetId="36">#REF!</definedName>
    <definedName name="ASB" localSheetId="34">#REF!</definedName>
    <definedName name="ASB" localSheetId="42">#REF!</definedName>
    <definedName name="ASB" localSheetId="22">#REF!</definedName>
    <definedName name="ASB" localSheetId="43">#REF!</definedName>
    <definedName name="ASB">#REF!</definedName>
    <definedName name="ASCON" localSheetId="4">#REF!</definedName>
    <definedName name="ASCON" localSheetId="37">#REF!</definedName>
    <definedName name="ASCON" localSheetId="38">#REF!</definedName>
    <definedName name="ASCON" localSheetId="39">#REF!</definedName>
    <definedName name="ASCON" localSheetId="40">#REF!</definedName>
    <definedName name="ASCON" localSheetId="35">#REF!</definedName>
    <definedName name="ASCON" localSheetId="41">#REF!</definedName>
    <definedName name="ASCON" localSheetId="36">#REF!</definedName>
    <definedName name="ASCON" localSheetId="34">#REF!</definedName>
    <definedName name="ASCON" localSheetId="42">#REF!</definedName>
    <definedName name="ASCON" localSheetId="22">#REF!</definedName>
    <definedName name="ASCON" localSheetId="43">#REF!</definedName>
    <definedName name="ASCON">#REF!</definedName>
    <definedName name="asd">#REF!</definedName>
    <definedName name="ASDA" hidden="1">#REF!</definedName>
    <definedName name="asdfasdf">#N/A</definedName>
    <definedName name="asdfasdfasdfasfcasx" hidden="1">#N/A</definedName>
    <definedName name="ASF" hidden="1">{#N/A,#N/A,FALSE,"2~8번"}</definedName>
    <definedName name="asfas" hidden="1">{#N/A,#N/A,FALSE,"표지목차"}</definedName>
    <definedName name="ASL" localSheetId="4">#REF!</definedName>
    <definedName name="ASL" localSheetId="37">#REF!</definedName>
    <definedName name="ASL" localSheetId="38">#REF!</definedName>
    <definedName name="ASL" localSheetId="39">#REF!</definedName>
    <definedName name="ASL" localSheetId="40">#REF!</definedName>
    <definedName name="ASL" localSheetId="35">#REF!</definedName>
    <definedName name="ASL" localSheetId="41">#REF!</definedName>
    <definedName name="ASL" localSheetId="36">#REF!</definedName>
    <definedName name="ASL" localSheetId="34">#REF!</definedName>
    <definedName name="ASL" localSheetId="42">#REF!</definedName>
    <definedName name="ASL" localSheetId="22">#REF!</definedName>
    <definedName name="ASL" localSheetId="43">#REF!</definedName>
    <definedName name="ASL">#REF!</definedName>
    <definedName name="ASOURCE" localSheetId="4">#REF!</definedName>
    <definedName name="ASOURCE" localSheetId="37">#REF!</definedName>
    <definedName name="ASOURCE" localSheetId="38">#REF!</definedName>
    <definedName name="ASOURCE" localSheetId="39">#REF!</definedName>
    <definedName name="ASOURCE" localSheetId="40">#REF!</definedName>
    <definedName name="ASOURCE" localSheetId="35">#REF!</definedName>
    <definedName name="ASOURCE" localSheetId="41">#REF!</definedName>
    <definedName name="ASOURCE" localSheetId="36">#REF!</definedName>
    <definedName name="ASOURCE" localSheetId="34">#REF!</definedName>
    <definedName name="ASOURCE" localSheetId="42">#REF!</definedName>
    <definedName name="ASOURCE" localSheetId="22">#REF!</definedName>
    <definedName name="ASOURCE" localSheetId="43">#REF!</definedName>
    <definedName name="ASOURCE">#REF!</definedName>
    <definedName name="Asp">#REF!</definedName>
    <definedName name="ASPO">#REF!</definedName>
    <definedName name="ASS">#REF!</definedName>
    <definedName name="AST" localSheetId="4">#REF!</definedName>
    <definedName name="AST" localSheetId="37">#REF!</definedName>
    <definedName name="AST" localSheetId="38">#REF!</definedName>
    <definedName name="AST" localSheetId="39">#REF!</definedName>
    <definedName name="AST" localSheetId="40">#REF!</definedName>
    <definedName name="AST" localSheetId="35">#REF!</definedName>
    <definedName name="AST" localSheetId="41">#REF!</definedName>
    <definedName name="AST" localSheetId="36">#REF!</definedName>
    <definedName name="AST" localSheetId="34">#REF!</definedName>
    <definedName name="AST" localSheetId="42">#REF!</definedName>
    <definedName name="AST" localSheetId="22">#REF!</definedName>
    <definedName name="AST" localSheetId="43">#REF!</definedName>
    <definedName name="AST">#REF!</definedName>
    <definedName name="Av">#REF!</definedName>
    <definedName name="AV_1">#REF!</definedName>
    <definedName name="AVF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 localSheetId="4">#REF!</definedName>
    <definedName name="AW" localSheetId="37">#REF!</definedName>
    <definedName name="AW" localSheetId="38">#REF!</definedName>
    <definedName name="AW" localSheetId="39">#REF!</definedName>
    <definedName name="AW" localSheetId="40">#REF!</definedName>
    <definedName name="AW" localSheetId="35">#REF!</definedName>
    <definedName name="AW" localSheetId="41">#REF!</definedName>
    <definedName name="AW" localSheetId="36">#REF!</definedName>
    <definedName name="AW" localSheetId="34">#REF!</definedName>
    <definedName name="AW" localSheetId="42">#REF!</definedName>
    <definedName name="AW" localSheetId="22">#REF!</definedName>
    <definedName name="AW" localSheetId="43">#REF!</definedName>
    <definedName name="AW">#REF!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az">#N/A</definedName>
    <definedName name="a자재대">#REF!</definedName>
    <definedName name="a정지">#REF!</definedName>
    <definedName name="b" localSheetId="4">#REF!</definedName>
    <definedName name="b" localSheetId="52">B.M성과표!b</definedName>
    <definedName name="b" localSheetId="21">가물막이!b</definedName>
    <definedName name="b" localSheetId="22">'인공섬 철거'!b</definedName>
    <definedName name="b">[0]!b</definedName>
    <definedName name="B.1" localSheetId="4">#REF!</definedName>
    <definedName name="B.1" localSheetId="52">#REF!</definedName>
    <definedName name="B.1" localSheetId="37">#REF!</definedName>
    <definedName name="B.1" localSheetId="38">#REF!</definedName>
    <definedName name="B.1" localSheetId="39">#REF!</definedName>
    <definedName name="B.1" localSheetId="40">#REF!</definedName>
    <definedName name="B.1" localSheetId="35">#REF!</definedName>
    <definedName name="B.1" localSheetId="41">#REF!</definedName>
    <definedName name="B.1" localSheetId="36">#REF!</definedName>
    <definedName name="B.1" localSheetId="34">#REF!</definedName>
    <definedName name="B.1" localSheetId="42">#REF!</definedName>
    <definedName name="B.1" localSheetId="22">#REF!</definedName>
    <definedName name="B.1" localSheetId="43">#REF!</definedName>
    <definedName name="B.1">#REF!</definedName>
    <definedName name="B.2" localSheetId="4">#REF!</definedName>
    <definedName name="B.2" localSheetId="37">#REF!</definedName>
    <definedName name="B.2" localSheetId="38">#REF!</definedName>
    <definedName name="B.2" localSheetId="39">#REF!</definedName>
    <definedName name="B.2" localSheetId="40">#REF!</definedName>
    <definedName name="B.2" localSheetId="35">#REF!</definedName>
    <definedName name="B.2" localSheetId="41">#REF!</definedName>
    <definedName name="B.2" localSheetId="36">#REF!</definedName>
    <definedName name="B.2" localSheetId="34">#REF!</definedName>
    <definedName name="B.2" localSheetId="42">#REF!</definedName>
    <definedName name="B.2" localSheetId="22">#REF!</definedName>
    <definedName name="B.2" localSheetId="43">#REF!</definedName>
    <definedName name="B.2">#REF!</definedName>
    <definedName name="B.3" localSheetId="4">#REF!</definedName>
    <definedName name="B.3" localSheetId="37">#REF!</definedName>
    <definedName name="B.3" localSheetId="38">#REF!</definedName>
    <definedName name="B.3" localSheetId="39">#REF!</definedName>
    <definedName name="B.3" localSheetId="40">#REF!</definedName>
    <definedName name="B.3" localSheetId="35">#REF!</definedName>
    <definedName name="B.3" localSheetId="41">#REF!</definedName>
    <definedName name="B.3" localSheetId="36">#REF!</definedName>
    <definedName name="B.3" localSheetId="34">#REF!</definedName>
    <definedName name="B.3" localSheetId="42">#REF!</definedName>
    <definedName name="B.3" localSheetId="22">#REF!</definedName>
    <definedName name="B.3" localSheetId="43">#REF!</definedName>
    <definedName name="B.3">#REF!</definedName>
    <definedName name="B.4" localSheetId="4">#REF!</definedName>
    <definedName name="B.4" localSheetId="37">#REF!</definedName>
    <definedName name="B.4" localSheetId="38">#REF!</definedName>
    <definedName name="B.4" localSheetId="39">#REF!</definedName>
    <definedName name="B.4" localSheetId="40">#REF!</definedName>
    <definedName name="B.4" localSheetId="35">#REF!</definedName>
    <definedName name="B.4" localSheetId="41">#REF!</definedName>
    <definedName name="B.4" localSheetId="36">#REF!</definedName>
    <definedName name="B.4" localSheetId="34">#REF!</definedName>
    <definedName name="B.4" localSheetId="42">#REF!</definedName>
    <definedName name="B.4" localSheetId="22">#REF!</definedName>
    <definedName name="B.4" localSheetId="43">#REF!</definedName>
    <definedName name="B.4">#REF!</definedName>
    <definedName name="B_1">#N/A</definedName>
    <definedName name="b_2">#REF!</definedName>
    <definedName name="B_3">#REF!</definedName>
    <definedName name="b_4">#REF!</definedName>
    <definedName name="b_5">#REF!</definedName>
    <definedName name="b_6">#REF!</definedName>
    <definedName name="b_7">#REF!</definedName>
    <definedName name="b_8">#REF!</definedName>
    <definedName name="b_9">#REF!</definedName>
    <definedName name="B_TYPE">#REF!</definedName>
    <definedName name="B0">#REF!</definedName>
    <definedName name="B1_">#REF!</definedName>
    <definedName name="B10A1P">#REF!</definedName>
    <definedName name="b10a1t">#REF!</definedName>
    <definedName name="b10a2p">#REF!</definedName>
    <definedName name="b10a2t">#REF!</definedName>
    <definedName name="B10㎝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2㎝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5㎝">#REF!</definedName>
    <definedName name="B16A1T">#REF!</definedName>
    <definedName name="B16A2P">#REF!</definedName>
    <definedName name="B18㎝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2C">#REF!</definedName>
    <definedName name="B2WL">#REF!</definedName>
    <definedName name="B2WR">#REF!</definedName>
    <definedName name="B30A1P">#REF!</definedName>
    <definedName name="b30a1t">#REF!</definedName>
    <definedName name="b30a2p">#REF!</definedName>
    <definedName name="b30a2t">#REF!</definedName>
    <definedName name="B30㎝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4㎝이하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>#REF!</definedName>
    <definedName name="B5㎝">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>#REF!</definedName>
    <definedName name="B6㎝">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>#REF!</definedName>
    <definedName name="B7㎝">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8㎝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ackKey">#REF!</definedName>
    <definedName name="BaloonText" localSheetId="4">#REF!</definedName>
    <definedName name="BaloonText" localSheetId="37">#REF!</definedName>
    <definedName name="BaloonText" localSheetId="38">#REF!</definedName>
    <definedName name="BaloonText" localSheetId="39">#REF!</definedName>
    <definedName name="BaloonText" localSheetId="40">#REF!</definedName>
    <definedName name="BaloonText" localSheetId="35">#REF!</definedName>
    <definedName name="BaloonText" localSheetId="41">#REF!</definedName>
    <definedName name="BaloonText" localSheetId="36">#REF!</definedName>
    <definedName name="BaloonText" localSheetId="34">#REF!</definedName>
    <definedName name="BaloonText" localSheetId="42">#REF!</definedName>
    <definedName name="BaloonText" localSheetId="22">#REF!</definedName>
    <definedName name="BaloonText" localSheetId="43">#REF!</definedName>
    <definedName name="BaloonText">#REF!</definedName>
    <definedName name="BAL임">#REF!</definedName>
    <definedName name="BB" localSheetId="4">#REF!</definedName>
    <definedName name="BB" localSheetId="37">#REF!</definedName>
    <definedName name="BB" localSheetId="38">#REF!</definedName>
    <definedName name="BB" localSheetId="39">#REF!</definedName>
    <definedName name="BB" localSheetId="40">#REF!</definedName>
    <definedName name="BB" localSheetId="35">#REF!</definedName>
    <definedName name="BB" localSheetId="41">#REF!</definedName>
    <definedName name="BB" localSheetId="36">#REF!</definedName>
    <definedName name="BB" localSheetId="34">#REF!</definedName>
    <definedName name="BB" localSheetId="42">#REF!</definedName>
    <definedName name="BB" localSheetId="22">#REF!</definedName>
    <definedName name="BB" localSheetId="43">#REF!</definedName>
    <definedName name="BB">#REF!</definedName>
    <definedName name="bb_2">#REF!</definedName>
    <definedName name="bb_3">#REF!</definedName>
    <definedName name="bb_4">#REF!</definedName>
    <definedName name="bbb" hidden="1">{#N/A,#N/A,FALSE,"속도"}</definedName>
    <definedName name="bbbb" hidden="1">{"'결과(하)'!$L$24"}</definedName>
    <definedName name="bbbbb" hidden="1">{"'결과(하)'!$L$24"}</definedName>
    <definedName name="bbf">#REF!</definedName>
    <definedName name="BCB">#REF!</definedName>
    <definedName name="BCU임">#REF!</definedName>
    <definedName name="BCV">#REF!</definedName>
    <definedName name="bcx" hidden="1">{"'중기작업1'!$A$1:$V$18"}</definedName>
    <definedName name="BD">#REF!</definedName>
    <definedName name="BDCODE">#N/A</definedName>
    <definedName name="bdxfxf">#REF!</definedName>
    <definedName name="BEAB1" localSheetId="4">#REF!</definedName>
    <definedName name="BEAB1" localSheetId="37">#REF!</definedName>
    <definedName name="BEAB1" localSheetId="38">#REF!</definedName>
    <definedName name="BEAB1" localSheetId="39">#REF!</definedName>
    <definedName name="BEAB1" localSheetId="40">#REF!</definedName>
    <definedName name="BEAB1" localSheetId="35">#REF!</definedName>
    <definedName name="BEAB1" localSheetId="41">#REF!</definedName>
    <definedName name="BEAB1" localSheetId="36">#REF!</definedName>
    <definedName name="BEAB1" localSheetId="34">#REF!</definedName>
    <definedName name="BEAB1" localSheetId="42">#REF!</definedName>
    <definedName name="BEAB1" localSheetId="22">#REF!</definedName>
    <definedName name="BEAB1" localSheetId="43">#REF!</definedName>
    <definedName name="BEAB1">#REF!</definedName>
    <definedName name="BEAB2" localSheetId="4">#REF!</definedName>
    <definedName name="BEAB2" localSheetId="37">#REF!</definedName>
    <definedName name="BEAB2" localSheetId="38">#REF!</definedName>
    <definedName name="BEAB2" localSheetId="39">#REF!</definedName>
    <definedName name="BEAB2" localSheetId="40">#REF!</definedName>
    <definedName name="BEAB2" localSheetId="35">#REF!</definedName>
    <definedName name="BEAB2" localSheetId="41">#REF!</definedName>
    <definedName name="BEAB2" localSheetId="36">#REF!</definedName>
    <definedName name="BEAB2" localSheetId="34">#REF!</definedName>
    <definedName name="BEAB2" localSheetId="42">#REF!</definedName>
    <definedName name="BEAB2" localSheetId="22">#REF!</definedName>
    <definedName name="BEAB2" localSheetId="43">#REF!</definedName>
    <definedName name="BEAB2">#REF!</definedName>
    <definedName name="BEAB3" localSheetId="4">#REF!</definedName>
    <definedName name="BEAB3" localSheetId="37">#REF!</definedName>
    <definedName name="BEAB3" localSheetId="38">#REF!</definedName>
    <definedName name="BEAB3" localSheetId="39">#REF!</definedName>
    <definedName name="BEAB3" localSheetId="40">#REF!</definedName>
    <definedName name="BEAB3" localSheetId="35">#REF!</definedName>
    <definedName name="BEAB3" localSheetId="41">#REF!</definedName>
    <definedName name="BEAB3" localSheetId="36">#REF!</definedName>
    <definedName name="BEAB3" localSheetId="34">#REF!</definedName>
    <definedName name="BEAB3" localSheetId="42">#REF!</definedName>
    <definedName name="BEAB3" localSheetId="22">#REF!</definedName>
    <definedName name="BEAB3" localSheetId="43">#REF!</definedName>
    <definedName name="BEAB3">#REF!</definedName>
    <definedName name="BEAB4" localSheetId="4">#REF!</definedName>
    <definedName name="BEAB4" localSheetId="37">#REF!</definedName>
    <definedName name="BEAB4" localSheetId="38">#REF!</definedName>
    <definedName name="BEAB4" localSheetId="39">#REF!</definedName>
    <definedName name="BEAB4" localSheetId="40">#REF!</definedName>
    <definedName name="BEAB4" localSheetId="35">#REF!</definedName>
    <definedName name="BEAB4" localSheetId="41">#REF!</definedName>
    <definedName name="BEAB4" localSheetId="36">#REF!</definedName>
    <definedName name="BEAB4" localSheetId="34">#REF!</definedName>
    <definedName name="BEAB4" localSheetId="42">#REF!</definedName>
    <definedName name="BEAB4" localSheetId="22">#REF!</definedName>
    <definedName name="BEAB4" localSheetId="43">#REF!</definedName>
    <definedName name="BEAB4">#REF!</definedName>
    <definedName name="BEAB5" localSheetId="4">#REF!</definedName>
    <definedName name="BEAB5" localSheetId="37">#REF!</definedName>
    <definedName name="BEAB5" localSheetId="38">#REF!</definedName>
    <definedName name="BEAB5" localSheetId="39">#REF!</definedName>
    <definedName name="BEAB5" localSheetId="40">#REF!</definedName>
    <definedName name="BEAB5" localSheetId="35">#REF!</definedName>
    <definedName name="BEAB5" localSheetId="41">#REF!</definedName>
    <definedName name="BEAB5" localSheetId="36">#REF!</definedName>
    <definedName name="BEAB5" localSheetId="34">#REF!</definedName>
    <definedName name="BEAB5" localSheetId="42">#REF!</definedName>
    <definedName name="BEAB5" localSheetId="22">#REF!</definedName>
    <definedName name="BEAB5" localSheetId="43">#REF!</definedName>
    <definedName name="BEAB5">#REF!</definedName>
    <definedName name="BEAR1" localSheetId="4">#REF!</definedName>
    <definedName name="BEAR1" localSheetId="37">#REF!</definedName>
    <definedName name="BEAR1" localSheetId="38">#REF!</definedName>
    <definedName name="BEAR1" localSheetId="39">#REF!</definedName>
    <definedName name="BEAR1" localSheetId="40">#REF!</definedName>
    <definedName name="BEAR1" localSheetId="35">#REF!</definedName>
    <definedName name="BEAR1" localSheetId="41">#REF!</definedName>
    <definedName name="BEAR1" localSheetId="36">#REF!</definedName>
    <definedName name="BEAR1" localSheetId="34">#REF!</definedName>
    <definedName name="BEAR1" localSheetId="42">#REF!</definedName>
    <definedName name="BEAR1" localSheetId="22">#REF!</definedName>
    <definedName name="BEAR1" localSheetId="43">#REF!</definedName>
    <definedName name="BEAR1">#REF!</definedName>
    <definedName name="BEAR2" localSheetId="4">#REF!</definedName>
    <definedName name="BEAR2" localSheetId="37">#REF!</definedName>
    <definedName name="BEAR2" localSheetId="38">#REF!</definedName>
    <definedName name="BEAR2" localSheetId="39">#REF!</definedName>
    <definedName name="BEAR2" localSheetId="40">#REF!</definedName>
    <definedName name="BEAR2" localSheetId="35">#REF!</definedName>
    <definedName name="BEAR2" localSheetId="41">#REF!</definedName>
    <definedName name="BEAR2" localSheetId="36">#REF!</definedName>
    <definedName name="BEAR2" localSheetId="34">#REF!</definedName>
    <definedName name="BEAR2" localSheetId="42">#REF!</definedName>
    <definedName name="BEAR2" localSheetId="22">#REF!</definedName>
    <definedName name="BEAR2" localSheetId="43">#REF!</definedName>
    <definedName name="BEAR2">#REF!</definedName>
    <definedName name="BEB" localSheetId="4">#REF!</definedName>
    <definedName name="BEB" localSheetId="37">#REF!</definedName>
    <definedName name="BEB" localSheetId="38">#REF!</definedName>
    <definedName name="BEB" localSheetId="39">#REF!</definedName>
    <definedName name="BEB" localSheetId="40">#REF!</definedName>
    <definedName name="BEB" localSheetId="35">#REF!</definedName>
    <definedName name="BEB" localSheetId="41">#REF!</definedName>
    <definedName name="BEB" localSheetId="36">#REF!</definedName>
    <definedName name="BEB" localSheetId="34">#REF!</definedName>
    <definedName name="BEB" localSheetId="42">#REF!</definedName>
    <definedName name="BEB" localSheetId="22">#REF!</definedName>
    <definedName name="BEB" localSheetId="43">#REF!</definedName>
    <definedName name="BEB">#REF!</definedName>
    <definedName name="begin">[9]버스운행안내!$F$6</definedName>
    <definedName name="BETA">#REF!</definedName>
    <definedName name="BF">#REF!</definedName>
    <definedName name="bfd" hidden="1">{"'중기작업1'!$A$1:$V$18"}</definedName>
    <definedName name="BFH">#REF!</definedName>
    <definedName name="BFHG">#REF!</definedName>
    <definedName name="BG">#REF!</definedName>
    <definedName name="BHB" localSheetId="4">#REF!</definedName>
    <definedName name="BHB" localSheetId="37">#REF!</definedName>
    <definedName name="BHB" localSheetId="38">#REF!</definedName>
    <definedName name="BHB" localSheetId="39">#REF!</definedName>
    <definedName name="BHB" localSheetId="40">#REF!</definedName>
    <definedName name="BHB" localSheetId="35">#REF!</definedName>
    <definedName name="BHB" localSheetId="41">#REF!</definedName>
    <definedName name="BHB" localSheetId="36">#REF!</definedName>
    <definedName name="BHB" localSheetId="34">#REF!</definedName>
    <definedName name="BHB" localSheetId="42">#REF!</definedName>
    <definedName name="BHB" localSheetId="22">#REF!</definedName>
    <definedName name="BHB" localSheetId="43">#REF!</definedName>
    <definedName name="BHB">#REF!</definedName>
    <definedName name="BHS">#REF!</definedName>
    <definedName name="BHU">#REF!</definedName>
    <definedName name="BI" hidden="1">{#N/A,#N/A,FALSE,"이태원철근"}</definedName>
    <definedName name="BIGO">#REF!</definedName>
    <definedName name="bik" description="심 성 규이(가) 96-11-18에 기록한 매크로" localSheetId="37" xlm="1">#REF!</definedName>
    <definedName name="bik" description="심 성 규이(가) 96-11-18에 기록한 매크로" localSheetId="38" xlm="1">#REF!</definedName>
    <definedName name="bik" description="심 성 규이(가) 96-11-18에 기록한 매크로" localSheetId="39" xlm="1">#REF!</definedName>
    <definedName name="bik" description="심 성 규이(가) 96-11-18에 기록한 매크로" localSheetId="40" xlm="1">#REF!</definedName>
    <definedName name="bik" description="심 성 규이(가) 96-11-18에 기록한 매크로" localSheetId="35" xlm="1">#REF!</definedName>
    <definedName name="bik" description="심 성 규이(가) 96-11-18에 기록한 매크로" localSheetId="41" xlm="1">#REF!</definedName>
    <definedName name="bik" description="심 성 규이(가) 96-11-18에 기록한 매크로" localSheetId="36" xlm="1">#REF!</definedName>
    <definedName name="bik" description="심 성 규이(가) 96-11-18에 기록한 매크로" localSheetId="34" xlm="1">#REF!</definedName>
    <definedName name="bik" description="심 성 규이(가) 96-11-18에 기록한 매크로" localSheetId="42" xlm="1">#REF!</definedName>
    <definedName name="bik" description="심 성 규이(가) 96-11-18에 기록한 매크로" localSheetId="22" xlm="1">#REF!</definedName>
    <definedName name="bik" description="심 성 규이(가) 96-11-18에 기록한 매크로" localSheetId="43" xlm="1">#REF!</definedName>
    <definedName name="bik" description="심 성 규이(가) 96-11-18에 기록한 매크로" xlm="1">#REF!</definedName>
    <definedName name="birthday">[9]예방접종계획!$H$2</definedName>
    <definedName name="BLO_1">#N/A</definedName>
    <definedName name="BLOCK" localSheetId="4">#REF!</definedName>
    <definedName name="BLOCK" localSheetId="37">#REF!</definedName>
    <definedName name="BLOCK" localSheetId="38">#REF!</definedName>
    <definedName name="BLOCK" localSheetId="39">#REF!</definedName>
    <definedName name="BLOCK" localSheetId="40">#REF!</definedName>
    <definedName name="BLOCK" localSheetId="35">#REF!</definedName>
    <definedName name="BLOCK" localSheetId="41">#REF!</definedName>
    <definedName name="BLOCK" localSheetId="36">#REF!</definedName>
    <definedName name="BLOCK" localSheetId="34">#REF!</definedName>
    <definedName name="BLOCK" localSheetId="42">#REF!</definedName>
    <definedName name="BLOCK" localSheetId="22">#REF!</definedName>
    <definedName name="BLOCK" localSheetId="43">#REF!</definedName>
    <definedName name="BLOCK">#REF!</definedName>
    <definedName name="BLOCK01">#N/A</definedName>
    <definedName name="BLOCK02">#N/A</definedName>
    <definedName name="BM">#REF!</definedName>
    <definedName name="BMM">#REF!</definedName>
    <definedName name="BMO">#REF!</definedName>
    <definedName name="bms" hidden="1">#REF!</definedName>
    <definedName name="BO">#REF!</definedName>
    <definedName name="BOLT">#REF!</definedName>
    <definedName name="Bolts">#REF!</definedName>
    <definedName name="BOM_OF_ECP" localSheetId="4">#REF!</definedName>
    <definedName name="BOM_OF_ECP" localSheetId="37">#REF!</definedName>
    <definedName name="BOM_OF_ECP" localSheetId="38">#REF!</definedName>
    <definedName name="BOM_OF_ECP" localSheetId="39">#REF!</definedName>
    <definedName name="BOM_OF_ECP" localSheetId="40">#REF!</definedName>
    <definedName name="BOM_OF_ECP" localSheetId="35">#REF!</definedName>
    <definedName name="BOM_OF_ECP" localSheetId="41">#REF!</definedName>
    <definedName name="BOM_OF_ECP" localSheetId="36">#REF!</definedName>
    <definedName name="BOM_OF_ECP" localSheetId="34">#REF!</definedName>
    <definedName name="BOM_OF_ECP" localSheetId="42">#REF!</definedName>
    <definedName name="BOM_OF_ECP" localSheetId="22">#REF!</definedName>
    <definedName name="BOM_OF_ECP" localSheetId="43">#REF!</definedName>
    <definedName name="BOM_OF_ECP">#REF!</definedName>
    <definedName name="BONG">#N/A</definedName>
    <definedName name="BOOK2" hidden="1">{#N/A,#N/A,TRUE,"손익보고"}</definedName>
    <definedName name="box" hidden="1">#N/A</definedName>
    <definedName name="BOX깨" hidden="1">{#N/A,#N/A,FALSE,"구조2"}</definedName>
    <definedName name="BOX형수로집계">#REF!</definedName>
    <definedName name="BR" localSheetId="4">#REF!</definedName>
    <definedName name="BR" localSheetId="37">#REF!</definedName>
    <definedName name="BR" localSheetId="38">#REF!</definedName>
    <definedName name="BR" localSheetId="39">#REF!</definedName>
    <definedName name="BR" localSheetId="40">#REF!</definedName>
    <definedName name="BR" localSheetId="35">#REF!</definedName>
    <definedName name="BR" localSheetId="41">#REF!</definedName>
    <definedName name="BR" localSheetId="36">#REF!</definedName>
    <definedName name="BR" localSheetId="34">#REF!</definedName>
    <definedName name="BR" localSheetId="42">#REF!</definedName>
    <definedName name="BR" localSheetId="22">#REF!</definedName>
    <definedName name="BR" localSheetId="43">#REF!</definedName>
    <definedName name="BR">#REF!</definedName>
    <definedName name="br_ea">#REF!</definedName>
    <definedName name="BRACING">#REF!</definedName>
    <definedName name="BS" localSheetId="4">#REF!</definedName>
    <definedName name="BS" localSheetId="37">#REF!</definedName>
    <definedName name="BS" localSheetId="38">#REF!</definedName>
    <definedName name="BS" localSheetId="39">#REF!</definedName>
    <definedName name="BS" localSheetId="40">#REF!</definedName>
    <definedName name="BS" localSheetId="35">#REF!</definedName>
    <definedName name="BS" localSheetId="41">#REF!</definedName>
    <definedName name="BS" localSheetId="36">#REF!</definedName>
    <definedName name="BS" localSheetId="34">#REF!</definedName>
    <definedName name="BS" localSheetId="42">#REF!</definedName>
    <definedName name="BS" localSheetId="22">#REF!</definedName>
    <definedName name="BS" localSheetId="43">#REF!</definedName>
    <definedName name="BS">#REF!</definedName>
    <definedName name="bs_chekjum" localSheetId="4">#REF!</definedName>
    <definedName name="bs_chekjum" localSheetId="37">#REF!</definedName>
    <definedName name="bs_chekjum" localSheetId="38">#REF!</definedName>
    <definedName name="bs_chekjum" localSheetId="39">#REF!</definedName>
    <definedName name="bs_chekjum" localSheetId="40">#REF!</definedName>
    <definedName name="bs_chekjum" localSheetId="35">#REF!</definedName>
    <definedName name="bs_chekjum" localSheetId="41">#REF!</definedName>
    <definedName name="bs_chekjum" localSheetId="36">#REF!</definedName>
    <definedName name="bs_chekjum" localSheetId="34">#REF!</definedName>
    <definedName name="bs_chekjum" localSheetId="42">#REF!</definedName>
    <definedName name="bs_chekjum" localSheetId="22">#REF!</definedName>
    <definedName name="bs_chekjum" localSheetId="43">#REF!</definedName>
    <definedName name="bs_chekjum">#REF!</definedName>
    <definedName name="bs_chekplus" localSheetId="4">#REF!</definedName>
    <definedName name="bs_chekplus" localSheetId="37">#REF!</definedName>
    <definedName name="bs_chekplus" localSheetId="38">#REF!</definedName>
    <definedName name="bs_chekplus" localSheetId="39">#REF!</definedName>
    <definedName name="bs_chekplus" localSheetId="40">#REF!</definedName>
    <definedName name="bs_chekplus" localSheetId="35">#REF!</definedName>
    <definedName name="bs_chekplus" localSheetId="41">#REF!</definedName>
    <definedName name="bs_chekplus" localSheetId="36">#REF!</definedName>
    <definedName name="bs_chekplus" localSheetId="34">#REF!</definedName>
    <definedName name="bs_chekplus" localSheetId="42">#REF!</definedName>
    <definedName name="bs_chekplus" localSheetId="22">#REF!</definedName>
    <definedName name="bs_chekplus" localSheetId="43">#REF!</definedName>
    <definedName name="bs_chekplus">#REF!</definedName>
    <definedName name="bs_chekwave" localSheetId="4">#REF!</definedName>
    <definedName name="bs_chekwave" localSheetId="37">#REF!</definedName>
    <definedName name="bs_chekwave" localSheetId="38">#REF!</definedName>
    <definedName name="bs_chekwave" localSheetId="39">#REF!</definedName>
    <definedName name="bs_chekwave" localSheetId="40">#REF!</definedName>
    <definedName name="bs_chekwave" localSheetId="35">#REF!</definedName>
    <definedName name="bs_chekwave" localSheetId="41">#REF!</definedName>
    <definedName name="bs_chekwave" localSheetId="36">#REF!</definedName>
    <definedName name="bs_chekwave" localSheetId="34">#REF!</definedName>
    <definedName name="bs_chekwave" localSheetId="42">#REF!</definedName>
    <definedName name="bs_chekwave" localSheetId="22">#REF!</definedName>
    <definedName name="bs_chekwave" localSheetId="43">#REF!</definedName>
    <definedName name="bs_chekwave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SS">#REF!</definedName>
    <definedName name="BST">#REF!</definedName>
    <definedName name="BSV">#REF!</definedName>
    <definedName name="BTP">#REF!</definedName>
    <definedName name="BV" localSheetId="4">#REF!</definedName>
    <definedName name="BV" localSheetId="37">#REF!</definedName>
    <definedName name="BV" localSheetId="38">#REF!</definedName>
    <definedName name="BV" localSheetId="39">#REF!</definedName>
    <definedName name="BV" localSheetId="40">#REF!</definedName>
    <definedName name="BV" localSheetId="35">#REF!</definedName>
    <definedName name="BV" localSheetId="41">#REF!</definedName>
    <definedName name="BV" localSheetId="36">#REF!</definedName>
    <definedName name="BV" localSheetId="34">#REF!</definedName>
    <definedName name="BV" localSheetId="42">#REF!</definedName>
    <definedName name="BV" localSheetId="22">#REF!</definedName>
    <definedName name="BV" localSheetId="43">#REF!</definedName>
    <definedName name="BV">#REF!</definedName>
    <definedName name="BW">#REF!</definedName>
    <definedName name="bwc">#REF!</definedName>
    <definedName name="BWD">#REF!</definedName>
    <definedName name="bx" hidden="1">{"'중기작업1'!$A$1:$V$18"}</definedName>
    <definedName name="bxz" hidden="1">{"'중기작업1'!$A$1:$V$18"}</definedName>
    <definedName name="bz" hidden="1">{"'중기작업1'!$A$1:$V$18"}</definedName>
    <definedName name="bzd" hidden="1">{"'중기작업1'!$A$1:$V$18"}</definedName>
    <definedName name="bzsd" hidden="1">{"'중기작업1'!$A$1:$V$18"}</definedName>
    <definedName name="b용수지선">#REF!</definedName>
    <definedName name="C_" localSheetId="4">#REF!</definedName>
    <definedName name="C_" localSheetId="37">#REF!</definedName>
    <definedName name="C_" localSheetId="38">#REF!</definedName>
    <definedName name="C_" localSheetId="39">#REF!</definedName>
    <definedName name="C_" localSheetId="40">#REF!</definedName>
    <definedName name="C_" localSheetId="35">#REF!</definedName>
    <definedName name="C_" localSheetId="41">#REF!</definedName>
    <definedName name="C_" localSheetId="36">#REF!</definedName>
    <definedName name="C_" localSheetId="34">#REF!</definedName>
    <definedName name="C_" localSheetId="42">#REF!</definedName>
    <definedName name="C_" localSheetId="22">#REF!</definedName>
    <definedName name="C_" localSheetId="43">#REF!</definedName>
    <definedName name="C_">#REF!</definedName>
    <definedName name="c_1" localSheetId="4">#REF!</definedName>
    <definedName name="c_1" localSheetId="37">#REF!</definedName>
    <definedName name="c_1" localSheetId="38">#REF!</definedName>
    <definedName name="c_1" localSheetId="39">#REF!</definedName>
    <definedName name="c_1" localSheetId="40">#REF!</definedName>
    <definedName name="c_1" localSheetId="35">#REF!</definedName>
    <definedName name="c_1" localSheetId="41">#REF!</definedName>
    <definedName name="c_1" localSheetId="36">#REF!</definedName>
    <definedName name="c_1" localSheetId="34">#REF!</definedName>
    <definedName name="c_1" localSheetId="42">#REF!</definedName>
    <definedName name="c_1" localSheetId="22">#REF!</definedName>
    <definedName name="c_1" localSheetId="43">#REF!</definedName>
    <definedName name="c_1">#REF!</definedName>
    <definedName name="c_1e">#REF!</definedName>
    <definedName name="c_2" localSheetId="4">#REF!</definedName>
    <definedName name="c_2" localSheetId="37">#REF!</definedName>
    <definedName name="c_2" localSheetId="38">#REF!</definedName>
    <definedName name="c_2" localSheetId="39">#REF!</definedName>
    <definedName name="c_2" localSheetId="40">#REF!</definedName>
    <definedName name="c_2" localSheetId="35">#REF!</definedName>
    <definedName name="c_2" localSheetId="41">#REF!</definedName>
    <definedName name="c_2" localSheetId="36">#REF!</definedName>
    <definedName name="c_2" localSheetId="34">#REF!</definedName>
    <definedName name="c_2" localSheetId="42">#REF!</definedName>
    <definedName name="c_2" localSheetId="22">#REF!</definedName>
    <definedName name="c_2" localSheetId="43">#REF!</definedName>
    <definedName name="c_2">#REF!</definedName>
    <definedName name="C_2E">#REF!</definedName>
    <definedName name="c_3" localSheetId="4">#REF!</definedName>
    <definedName name="c_3" localSheetId="37">#REF!</definedName>
    <definedName name="c_3" localSheetId="38">#REF!</definedName>
    <definedName name="c_3" localSheetId="39">#REF!</definedName>
    <definedName name="c_3" localSheetId="40">#REF!</definedName>
    <definedName name="c_3" localSheetId="35">#REF!</definedName>
    <definedName name="c_3" localSheetId="41">#REF!</definedName>
    <definedName name="c_3" localSheetId="36">#REF!</definedName>
    <definedName name="c_3" localSheetId="34">#REF!</definedName>
    <definedName name="c_3" localSheetId="42">#REF!</definedName>
    <definedName name="c_3" localSheetId="22">#REF!</definedName>
    <definedName name="c_3" localSheetId="43">#REF!</definedName>
    <definedName name="c_3">#REF!</definedName>
    <definedName name="c_33" localSheetId="4">#REF!</definedName>
    <definedName name="c_33" localSheetId="37">#REF!</definedName>
    <definedName name="c_33" localSheetId="38">#REF!</definedName>
    <definedName name="c_33" localSheetId="39">#REF!</definedName>
    <definedName name="c_33" localSheetId="40">#REF!</definedName>
    <definedName name="c_33" localSheetId="35">#REF!</definedName>
    <definedName name="c_33" localSheetId="41">#REF!</definedName>
    <definedName name="c_33" localSheetId="36">#REF!</definedName>
    <definedName name="c_33" localSheetId="34">#REF!</definedName>
    <definedName name="c_33" localSheetId="42">#REF!</definedName>
    <definedName name="c_33" localSheetId="22">#REF!</definedName>
    <definedName name="c_33" localSheetId="43">#REF!</definedName>
    <definedName name="c_33">#REF!</definedName>
    <definedName name="c_4" localSheetId="4">#REF!</definedName>
    <definedName name="c_4" localSheetId="37">#REF!</definedName>
    <definedName name="c_4" localSheetId="38">#REF!</definedName>
    <definedName name="c_4" localSheetId="39">#REF!</definedName>
    <definedName name="c_4" localSheetId="40">#REF!</definedName>
    <definedName name="c_4" localSheetId="35">#REF!</definedName>
    <definedName name="c_4" localSheetId="41">#REF!</definedName>
    <definedName name="c_4" localSheetId="36">#REF!</definedName>
    <definedName name="c_4" localSheetId="34">#REF!</definedName>
    <definedName name="c_4" localSheetId="42">#REF!</definedName>
    <definedName name="c_4" localSheetId="22">#REF!</definedName>
    <definedName name="c_4" localSheetId="43">#REF!</definedName>
    <definedName name="c_4">#REF!</definedName>
    <definedName name="C0NC212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#REF!</definedName>
    <definedName name="cable">#REF!</definedName>
    <definedName name="CalcAgencyPrice">#REF!</definedName>
    <definedName name="CALCU" localSheetId="4">'5.2.2. 측량설계비 산출내역(세부설계)'!CALCU</definedName>
    <definedName name="CALCU" localSheetId="52">B.M성과표!CALCU</definedName>
    <definedName name="CALCU" localSheetId="21">가물막이!CALCU</definedName>
    <definedName name="CALCU" localSheetId="22">'인공섬 철거'!CALCU</definedName>
    <definedName name="CALCU">[0]!CALCU</definedName>
    <definedName name="CALCUL" localSheetId="4">'5.2.2. 측량설계비 산출내역(세부설계)'!CALCUL</definedName>
    <definedName name="CALCUL" localSheetId="52">B.M성과표!CALCUL</definedName>
    <definedName name="CALCUL" localSheetId="21">가물막이!CALCUL</definedName>
    <definedName name="CALCUL" localSheetId="22">'인공섬 철거'!CALCUL</definedName>
    <definedName name="CALCUL">[0]!CALCUL</definedName>
    <definedName name="CALCULA" localSheetId="4">'5.2.2. 측량설계비 산출내역(세부설계)'!CALCULA</definedName>
    <definedName name="CALCULA" localSheetId="52">B.M성과표!CALCULA</definedName>
    <definedName name="CALCULA" localSheetId="21">가물막이!CALCULA</definedName>
    <definedName name="CALCULA" localSheetId="22">'인공섬 철거'!CALCULA</definedName>
    <definedName name="CALCULA">[0]!CALCULA</definedName>
    <definedName name="CALCULAT" localSheetId="4">'5.2.2. 측량설계비 산출내역(세부설계)'!CALCULAT</definedName>
    <definedName name="CALCULAT" localSheetId="52">B.M성과표!CALCULAT</definedName>
    <definedName name="CALCULAT" localSheetId="21">가물막이!CALCULAT</definedName>
    <definedName name="CALCULAT" localSheetId="22">'인공섬 철거'!CALCULAT</definedName>
    <definedName name="CALCULAT">[0]!CALCULAT</definedName>
    <definedName name="CALCULATI" localSheetId="4">'5.2.2. 측량설계비 산출내역(세부설계)'!CALCULATI</definedName>
    <definedName name="CALCULATI" localSheetId="52">B.M성과표!CALCULATI</definedName>
    <definedName name="CALCULATI" localSheetId="21">가물막이!CALCULATI</definedName>
    <definedName name="CALCULATI" localSheetId="22">'인공섬 철거'!CALCULATI</definedName>
    <definedName name="CALCULATI">[0]!CALCULATI</definedName>
    <definedName name="CALCULATION" localSheetId="4">'5.2.2. 측량설계비 산출내역(세부설계)'!CALCULATION</definedName>
    <definedName name="CALCULATION" localSheetId="52">B.M성과표!CALCULATION</definedName>
    <definedName name="CALCULATION" localSheetId="21">가물막이!CALCULATION</definedName>
    <definedName name="CALCULATION" localSheetId="22">'인공섬 철거'!CALCULATION</definedName>
    <definedName name="CALCULATION">[0]!CALCULATION</definedName>
    <definedName name="camberWork" localSheetId="4">'5.2.2. 측량설계비 산출내역(세부설계)'!camberWork</definedName>
    <definedName name="camberWork" localSheetId="52">B.M성과표!camberWork</definedName>
    <definedName name="camberWork" localSheetId="21">가물막이!camberWork</definedName>
    <definedName name="camberWork" localSheetId="22">'인공섬 철거'!camberWork</definedName>
    <definedName name="camberWork">[0]!camberWork</definedName>
    <definedName name="CB">#REF!</definedName>
    <definedName name="CC">#REF!</definedName>
    <definedName name="CCC">#REF!</definedName>
    <definedName name="CD">#REF!</definedName>
    <definedName name="CE">#REF!</definedName>
    <definedName name="CELLNOTE0">#REF!</definedName>
    <definedName name="CELLNOTE1">#REF!</definedName>
    <definedName name="CF">#REF!</definedName>
    <definedName name="CG">#REF!</definedName>
    <definedName name="CH" localSheetId="4">#REF!</definedName>
    <definedName name="CH" localSheetId="52">#REF!</definedName>
    <definedName name="CH" localSheetId="37">#REF!</definedName>
    <definedName name="CH" localSheetId="38">#REF!</definedName>
    <definedName name="CH" localSheetId="39">#REF!</definedName>
    <definedName name="CH" localSheetId="40">#REF!</definedName>
    <definedName name="CH" localSheetId="35">#REF!</definedName>
    <definedName name="CH" localSheetId="41">#REF!</definedName>
    <definedName name="CH" localSheetId="36">#REF!</definedName>
    <definedName name="CH" localSheetId="34">#REF!</definedName>
    <definedName name="CH" localSheetId="42">#REF!</definedName>
    <definedName name="CH" localSheetId="22">#REF!</definedName>
    <definedName name="CH" localSheetId="43">#REF!</definedName>
    <definedName name="CH">#REF!</definedName>
    <definedName name="ch_e">#REF!</definedName>
    <definedName name="ch_ea">#REF!</definedName>
    <definedName name="ch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HANNEL">#REF!</definedName>
    <definedName name="CHO">#N/A</definedName>
    <definedName name="CI">#REF!</definedName>
    <definedName name="CJ">#REF!</definedName>
    <definedName name="CJFRMS">#REF!</definedName>
    <definedName name="CM">#REF!</definedName>
    <definedName name="CNP">[6]CONUNIT!#REF!</definedName>
    <definedName name="COD">#REF!</definedName>
    <definedName name="CODE">#REF!</definedName>
    <definedName name="COM">#N/A</definedName>
    <definedName name="Commission">#REF!</definedName>
    <definedName name="COMPANY">#N/A</definedName>
    <definedName name="CON" localSheetId="4">#REF!</definedName>
    <definedName name="CON" localSheetId="37">#REF!</definedName>
    <definedName name="CON" localSheetId="38">#REF!</definedName>
    <definedName name="CON" localSheetId="39">#REF!</definedName>
    <definedName name="CON" localSheetId="40">#REF!</definedName>
    <definedName name="CON" localSheetId="35">#REF!</definedName>
    <definedName name="CON" localSheetId="41">#REF!</definedName>
    <definedName name="CON" localSheetId="36">#REF!</definedName>
    <definedName name="CON" localSheetId="34">#REF!</definedName>
    <definedName name="CON" localSheetId="42">#REF!</definedName>
    <definedName name="CON" localSheetId="22">#REF!</definedName>
    <definedName name="CON" localSheetId="43">#REF!</definedName>
    <definedName name="CON">#REF!</definedName>
    <definedName name="CONC">#N/A</definedName>
    <definedName name="CONC21">#REF!</definedName>
    <definedName name="CONC211">#REF!</definedName>
    <definedName name="CONC231">#REF!</definedName>
    <definedName name="CONC232">#REF!</definedName>
    <definedName name="CONSOL">'[10]1-1'!#REF!</definedName>
    <definedName name="COST">#REF!</definedName>
    <definedName name="costr">#REF!</definedName>
    <definedName name="CPU시험사001" localSheetId="4">#REF!</definedName>
    <definedName name="CPU시험사001" localSheetId="37">#REF!</definedName>
    <definedName name="CPU시험사001" localSheetId="38">#REF!</definedName>
    <definedName name="CPU시험사001" localSheetId="39">#REF!</definedName>
    <definedName name="CPU시험사001" localSheetId="40">#REF!</definedName>
    <definedName name="CPU시험사001" localSheetId="35">#REF!</definedName>
    <definedName name="CPU시험사001" localSheetId="41">#REF!</definedName>
    <definedName name="CPU시험사001" localSheetId="36">#REF!</definedName>
    <definedName name="CPU시험사001" localSheetId="34">#REF!</definedName>
    <definedName name="CPU시험사001" localSheetId="42">#REF!</definedName>
    <definedName name="CPU시험사001" localSheetId="22">#REF!</definedName>
    <definedName name="CPU시험사001" localSheetId="43">#REF!</definedName>
    <definedName name="CPU시험사001">#REF!</definedName>
    <definedName name="CPU시험사002" localSheetId="4">#REF!</definedName>
    <definedName name="CPU시험사002" localSheetId="37">#REF!</definedName>
    <definedName name="CPU시험사002" localSheetId="38">#REF!</definedName>
    <definedName name="CPU시험사002" localSheetId="39">#REF!</definedName>
    <definedName name="CPU시험사002" localSheetId="40">#REF!</definedName>
    <definedName name="CPU시험사002" localSheetId="35">#REF!</definedName>
    <definedName name="CPU시험사002" localSheetId="41">#REF!</definedName>
    <definedName name="CPU시험사002" localSheetId="36">#REF!</definedName>
    <definedName name="CPU시험사002" localSheetId="34">#REF!</definedName>
    <definedName name="CPU시험사002" localSheetId="42">#REF!</definedName>
    <definedName name="CPU시험사002" localSheetId="22">#REF!</definedName>
    <definedName name="CPU시험사002" localSheetId="43">#REF!</definedName>
    <definedName name="CPU시험사002">#REF!</definedName>
    <definedName name="CPU시험사011" localSheetId="4">#REF!</definedName>
    <definedName name="CPU시험사011" localSheetId="37">#REF!</definedName>
    <definedName name="CPU시험사011" localSheetId="38">#REF!</definedName>
    <definedName name="CPU시험사011" localSheetId="39">#REF!</definedName>
    <definedName name="CPU시험사011" localSheetId="40">#REF!</definedName>
    <definedName name="CPU시험사011" localSheetId="35">#REF!</definedName>
    <definedName name="CPU시험사011" localSheetId="41">#REF!</definedName>
    <definedName name="CPU시험사011" localSheetId="36">#REF!</definedName>
    <definedName name="CPU시험사011" localSheetId="34">#REF!</definedName>
    <definedName name="CPU시험사011" localSheetId="42">#REF!</definedName>
    <definedName name="CPU시험사011" localSheetId="22">#REF!</definedName>
    <definedName name="CPU시험사011" localSheetId="43">#REF!</definedName>
    <definedName name="CPU시험사011">#REF!</definedName>
    <definedName name="CPU시험사982" localSheetId="4">#REF!</definedName>
    <definedName name="CPU시험사982" localSheetId="37">#REF!</definedName>
    <definedName name="CPU시험사982" localSheetId="38">#REF!</definedName>
    <definedName name="CPU시험사982" localSheetId="39">#REF!</definedName>
    <definedName name="CPU시험사982" localSheetId="40">#REF!</definedName>
    <definedName name="CPU시험사982" localSheetId="35">#REF!</definedName>
    <definedName name="CPU시험사982" localSheetId="41">#REF!</definedName>
    <definedName name="CPU시험사982" localSheetId="36">#REF!</definedName>
    <definedName name="CPU시험사982" localSheetId="34">#REF!</definedName>
    <definedName name="CPU시험사982" localSheetId="42">#REF!</definedName>
    <definedName name="CPU시험사982" localSheetId="22">#REF!</definedName>
    <definedName name="CPU시험사982" localSheetId="43">#REF!</definedName>
    <definedName name="CPU시험사982">#REF!</definedName>
    <definedName name="CPU시험사991" localSheetId="4">#REF!</definedName>
    <definedName name="CPU시험사991" localSheetId="37">#REF!</definedName>
    <definedName name="CPU시험사991" localSheetId="38">#REF!</definedName>
    <definedName name="CPU시험사991" localSheetId="39">#REF!</definedName>
    <definedName name="CPU시험사991" localSheetId="40">#REF!</definedName>
    <definedName name="CPU시험사991" localSheetId="35">#REF!</definedName>
    <definedName name="CPU시험사991" localSheetId="41">#REF!</definedName>
    <definedName name="CPU시험사991" localSheetId="36">#REF!</definedName>
    <definedName name="CPU시험사991" localSheetId="34">#REF!</definedName>
    <definedName name="CPU시험사991" localSheetId="42">#REF!</definedName>
    <definedName name="CPU시험사991" localSheetId="22">#REF!</definedName>
    <definedName name="CPU시험사991" localSheetId="43">#REF!</definedName>
    <definedName name="CPU시험사991">#REF!</definedName>
    <definedName name="CPU시험사992" localSheetId="4">#REF!</definedName>
    <definedName name="CPU시험사992" localSheetId="37">#REF!</definedName>
    <definedName name="CPU시험사992" localSheetId="38">#REF!</definedName>
    <definedName name="CPU시험사992" localSheetId="39">#REF!</definedName>
    <definedName name="CPU시험사992" localSheetId="40">#REF!</definedName>
    <definedName name="CPU시험사992" localSheetId="35">#REF!</definedName>
    <definedName name="CPU시험사992" localSheetId="41">#REF!</definedName>
    <definedName name="CPU시험사992" localSheetId="36">#REF!</definedName>
    <definedName name="CPU시험사992" localSheetId="34">#REF!</definedName>
    <definedName name="CPU시험사992" localSheetId="42">#REF!</definedName>
    <definedName name="CPU시험사992" localSheetId="22">#REF!</definedName>
    <definedName name="CPU시험사992" localSheetId="43">#REF!</definedName>
    <definedName name="CPU시험사992">#REF!</definedName>
    <definedName name="CPY">#REF!</definedName>
    <definedName name="CP내자">#REF!</definedName>
    <definedName name="CP외자">#REF!</definedName>
    <definedName name="CP출고">#REF!</definedName>
    <definedName name="CR" localSheetId="4">#REF!</definedName>
    <definedName name="CR" localSheetId="37">#REF!</definedName>
    <definedName name="CR" localSheetId="38">#REF!</definedName>
    <definedName name="CR" localSheetId="39">#REF!</definedName>
    <definedName name="CR" localSheetId="40">#REF!</definedName>
    <definedName name="CR" localSheetId="35">#REF!</definedName>
    <definedName name="CR" localSheetId="41">#REF!</definedName>
    <definedName name="CR" localSheetId="36">#REF!</definedName>
    <definedName name="CR" localSheetId="34">#REF!</definedName>
    <definedName name="CR" localSheetId="42">#REF!</definedName>
    <definedName name="CR" localSheetId="22">#REF!</definedName>
    <definedName name="CR" localSheetId="43">#REF!</definedName>
    <definedName name="CR">#REF!</definedName>
    <definedName name="_xlnm.Criteria" localSheetId="4">#REF!</definedName>
    <definedName name="_xlnm.Criteria" localSheetId="14">#REF!</definedName>
    <definedName name="_xlnm.Criteria" localSheetId="13">#REF!</definedName>
    <definedName name="_xlnm.Criteria" localSheetId="12">#REF!</definedName>
    <definedName name="_xlnm.Criteria" localSheetId="37">#REF!</definedName>
    <definedName name="_xlnm.Criteria" localSheetId="38">#REF!</definedName>
    <definedName name="_xlnm.Criteria" localSheetId="39">#REF!</definedName>
    <definedName name="_xlnm.Criteria" localSheetId="40">#REF!</definedName>
    <definedName name="_xlnm.Criteria" localSheetId="35">#REF!</definedName>
    <definedName name="_xlnm.Criteria" localSheetId="41">#REF!</definedName>
    <definedName name="_xlnm.Criteria" localSheetId="36">#REF!</definedName>
    <definedName name="_xlnm.Criteria" localSheetId="34">#REF!</definedName>
    <definedName name="_xlnm.Criteria" localSheetId="42">#REF!</definedName>
    <definedName name="_xlnm.Criteria" localSheetId="22">#REF!</definedName>
    <definedName name="_xlnm.Criteria" localSheetId="10">#REF!</definedName>
    <definedName name="_xlnm.Criteria" localSheetId="43">#REF!</definedName>
    <definedName name="_xlnm.Criteria">#REF!</definedName>
    <definedName name="Criteria_MI">[11]공통가설!#REF!</definedName>
    <definedName name="crushed">#REF!</definedName>
    <definedName name="crushed2">#REF!</definedName>
    <definedName name="CS" localSheetId="4">#REF!</definedName>
    <definedName name="CS" localSheetId="37">#REF!</definedName>
    <definedName name="CS" localSheetId="38">#REF!</definedName>
    <definedName name="CS" localSheetId="39">#REF!</definedName>
    <definedName name="CS" localSheetId="40">#REF!</definedName>
    <definedName name="CS" localSheetId="35">#REF!</definedName>
    <definedName name="CS" localSheetId="41">#REF!</definedName>
    <definedName name="CS" localSheetId="36">#REF!</definedName>
    <definedName name="CS" localSheetId="34">#REF!</definedName>
    <definedName name="CS" localSheetId="42">#REF!</definedName>
    <definedName name="CS" localSheetId="22">#REF!</definedName>
    <definedName name="CS" localSheetId="43">#REF!</definedName>
    <definedName name="CS">#REF!</definedName>
    <definedName name="CTC">#REF!</definedName>
    <definedName name="cvnh" hidden="1">{"'중기작업1'!$A$1:$V$18"}</definedName>
    <definedName name="CXRGS">#REF!</definedName>
    <definedName name="c용수지거">#REF!</definedName>
    <definedName name="d" localSheetId="4">'5.2.2. 측량설계비 산출내역(세부설계)'!d</definedName>
    <definedName name="d" localSheetId="52">B.M성과표!d</definedName>
    <definedName name="d" localSheetId="21">가물막이!d</definedName>
    <definedName name="d" localSheetId="22">'인공섬 철거'!d</definedName>
    <definedName name="d">[0]!d</definedName>
    <definedName name="D.1" localSheetId="4">#REF!</definedName>
    <definedName name="D.1" localSheetId="52">#REF!</definedName>
    <definedName name="D.1" localSheetId="37">#REF!</definedName>
    <definedName name="D.1" localSheetId="38">#REF!</definedName>
    <definedName name="D.1" localSheetId="39">#REF!</definedName>
    <definedName name="D.1" localSheetId="40">#REF!</definedName>
    <definedName name="D.1" localSheetId="35">#REF!</definedName>
    <definedName name="D.1" localSheetId="41">#REF!</definedName>
    <definedName name="D.1" localSheetId="36">#REF!</definedName>
    <definedName name="D.1" localSheetId="34">#REF!</definedName>
    <definedName name="D.1" localSheetId="42">#REF!</definedName>
    <definedName name="D.1" localSheetId="22">#REF!</definedName>
    <definedName name="D.1" localSheetId="43">#REF!</definedName>
    <definedName name="D.1">#REF!</definedName>
    <definedName name="D.2" localSheetId="4">#REF!</definedName>
    <definedName name="D.2" localSheetId="37">#REF!</definedName>
    <definedName name="D.2" localSheetId="38">#REF!</definedName>
    <definedName name="D.2" localSheetId="39">#REF!</definedName>
    <definedName name="D.2" localSheetId="40">#REF!</definedName>
    <definedName name="D.2" localSheetId="35">#REF!</definedName>
    <definedName name="D.2" localSheetId="41">#REF!</definedName>
    <definedName name="D.2" localSheetId="36">#REF!</definedName>
    <definedName name="D.2" localSheetId="34">#REF!</definedName>
    <definedName name="D.2" localSheetId="42">#REF!</definedName>
    <definedName name="D.2" localSheetId="22">#REF!</definedName>
    <definedName name="D.2" localSheetId="43">#REF!</definedName>
    <definedName name="D.2">#REF!</definedName>
    <definedName name="D_1">#REF!</definedName>
    <definedName name="D_2">#REF!</definedName>
    <definedName name="D_3">#REF!</definedName>
    <definedName name="D_4">#REF!</definedName>
    <definedName name="D_FE">#REF!</definedName>
    <definedName name="D_FO">#REF!</definedName>
    <definedName name="d1_e">#REF!</definedName>
    <definedName name="d1_ea">#REF!</definedName>
    <definedName name="D2_E">#REF!</definedName>
    <definedName name="d3_e">#REF!</definedName>
    <definedName name="d3_ea">#REF!</definedName>
    <definedName name="d4_e">#REF!</definedName>
    <definedName name="d4_ea">#REF!</definedName>
    <definedName name="DA">#REF!</definedName>
    <definedName name="dad">#N/A</definedName>
    <definedName name="danga2">#REF!,#REF!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sf" hidden="1">{#N/A,#N/A,FALSE,"구조2"}</definedName>
    <definedName name="Data_Area" localSheetId="4">#REF!</definedName>
    <definedName name="Data_Area" localSheetId="14">#REF!</definedName>
    <definedName name="Data_Area" localSheetId="13">#REF!</definedName>
    <definedName name="Data_Area" localSheetId="12">#REF!</definedName>
    <definedName name="Data_Area" localSheetId="37">#REF!</definedName>
    <definedName name="Data_Area" localSheetId="38">#REF!</definedName>
    <definedName name="Data_Area" localSheetId="39">#REF!</definedName>
    <definedName name="Data_Area" localSheetId="40">#REF!</definedName>
    <definedName name="Data_Area" localSheetId="35">#REF!</definedName>
    <definedName name="Data_Area" localSheetId="41">#REF!</definedName>
    <definedName name="Data_Area" localSheetId="36">#REF!</definedName>
    <definedName name="Data_Area" localSheetId="34">#REF!</definedName>
    <definedName name="Data_Area" localSheetId="42">#REF!</definedName>
    <definedName name="Data_Area" localSheetId="22">#REF!</definedName>
    <definedName name="Data_Area" localSheetId="10">#REF!</definedName>
    <definedName name="Data_Area" localSheetId="43">#REF!</definedName>
    <definedName name="Data_Area">#REF!</definedName>
    <definedName name="DATABAS">#REF!</definedName>
    <definedName name="_xlnm.Database" localSheetId="4">#REF!</definedName>
    <definedName name="_xlnm.Database" localSheetId="37">#REF!</definedName>
    <definedName name="_xlnm.Database" localSheetId="38">#REF!</definedName>
    <definedName name="_xlnm.Database" localSheetId="39">#REF!</definedName>
    <definedName name="_xlnm.Database" localSheetId="40">#REF!</definedName>
    <definedName name="_xlnm.Database" localSheetId="35">#REF!</definedName>
    <definedName name="_xlnm.Database" localSheetId="41">#REF!</definedName>
    <definedName name="_xlnm.Database" localSheetId="36">#REF!</definedName>
    <definedName name="_xlnm.Database" localSheetId="34">#REF!</definedName>
    <definedName name="_xlnm.Database" localSheetId="42">#REF!</definedName>
    <definedName name="_xlnm.Database" localSheetId="22">#REF!</definedName>
    <definedName name="_xlnm.Database" localSheetId="43">#REF!</definedName>
    <definedName name="_xlnm.Database">#REF!</definedName>
    <definedName name="Database_MI">#REF!</definedName>
    <definedName name="DATABASE1">#REF!</definedName>
    <definedName name="database2" localSheetId="4">#REF!</definedName>
    <definedName name="database2" localSheetId="37">#REF!</definedName>
    <definedName name="database2" localSheetId="38">#REF!</definedName>
    <definedName name="database2" localSheetId="39">#REF!</definedName>
    <definedName name="database2" localSheetId="40">#REF!</definedName>
    <definedName name="database2" localSheetId="35">#REF!</definedName>
    <definedName name="database2" localSheetId="41">#REF!</definedName>
    <definedName name="database2" localSheetId="36">#REF!</definedName>
    <definedName name="database2" localSheetId="34">#REF!</definedName>
    <definedName name="database2" localSheetId="42">#REF!</definedName>
    <definedName name="database2" localSheetId="22">#REF!</definedName>
    <definedName name="database2" localSheetId="43">#REF!</definedName>
    <definedName name="database2">#REF!</definedName>
    <definedName name="dataww" hidden="1">#REF!</definedName>
    <definedName name="DaWk7">#REF!</definedName>
    <definedName name="DAY">#N/A</definedName>
    <definedName name="DB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">#REF!</definedName>
    <definedName name="dcf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 localSheetId="4">#REF!</definedName>
    <definedName name="dd" localSheetId="14">#REF!</definedName>
    <definedName name="dd" localSheetId="13">#REF!</definedName>
    <definedName name="dd" localSheetId="12">#REF!</definedName>
    <definedName name="dd" localSheetId="37">#REF!</definedName>
    <definedName name="dd" localSheetId="38">#REF!</definedName>
    <definedName name="dd" localSheetId="39">#REF!</definedName>
    <definedName name="dd" localSheetId="40">#REF!</definedName>
    <definedName name="dd" localSheetId="35">#REF!</definedName>
    <definedName name="dd" localSheetId="41">#REF!</definedName>
    <definedName name="dd" localSheetId="36">#REF!</definedName>
    <definedName name="dd" localSheetId="34">#REF!</definedName>
    <definedName name="dd" localSheetId="42">#REF!</definedName>
    <definedName name="dd" localSheetId="22">#REF!</definedName>
    <definedName name="dd" localSheetId="10">#REF!</definedName>
    <definedName name="dd" localSheetId="43">#REF!</definedName>
    <definedName name="dd">#REF!</definedName>
    <definedName name="DDD" localSheetId="4" hidden="1">#REF!</definedName>
    <definedName name="ddd" localSheetId="37">#REF!</definedName>
    <definedName name="ddd" localSheetId="38">#REF!</definedName>
    <definedName name="ddd" localSheetId="39">#REF!</definedName>
    <definedName name="ddd" localSheetId="40">#REF!</definedName>
    <definedName name="ddd" localSheetId="35">#REF!</definedName>
    <definedName name="ddd" localSheetId="41">#REF!</definedName>
    <definedName name="ddd" localSheetId="36">#REF!</definedName>
    <definedName name="ddd" localSheetId="34">#REF!</definedName>
    <definedName name="ddd" localSheetId="42">#REF!</definedName>
    <definedName name="ddd" localSheetId="22">#REF!</definedName>
    <definedName name="ddd" localSheetId="43">#REF!</definedName>
    <definedName name="ddd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{"'중기작업1'!$A$1:$V$18"}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ssss">#N/A</definedName>
    <definedName name="DDDZONE">#REF!</definedName>
    <definedName name="DDE">#REF!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ferwe">#REF!</definedName>
    <definedName name="DDO">#REF!</definedName>
    <definedName name="DDSA">#REF!</definedName>
    <definedName name="DE">#REF!</definedName>
    <definedName name="DEA" localSheetId="4">#REF!</definedName>
    <definedName name="DEA" localSheetId="37">#REF!</definedName>
    <definedName name="DEA" localSheetId="38">#REF!</definedName>
    <definedName name="DEA" localSheetId="39">#REF!</definedName>
    <definedName name="DEA" localSheetId="40">#REF!</definedName>
    <definedName name="DEA" localSheetId="35">#REF!</definedName>
    <definedName name="DEA" localSheetId="41">#REF!</definedName>
    <definedName name="DEA" localSheetId="36">#REF!</definedName>
    <definedName name="DEA" localSheetId="34">#REF!</definedName>
    <definedName name="DEA" localSheetId="42">#REF!</definedName>
    <definedName name="DEA" localSheetId="22">#REF!</definedName>
    <definedName name="DEA" localSheetId="43">#REF!</definedName>
    <definedName name="DEA">#REF!</definedName>
    <definedName name="DeadFacter">#REF!</definedName>
    <definedName name="Dealer">#REF!</definedName>
    <definedName name="deck">#REF!</definedName>
    <definedName name="deck_ea">#REF!</definedName>
    <definedName name="DECK_PLATE">#REF!</definedName>
    <definedName name="def">#REF!</definedName>
    <definedName name="DelDC">#REF!</definedName>
    <definedName name="DelDm">#REF!</definedName>
    <definedName name="delete">#REF!</definedName>
    <definedName name="Delivery">#REF!</definedName>
    <definedName name="Delta">#REF!</definedName>
    <definedName name="Delta1">#REF!</definedName>
    <definedName name="DelType">#REF!</definedName>
    <definedName name="deptLookup">#REF!</definedName>
    <definedName name="DESC">#N/A</definedName>
    <definedName name="DESCRIPTION">#REF!</definedName>
    <definedName name="df">#REF!</definedName>
    <definedName name="DFASDF" hidden="1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hidden="1">{#N/A,#N/A,FALSE,"단가표지"}</definedName>
    <definedName name="dfdfdfdf">#REF!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ee">#REF!</definedName>
    <definedName name="DFES">#REF!</definedName>
    <definedName name="dfesef">#REF!</definedName>
    <definedName name="dfeweq">#REF!</definedName>
    <definedName name="Dff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rxg">#REF!</definedName>
    <definedName name="DFS">#REF!</definedName>
    <definedName name="DG">#REF!</definedName>
    <definedName name="DGDFGFGDG" hidden="1">{#N/A,#N/A,FALSE,"배수1"}</definedName>
    <definedName name="DGSGD">#REF!</definedName>
    <definedName name="DH">#REF!</definedName>
    <definedName name="DHS">#REF!</definedName>
    <definedName name="DI">#REF!</definedName>
    <definedName name="DIA">#REF!</definedName>
    <definedName name="dia_1">#REF!</definedName>
    <definedName name="dia_2">#REF!</definedName>
    <definedName name="dia_mm">[12]말뚝지지력산정!$J$19</definedName>
    <definedName name="didtlr" hidden="1">{"'중기작업1'!$A$1:$V$18"}</definedName>
    <definedName name="DISP">#REF!</definedName>
    <definedName name="DJ">#REF!</definedName>
    <definedName name="DJYDTYJ" hidden="1">#REF!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C" hidden="1">{#N/A,#N/A,FALSE,"현장 NCR 분석";#N/A,#N/A,FALSE,"현장품질감사";#N/A,#N/A,FALSE,"현장품질감사"}</definedName>
    <definedName name="DKD">#REF!</definedName>
    <definedName name="DKFK">#N/A</definedName>
    <definedName name="dl">#REF!</definedName>
    <definedName name="DLA">#REF!</definedName>
    <definedName name="dldldldll" hidden="1">'[13]상수도공-간지'!#REF!</definedName>
    <definedName name="DLFE">#REF!</definedName>
    <definedName name="DLFO">#REF!</definedName>
    <definedName name="DLRLED">#REF!</definedName>
    <definedName name="dn" hidden="1">{#N/A,#N/A,FALSE,"혼합골재"}</definedName>
    <definedName name="DNJS" localSheetId="4">'5.2.2. 측량설계비 산출내역(세부설계)'!DNJS</definedName>
    <definedName name="DNJS" localSheetId="52">B.M성과표!DNJS</definedName>
    <definedName name="DNJS" localSheetId="21">가물막이!DNJS</definedName>
    <definedName name="DNJS" localSheetId="22">'인공섬 철거'!DNJS</definedName>
    <definedName name="DNJS">[0]!DNJS</definedName>
    <definedName name="DOGUB" localSheetId="4">#REF!</definedName>
    <definedName name="DOGUB" localSheetId="52">#REF!</definedName>
    <definedName name="DOGUB" localSheetId="37">#REF!</definedName>
    <definedName name="DOGUB" localSheetId="38">#REF!</definedName>
    <definedName name="DOGUB" localSheetId="39">#REF!</definedName>
    <definedName name="DOGUB" localSheetId="40">#REF!</definedName>
    <definedName name="DOGUB" localSheetId="35">#REF!</definedName>
    <definedName name="DOGUB" localSheetId="41">#REF!</definedName>
    <definedName name="DOGUB" localSheetId="36">#REF!</definedName>
    <definedName name="DOGUB" localSheetId="34">#REF!</definedName>
    <definedName name="DOGUB" localSheetId="42">#REF!</definedName>
    <definedName name="DOGUB" localSheetId="22">#REF!</definedName>
    <definedName name="DOGUB" localSheetId="43">#REF!</definedName>
    <definedName name="DOGUB">#REF!</definedName>
    <definedName name="doirhgujeao" hidden="1">{#N/A,#N/A,FALSE,"포장1";#N/A,#N/A,FALSE,"포장1"}</definedName>
    <definedName name="DONG1" localSheetId="4">#REF!</definedName>
    <definedName name="DONG1" localSheetId="37">#REF!</definedName>
    <definedName name="DONG1" localSheetId="38">#REF!</definedName>
    <definedName name="DONG1" localSheetId="39">#REF!</definedName>
    <definedName name="DONG1" localSheetId="40">#REF!</definedName>
    <definedName name="DONG1" localSheetId="35">#REF!</definedName>
    <definedName name="DONG1" localSheetId="41">#REF!</definedName>
    <definedName name="DONG1" localSheetId="36">#REF!</definedName>
    <definedName name="DONG1" localSheetId="34">#REF!</definedName>
    <definedName name="DONG1" localSheetId="42">#REF!</definedName>
    <definedName name="DONG1" localSheetId="22">#REF!</definedName>
    <definedName name="DONG1" localSheetId="43">#REF!</definedName>
    <definedName name="DONG1">#REF!</definedName>
    <definedName name="DONG2" localSheetId="4">#REF!</definedName>
    <definedName name="DONG2" localSheetId="37">#REF!</definedName>
    <definedName name="DONG2" localSheetId="38">#REF!</definedName>
    <definedName name="DONG2" localSheetId="39">#REF!</definedName>
    <definedName name="DONG2" localSheetId="40">#REF!</definedName>
    <definedName name="DONG2" localSheetId="35">#REF!</definedName>
    <definedName name="DONG2" localSheetId="41">#REF!</definedName>
    <definedName name="DONG2" localSheetId="36">#REF!</definedName>
    <definedName name="DONG2" localSheetId="34">#REF!</definedName>
    <definedName name="DONG2" localSheetId="42">#REF!</definedName>
    <definedName name="DONG2" localSheetId="22">#REF!</definedName>
    <definedName name="DONG2" localSheetId="43">#REF!</definedName>
    <definedName name="DONG2">#REF!</definedName>
    <definedName name="DPI">#REF!</definedName>
    <definedName name="Dpp">#REF!</definedName>
    <definedName name="DRDEWF">#REF!</definedName>
    <definedName name="DRDS">#REF!</definedName>
    <definedName name="drefdfd">#REF!</definedName>
    <definedName name="DRJDRTH" hidden="1">#REF!</definedName>
    <definedName name="DRXSZH">#REF!</definedName>
    <definedName name="DS">#REF!</definedName>
    <definedName name="dsaf" localSheetId="4" hidden="1">{#N/A,#N/A,FALSE,"조골재"}</definedName>
    <definedName name="dsaf" localSheetId="52" hidden="1">{#N/A,#N/A,FALSE,"조골재"}</definedName>
    <definedName name="dsaf" localSheetId="21" hidden="1">{#N/A,#N/A,FALSE,"조골재"}</definedName>
    <definedName name="dsaf" localSheetId="22" hidden="1">{#N/A,#N/A,FALSE,"조골재"}</definedName>
    <definedName name="dsaf" hidden="1">{#N/A,#N/A,FALSE,"조골재"}</definedName>
    <definedName name="dsd">#REF!</definedName>
    <definedName name="DSE">#REF!</definedName>
    <definedName name="DSF" localSheetId="4" hidden="1">{#N/A,#N/A,FALSE,"골재소요량";#N/A,#N/A,FALSE,"골재소요량"}</definedName>
    <definedName name="DSF" localSheetId="52" hidden="1">{#N/A,#N/A,FALSE,"골재소요량";#N/A,#N/A,FALSE,"골재소요량"}</definedName>
    <definedName name="DSF" localSheetId="21" hidden="1">{#N/A,#N/A,FALSE,"골재소요량";#N/A,#N/A,FALSE,"골재소요량"}</definedName>
    <definedName name="DSF" localSheetId="22" hidden="1">{#N/A,#N/A,FALSE,"골재소요량";#N/A,#N/A,FALSE,"골재소요량"}</definedName>
    <definedName name="DSF" hidden="1">{#N/A,#N/A,FALSE,"골재소요량";#N/A,#N/A,FALSE,"골재소요량"}</definedName>
    <definedName name="dsfdsa" localSheetId="4">'5.2.2. 측량설계비 산출내역(세부설계)'!dsfdsa</definedName>
    <definedName name="dsfdsa" localSheetId="52">B.M성과표!dsfdsa</definedName>
    <definedName name="dsfdsa" localSheetId="21">가물막이!dsfdsa</definedName>
    <definedName name="dsfdsa" localSheetId="22">'인공섬 철거'!dsfdsa</definedName>
    <definedName name="dsfdsa">[0]!dsfdsa</definedName>
    <definedName name="dsg" hidden="1">{"'중기작업1'!$A$1:$V$18"}</definedName>
    <definedName name="DSO">#REF!</definedName>
    <definedName name="DSRERF">#REF!</definedName>
    <definedName name="dstfd">#REF!</definedName>
    <definedName name="DSVP" localSheetId="4">#REF!</definedName>
    <definedName name="DSVP" localSheetId="52">#REF!</definedName>
    <definedName name="DSVP" localSheetId="37">#REF!</definedName>
    <definedName name="DSVP" localSheetId="38">#REF!</definedName>
    <definedName name="DSVP" localSheetId="39">#REF!</definedName>
    <definedName name="DSVP" localSheetId="40">#REF!</definedName>
    <definedName name="DSVP" localSheetId="35">#REF!</definedName>
    <definedName name="DSVP" localSheetId="41">#REF!</definedName>
    <definedName name="DSVP" localSheetId="36">#REF!</definedName>
    <definedName name="DSVP" localSheetId="34">#REF!</definedName>
    <definedName name="DSVP" localSheetId="42">#REF!</definedName>
    <definedName name="DSVP" localSheetId="22">#REF!</definedName>
    <definedName name="DSVP" localSheetId="43">#REF!</definedName>
    <definedName name="DSVP">#REF!</definedName>
    <definedName name="dswerr">#REF!</definedName>
    <definedName name="dt" hidden="1">{"'Sheet1'!$A$4","'Sheet1'!$A$9:$G$28"}</definedName>
    <definedName name="dtrtrt">#REF!</definedName>
    <definedName name="DTYJTH" hidden="1">#REF!</definedName>
    <definedName name="DUCK">#REF!</definedName>
    <definedName name="DUCK.XLS">#REF!</definedName>
    <definedName name="DUCT_GONG">#REF!</definedName>
    <definedName name="dumppr">#REF!</definedName>
    <definedName name="Dv">#REF!</definedName>
    <definedName name="DW" hidden="1">{#N/A,#N/A,FALSE,"배수2"}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배수간선">#REF!</definedName>
    <definedName name="E" localSheetId="4" hidden="1">{#N/A,#N/A,FALSE,"표지목차"}</definedName>
    <definedName name="E" localSheetId="37">#REF!</definedName>
    <definedName name="E" localSheetId="38">#REF!</definedName>
    <definedName name="E" localSheetId="39">#REF!</definedName>
    <definedName name="E" localSheetId="40">#REF!</definedName>
    <definedName name="E" localSheetId="35">#REF!</definedName>
    <definedName name="E" localSheetId="41">#REF!</definedName>
    <definedName name="E" localSheetId="36">#REF!</definedName>
    <definedName name="E" localSheetId="34">#REF!</definedName>
    <definedName name="E" localSheetId="42">#REF!</definedName>
    <definedName name="E" localSheetId="22">#REF!</definedName>
    <definedName name="E" localSheetId="43">#REF!</definedName>
    <definedName name="E">#REF!</definedName>
    <definedName name="E_1">#REF!</definedName>
    <definedName name="e_2">#REF!</definedName>
    <definedName name="e1_e">#REF!</definedName>
    <definedName name="e1_ea">#REF!</definedName>
    <definedName name="E14S1">[14]Sheet1!$E$14</definedName>
    <definedName name="e2_e">#REF!</definedName>
    <definedName name="e2_ea">#REF!</definedName>
    <definedName name="E5S1">[14]Sheet1!$E$5</definedName>
    <definedName name="EA" localSheetId="4">#REF!</definedName>
    <definedName name="EA" localSheetId="37">#REF!</definedName>
    <definedName name="EA" localSheetId="38">#REF!</definedName>
    <definedName name="EA" localSheetId="39">#REF!</definedName>
    <definedName name="EA" localSheetId="40">#REF!</definedName>
    <definedName name="EA" localSheetId="35">#REF!</definedName>
    <definedName name="EA" localSheetId="41">#REF!</definedName>
    <definedName name="EA" localSheetId="36">#REF!</definedName>
    <definedName name="EA" localSheetId="34">#REF!</definedName>
    <definedName name="EA" localSheetId="42">#REF!</definedName>
    <definedName name="EA" localSheetId="22">#REF!</definedName>
    <definedName name="EA" localSheetId="43">#REF!</definedName>
    <definedName name="EA">#REF!</definedName>
    <definedName name="eaa">#REF!</definedName>
    <definedName name="eab">#REF!</definedName>
    <definedName name="EAFD">#REF!</definedName>
    <definedName name="EARTH" localSheetId="4">'5.2.2. 측량설계비 산출내역(세부설계)'!EARTH</definedName>
    <definedName name="EARTH" localSheetId="52">B.M성과표!EARTH</definedName>
    <definedName name="EARTH" localSheetId="21">가물막이!EARTH</definedName>
    <definedName name="EARTH" localSheetId="22">'인공섬 철거'!EARTH</definedName>
    <definedName name="EARTH">[0]!EARTH</definedName>
    <definedName name="EarthFacter">#REF!</definedName>
    <definedName name="earthp">#REF!</definedName>
    <definedName name="EARTHSAPDATA.StartProgram" localSheetId="4">'5.2.2. 측량설계비 산출내역(세부설계)'!EARTHSAPDATA.StartProgram</definedName>
    <definedName name="EARTHSAPDATA.StartProgram" localSheetId="52">B.M성과표!EARTHSAPDATA.StartProgram</definedName>
    <definedName name="EARTHSAPDATA.StartProgram" localSheetId="21">가물막이!EARTHSAPDATA.StartProgram</definedName>
    <definedName name="EARTHSAPDATA.StartProgram" localSheetId="22">'인공섬 철거'!EARTHSAPDATA.StartProgram</definedName>
    <definedName name="EARTHSAPDATA.StartProgram">[0]!EARTHSAPDATA.StartProgram</definedName>
    <definedName name="EARTHSAPDATA.StartProgram1" localSheetId="4">'5.2.2. 측량설계비 산출내역(세부설계)'!EARTHSAPDATA.StartProgram1</definedName>
    <definedName name="EARTHSAPDATA.StartProgram1" localSheetId="52">B.M성과표!EARTHSAPDATA.StartProgram1</definedName>
    <definedName name="EARTHSAPDATA.StartProgram1" localSheetId="21">가물막이!EARTHSAPDATA.StartProgram1</definedName>
    <definedName name="EARTHSAPDATA.StartProgram1" localSheetId="22">'인공섬 철거'!EARTHSAPDATA.StartProgram1</definedName>
    <definedName name="EARTHSAPDATA.StartProgram1">[0]!EARTHSAPDATA.StartProgram1</definedName>
    <definedName name="EARTHSAPDATA.StartProgram2" localSheetId="4">'5.2.2. 측량설계비 산출내역(세부설계)'!EARTHSAPDATA.StartProgram2</definedName>
    <definedName name="EARTHSAPDATA.StartProgram2" localSheetId="52">B.M성과표!EARTHSAPDATA.StartProgram2</definedName>
    <definedName name="EARTHSAPDATA.StartProgram2" localSheetId="21">가물막이!EARTHSAPDATA.StartProgram2</definedName>
    <definedName name="EARTHSAPDATA.StartProgram2" localSheetId="22">'인공섬 철거'!EARTHSAPDATA.StartProgram2</definedName>
    <definedName name="EARTHSAPDATA.StartProgram2">[0]!EARTHSAPDATA.StartProgram2</definedName>
    <definedName name="EB">#REF!</definedName>
    <definedName name="EC">#REF!</definedName>
    <definedName name="ed">[15]일위대가!#REF!</definedName>
    <definedName name="EDFWRF">#REF!</definedName>
    <definedName name="ee" hidden="1">{#N/A,#N/A,FALSE,"단가표지"}</definedName>
    <definedName name="eee" localSheetId="4" hidden="1">{#N/A,#N/A,FALSE,"2~8번"}</definedName>
    <definedName name="eee" localSheetId="52" hidden="1">{#N/A,#N/A,FALSE,"2~8번"}</definedName>
    <definedName name="eee" localSheetId="21" hidden="1">{#N/A,#N/A,FALSE,"2~8번"}</definedName>
    <definedName name="eee" localSheetId="22" hidden="1">{#N/A,#N/A,FALSE,"2~8번"}</definedName>
    <definedName name="eee" hidden="1">{#N/A,#N/A,FALSE,"2~8번"}</definedName>
    <definedName name="eee.송운" hidden="1">{#N/A,#N/A,FALSE,"운반시간"}</definedName>
    <definedName name="EEEE">#REF!</definedName>
    <definedName name="e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eeff" hidden="1">{#N/A,#N/A,FALSE,"단가표지"}</definedName>
    <definedName name="EFEFEFE">#REF!</definedName>
    <definedName name="EFEZ3RHF">#REF!</definedName>
    <definedName name="egfsdfer">#REF!</definedName>
    <definedName name="eight">[9]버스운행안내!$J$8</definedName>
    <definedName name="ekek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C">#REF!</definedName>
    <definedName name="ELFE">#REF!</definedName>
    <definedName name="ELI">#REF!</definedName>
    <definedName name="ELP">#REF!</definedName>
    <definedName name="Em">#REF!</definedName>
    <definedName name="ENCOST">#N/A</definedName>
    <definedName name="end">[9]버스운행안내!$H$6</definedName>
    <definedName name="EPOXY">#REF!</definedName>
    <definedName name="ER" localSheetId="4">#REF!</definedName>
    <definedName name="ER" localSheetId="52">#REF!</definedName>
    <definedName name="ER" localSheetId="37">#REF!</definedName>
    <definedName name="ER" localSheetId="38">#REF!</definedName>
    <definedName name="ER" localSheetId="39">#REF!</definedName>
    <definedName name="ER" localSheetId="40">#REF!</definedName>
    <definedName name="ER" localSheetId="35">#REF!</definedName>
    <definedName name="ER" localSheetId="41">#REF!</definedName>
    <definedName name="ER" localSheetId="36">#REF!</definedName>
    <definedName name="ER" localSheetId="34">#REF!</definedName>
    <definedName name="ER" localSheetId="42">#REF!</definedName>
    <definedName name="ER" localSheetId="22">#REF!</definedName>
    <definedName name="ER" localSheetId="43">#REF!</definedName>
    <definedName name="ER">#REF!</definedName>
    <definedName name="ert">{"'중기작업1'!$A$1:$V$18"}</definedName>
    <definedName name="erwy" hidden="1">{"'중기작업1'!$A$1:$V$18"}</definedName>
    <definedName name="ES" localSheetId="4">#REF!</definedName>
    <definedName name="ES" localSheetId="37">#REF!</definedName>
    <definedName name="ES" localSheetId="38">#REF!</definedName>
    <definedName name="ES" localSheetId="39">#REF!</definedName>
    <definedName name="ES" localSheetId="40">#REF!</definedName>
    <definedName name="ES" localSheetId="35">#REF!</definedName>
    <definedName name="ES" localSheetId="41">#REF!</definedName>
    <definedName name="ES" localSheetId="36">#REF!</definedName>
    <definedName name="ES" localSheetId="34">#REF!</definedName>
    <definedName name="ES" localSheetId="42">#REF!</definedName>
    <definedName name="ES" localSheetId="22">#REF!</definedName>
    <definedName name="ES" localSheetId="43">#REF!</definedName>
    <definedName name="ES">#REF!</definedName>
    <definedName name="ESAGDGR">#REF!</definedName>
    <definedName name="est">#REF!</definedName>
    <definedName name="etrtretqtqtqrt">#N/A</definedName>
    <definedName name="EW">'[16]3련 BOX'!#REF!</definedName>
    <definedName name="ewa" hidden="1">{"'중기작업1'!$A$1:$V$18"}</definedName>
    <definedName name="EX">#REF!</definedName>
    <definedName name="EXE">#N/A</definedName>
    <definedName name="_xlnm.Extract" localSheetId="4">#REF!</definedName>
    <definedName name="_xlnm.Extract" localSheetId="14">#REF!</definedName>
    <definedName name="_xlnm.Extract" localSheetId="13">#REF!</definedName>
    <definedName name="_xlnm.Extract" localSheetId="12">#REF!</definedName>
    <definedName name="_xlnm.Extract" localSheetId="37">#REF!</definedName>
    <definedName name="_xlnm.Extract" localSheetId="38">#REF!</definedName>
    <definedName name="_xlnm.Extract" localSheetId="39">#REF!</definedName>
    <definedName name="_xlnm.Extract" localSheetId="40">#REF!</definedName>
    <definedName name="_xlnm.Extract" localSheetId="35">#REF!</definedName>
    <definedName name="_xlnm.Extract" localSheetId="41">#REF!</definedName>
    <definedName name="_xlnm.Extract" localSheetId="36">#REF!</definedName>
    <definedName name="_xlnm.Extract" localSheetId="34">#REF!</definedName>
    <definedName name="_xlnm.Extract" localSheetId="42">#REF!</definedName>
    <definedName name="_xlnm.Extract" localSheetId="22">#REF!</definedName>
    <definedName name="_xlnm.Extract" localSheetId="10">#REF!</definedName>
    <definedName name="_xlnm.Extract" localSheetId="43">#REF!</definedName>
    <definedName name="_xlnm.Extract">#REF!</definedName>
    <definedName name="Extract_MI">#REF!</definedName>
    <definedName name="e배수지선">#REF!</definedName>
    <definedName name="F" localSheetId="4">#REF!</definedName>
    <definedName name="f" localSheetId="52">B.M성과표!f</definedName>
    <definedName name="f" localSheetId="21">가물막이!f</definedName>
    <definedName name="f" localSheetId="22">'인공섬 철거'!f</definedName>
    <definedName name="f">[0]!f</definedName>
    <definedName name="F_CODE">#N/A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A1">#REF!</definedName>
    <definedName name="F_LA2">#REF!</definedName>
    <definedName name="F_LA3">#REF!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QTY">#N/A</definedName>
    <definedName name="F_UNIT">#N/A</definedName>
    <definedName name="F1F">#REF!</definedName>
    <definedName name="F2F">#REF!</definedName>
    <definedName name="F3F">#REF!</definedName>
    <definedName name="FB" localSheetId="4">#REF!</definedName>
    <definedName name="FB" localSheetId="52">#REF!</definedName>
    <definedName name="FB" localSheetId="37">#REF!</definedName>
    <definedName name="FB" localSheetId="38">#REF!</definedName>
    <definedName name="FB" localSheetId="39">#REF!</definedName>
    <definedName name="FB" localSheetId="40">#REF!</definedName>
    <definedName name="FB" localSheetId="35">#REF!</definedName>
    <definedName name="FB" localSheetId="41">#REF!</definedName>
    <definedName name="FB" localSheetId="36">#REF!</definedName>
    <definedName name="FB" localSheetId="34">#REF!</definedName>
    <definedName name="FB" localSheetId="42">#REF!</definedName>
    <definedName name="FB" localSheetId="22">#REF!</definedName>
    <definedName name="FB" localSheetId="43">#REF!</definedName>
    <definedName name="FB">#REF!</definedName>
    <definedName name="fc">#REF!</definedName>
    <definedName name="FC_B">#REF!</definedName>
    <definedName name="Fck" localSheetId="4">#REF!</definedName>
    <definedName name="Fck" localSheetId="14">#REF!</definedName>
    <definedName name="Fck" localSheetId="13">#REF!</definedName>
    <definedName name="Fck" localSheetId="12">#REF!</definedName>
    <definedName name="Fck" localSheetId="37">#REF!</definedName>
    <definedName name="Fck" localSheetId="38">#REF!</definedName>
    <definedName name="Fck" localSheetId="39">#REF!</definedName>
    <definedName name="Fck" localSheetId="40">#REF!</definedName>
    <definedName name="Fck" localSheetId="35">#REF!</definedName>
    <definedName name="Fck" localSheetId="41">#REF!</definedName>
    <definedName name="Fck" localSheetId="36">#REF!</definedName>
    <definedName name="Fck" localSheetId="34">#REF!</definedName>
    <definedName name="Fck" localSheetId="42">#REF!</definedName>
    <definedName name="Fck" localSheetId="22">#REF!</definedName>
    <definedName name="Fck" localSheetId="10">#REF!</definedName>
    <definedName name="Fck" localSheetId="43">#REF!</definedName>
    <definedName name="Fck">#REF!</definedName>
    <definedName name="FD">#REF!</definedName>
    <definedName name="fdafdsafdsa" hidden="1">{#N/A,#N/A,FALSE,"설계조건";#N/A,#N/A,FALSE,"바닥판";#N/A,#N/A,FALSE,"중앙지간부";#N/A,#N/A,FALSE,"방호벽";#N/A,#N/A,FALSE,"중분대";#N/A,#N/A,FALSE,"사용성검토";#N/A,#N/A,FALSE,"연속지점부(2경간)";#N/A,#N/A,FALSE,"지점침하";#N/A,#N/A,FALSE,"연속지점부-단면검토";#N/A,#N/A,FALSE,"연속지점부-사용성검토";#N/A,#N/A,FALSE,"반력산정-고정하중";#N/A,#N/A,FALSE,"반력산정-활하중";#N/A,#N/A,FALSE,"반력집계";#N/A,#N/A,FALSE,"CROSS";#N/A,#N/A,FALSE,"CROSS BEAM 철근량";#N/A,#N/A,FALSE,"높은보(단부)";#N/A,#N/A,FALSE,"높은보(중앙부)"}</definedName>
    <definedName name="fdb" hidden="1">{"'중기작업1'!$A$1:$V$18"}</definedName>
    <definedName name="fddgf" hidden="1">#REF!</definedName>
    <definedName name="FDEDS">#REF!</definedName>
    <definedName name="FDFDF">#REF!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fd">#REF!</definedName>
    <definedName name="FDFES">#REF!</definedName>
    <definedName name="fdfezf">#REF!</definedName>
    <definedName name="fdfr">#REF!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gz">#REF!</definedName>
    <definedName name="fdjk" hidden="1">{#N/A,#N/A,FALSE,"골재소요량";#N/A,#N/A,FALSE,"골재소요량"}</definedName>
    <definedName name="FDREER">#REF!</definedName>
    <definedName name="fdrefd">#REF!</definedName>
    <definedName name="fdrf">#REF!</definedName>
    <definedName name="FDRHGFDS">#REF!</definedName>
    <definedName name="FDRS">#REF!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a" localSheetId="4">'5.2.2. 측량설계비 산출내역(세부설계)'!fdsa</definedName>
    <definedName name="fdsa" localSheetId="52">B.M성과표!fdsa</definedName>
    <definedName name="fdsa" localSheetId="21">가물막이!fdsa</definedName>
    <definedName name="fdsa" localSheetId="22">'인공섬 철거'!fdsa</definedName>
    <definedName name="fdsa">[0]!fdsa</definedName>
    <definedName name="FDSED">#REF!</definedName>
    <definedName name="FDSREF">#REF!</definedName>
    <definedName name="fdtdhg">#REF!</definedName>
    <definedName name="FDTRJHR">#REF!</definedName>
    <definedName name="FEA">#N/A</definedName>
    <definedName name="FEDFD">#REF!</definedName>
    <definedName name="fedsfef">#REF!</definedName>
    <definedName name="fedsgfdf">#REF!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a">#REF!</definedName>
    <definedName name="FEFDG4">#REF!</definedName>
    <definedName name="fefdsfef">#REF!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FDEF">#REF!</definedName>
    <definedName name="feffdf">#REF!</definedName>
    <definedName name="fegfef">#REF!</definedName>
    <definedName name="ferff">#REF!</definedName>
    <definedName name="fesfef">#REF!</definedName>
    <definedName name="fesrear">#REF!</definedName>
    <definedName name="fetgsdg">#REF!</definedName>
    <definedName name="FEXRE">#REF!</definedName>
    <definedName name="ff" hidden="1">#REF!</definedName>
    <definedName name="FFD호ㅗㅗ" hidden="1">#REF!</definedName>
    <definedName name="fff" localSheetId="4">#REF!</definedName>
    <definedName name="fff" localSheetId="52">#REF!</definedName>
    <definedName name="fff" localSheetId="37">#REF!</definedName>
    <definedName name="fff" localSheetId="38">#REF!</definedName>
    <definedName name="fff" localSheetId="39">#REF!</definedName>
    <definedName name="fff" localSheetId="40">#REF!</definedName>
    <definedName name="fff" localSheetId="35">#REF!</definedName>
    <definedName name="fff" localSheetId="41">#REF!</definedName>
    <definedName name="fff" localSheetId="36">#REF!</definedName>
    <definedName name="fff" localSheetId="34">#REF!</definedName>
    <definedName name="fff" localSheetId="42">#REF!</definedName>
    <definedName name="fff" localSheetId="22">#REF!</definedName>
    <definedName name="fff" localSheetId="43">#REF!</definedName>
    <definedName name="fff">#REF!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52">B.M성과표!FFFFFFFF</definedName>
    <definedName name="FFFFFFFF" localSheetId="21">가물막이!FFFFFFFF</definedName>
    <definedName name="FFFFFFFF" localSheetId="22">'인공섬 철거'!FFFFFFFF</definedName>
    <definedName name="FFFFFFFF">[0]!FFFFFFFF</definedName>
    <definedName name="ffffffffff" hidden="1">{#N/A,#N/A,FALSE,"골재소요량";#N/A,#N/A,FALSE,"골재소요량"}</definedName>
    <definedName name="ffk" hidden="1">#REF!</definedName>
    <definedName name="FGDAG" hidden="1">{#N/A,#N/A,FALSE,"포장2"}</definedName>
    <definedName name="FGDAGFG" hidden="1">{#N/A,#N/A,FALSE,"혼합골재"}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G" hidden="1">{"'Sheet1'!$A$4","'Sheet1'!$A$9:$G$28"}</definedName>
    <definedName name="fggfdxgr">#REF!</definedName>
    <definedName name="fghfdagfd" hidden="1">{#N/A,#N/A,FALSE,"표지목차"}</definedName>
    <definedName name="fgrg">#REF!</definedName>
    <definedName name="fhddg" hidden="1">{#N/A,#N/A,FALSE,"부대1"}</definedName>
    <definedName name="FHGX">#REF!</definedName>
    <definedName name="fifofl" hidden="1">#REF!</definedName>
    <definedName name="five">[9]버스운행안내!$G$8</definedName>
    <definedName name="fjkf">#REF!</definedName>
    <definedName name="fkf" hidden="1">#REF!</definedName>
    <definedName name="Fm">#REF!</definedName>
    <definedName name="FN">#REF!</definedName>
    <definedName name="foo" localSheetId="4">ErrorHandler_1</definedName>
    <definedName name="foo" localSheetId="52">ErrorHandler_1</definedName>
    <definedName name="foo" localSheetId="21">ErrorHandler_1</definedName>
    <definedName name="foo" localSheetId="14">ErrorHandler_1</definedName>
    <definedName name="foo" localSheetId="13">ErrorHandler_1</definedName>
    <definedName name="foo" localSheetId="12">ErrorHandler_1</definedName>
    <definedName name="foo" localSheetId="30">ErrorHandler_1</definedName>
    <definedName name="foo" localSheetId="37">ErrorHandler_1</definedName>
    <definedName name="foo" localSheetId="38">ErrorHandler_1</definedName>
    <definedName name="foo" localSheetId="39">ErrorHandler_1</definedName>
    <definedName name="foo" localSheetId="40">ErrorHandler_1</definedName>
    <definedName name="foo" localSheetId="35">ErrorHandler_1</definedName>
    <definedName name="foo" localSheetId="41">ErrorHandler_1</definedName>
    <definedName name="foo" localSheetId="36">ErrorHandler_1</definedName>
    <definedName name="foo" localSheetId="33">ErrorHandler_1</definedName>
    <definedName name="foo" localSheetId="34">ErrorHandler_1</definedName>
    <definedName name="foo" localSheetId="42">ErrorHandler_1</definedName>
    <definedName name="foo" localSheetId="29">ErrorHandler_1</definedName>
    <definedName name="foo" localSheetId="22">ErrorHandler_1</definedName>
    <definedName name="foo" localSheetId="10">ErrorHandler_1</definedName>
    <definedName name="foo" localSheetId="43">ErrorHandler_1</definedName>
    <definedName name="foo">ErrorHandler_1</definedName>
    <definedName name="form" description="심 성 규이(가) 96-11-18에 기록한 매크로" localSheetId="52" xlm="1">#REF!</definedName>
    <definedName name="form" description="심 성 규이(가) 96-11-18에 기록한 매크로" localSheetId="37" xlm="1">#REF!</definedName>
    <definedName name="form" description="심 성 규이(가) 96-11-18에 기록한 매크로" localSheetId="38" xlm="1">#REF!</definedName>
    <definedName name="form" description="심 성 규이(가) 96-11-18에 기록한 매크로" localSheetId="39" xlm="1">#REF!</definedName>
    <definedName name="form" description="심 성 규이(가) 96-11-18에 기록한 매크로" localSheetId="40" xlm="1">#REF!</definedName>
    <definedName name="form" description="심 성 규이(가) 96-11-18에 기록한 매크로" localSheetId="35" xlm="1">#REF!</definedName>
    <definedName name="form" description="심 성 규이(가) 96-11-18에 기록한 매크로" localSheetId="41" xlm="1">#REF!</definedName>
    <definedName name="form" description="심 성 규이(가) 96-11-18에 기록한 매크로" localSheetId="36" xlm="1">#REF!</definedName>
    <definedName name="form" description="심 성 규이(가) 96-11-18에 기록한 매크로" localSheetId="34" xlm="1">#REF!</definedName>
    <definedName name="form" description="심 성 규이(가) 96-11-18에 기록한 매크로" localSheetId="42" xlm="1">#REF!</definedName>
    <definedName name="form" description="심 성 규이(가) 96-11-18에 기록한 매크로" localSheetId="22" xlm="1">#REF!</definedName>
    <definedName name="form" description="심 성 규이(가) 96-11-18에 기록한 매크로" localSheetId="43" xlm="1">#REF!</definedName>
    <definedName name="form" description="심 성 규이(가) 96-11-18에 기록한 매크로" xlm="1">#REF!</definedName>
    <definedName name="four">[9]버스운행안내!$F$8</definedName>
    <definedName name="FRE">#REF!</definedName>
    <definedName name="frr">#REF!</definedName>
    <definedName name="FS">#REF!</definedName>
    <definedName name="FX">#REF!</definedName>
    <definedName name="Fy" localSheetId="4">#REF!</definedName>
    <definedName name="Fy" localSheetId="14">#REF!</definedName>
    <definedName name="Fy" localSheetId="13">#REF!</definedName>
    <definedName name="Fy" localSheetId="12">#REF!</definedName>
    <definedName name="Fy" localSheetId="37">#REF!</definedName>
    <definedName name="Fy" localSheetId="38">#REF!</definedName>
    <definedName name="Fy" localSheetId="39">#REF!</definedName>
    <definedName name="Fy" localSheetId="40">#REF!</definedName>
    <definedName name="Fy" localSheetId="35">#REF!</definedName>
    <definedName name="Fy" localSheetId="41">#REF!</definedName>
    <definedName name="Fy" localSheetId="36">#REF!</definedName>
    <definedName name="Fy" localSheetId="34">#REF!</definedName>
    <definedName name="Fy" localSheetId="42">#REF!</definedName>
    <definedName name="Fy" localSheetId="22">#REF!</definedName>
    <definedName name="Fy" localSheetId="10">#REF!</definedName>
    <definedName name="Fy" localSheetId="43">#REF!</definedName>
    <definedName name="Fy">#REF!</definedName>
    <definedName name="FYUKGFYUK" hidden="1">#REF!</definedName>
    <definedName name="FZ">#REF!</definedName>
    <definedName name="f배수지거">#REF!</definedName>
    <definedName name="G" localSheetId="4">#REF!</definedName>
    <definedName name="g" localSheetId="52">B.M성과표!g</definedName>
    <definedName name="g" localSheetId="21">가물막이!g</definedName>
    <definedName name="g" localSheetId="22">'인공섬 철거'!g</definedName>
    <definedName name="g">[0]!g</definedName>
    <definedName name="G_m" localSheetId="4">#REF!</definedName>
    <definedName name="G_m" localSheetId="52">#REF!</definedName>
    <definedName name="G_m" localSheetId="37">#REF!</definedName>
    <definedName name="G_m" localSheetId="38">#REF!</definedName>
    <definedName name="G_m" localSheetId="39">#REF!</definedName>
    <definedName name="G_m" localSheetId="40">#REF!</definedName>
    <definedName name="G_m" localSheetId="35">#REF!</definedName>
    <definedName name="G_m" localSheetId="41">#REF!</definedName>
    <definedName name="G_m" localSheetId="36">#REF!</definedName>
    <definedName name="G_m" localSheetId="34">#REF!</definedName>
    <definedName name="G_m" localSheetId="42">#REF!</definedName>
    <definedName name="G_m" localSheetId="22">#REF!</definedName>
    <definedName name="G_m" localSheetId="43">#REF!</definedName>
    <definedName name="G_m">#REF!</definedName>
    <definedName name="G14S1">[14]Sheet1!$G$14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26.">#REF!</definedName>
    <definedName name="G3A1P">#REF!</definedName>
    <definedName name="g3a1t">#REF!</definedName>
    <definedName name="g3a2p">#REF!</definedName>
    <definedName name="g3a2t">#REF!</definedName>
    <definedName name="G4A1P">#REF!</definedName>
    <definedName name="g4a1t">#REF!</definedName>
    <definedName name="g4a2p">#REF!</definedName>
    <definedName name="g4a2t">#REF!</definedName>
    <definedName name="G5A1P">#REF!</definedName>
    <definedName name="g5a1t">#REF!</definedName>
    <definedName name="g5a2p">#REF!</definedName>
    <definedName name="g5a2t">#REF!</definedName>
    <definedName name="G5S1">[14]Sheet1!$G$5</definedName>
    <definedName name="G6A1P">#REF!</definedName>
    <definedName name="g6a1t">#REF!</definedName>
    <definedName name="g6a2p">#REF!</definedName>
    <definedName name="g6a2t">#REF!</definedName>
    <definedName name="GAK">#REF!</definedName>
    <definedName name="gamma">#REF!</definedName>
    <definedName name="Gamma1">#REF!</definedName>
    <definedName name="GammaT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#REF!</definedName>
    <definedName name="gdfe">#REF!</definedName>
    <definedName name="GDG" hidden="1">{#N/A,#N/A,FALSE,"포장2"}</definedName>
    <definedName name="GDGFD" hidden="1">{#N/A,#N/A,FALSE,"배수1"}</definedName>
    <definedName name="gdgrdf">#REF!</definedName>
    <definedName name="gds" hidden="1">{"'중기작업1'!$A$1:$V$18"}</definedName>
    <definedName name="GEMCO" localSheetId="4" hidden="1">#REF!</definedName>
    <definedName name="GEMCO" localSheetId="14" hidden="1">#REF!</definedName>
    <definedName name="GEMCO" localSheetId="13" hidden="1">#REF!</definedName>
    <definedName name="GEMCO" localSheetId="12" hidden="1">#REF!</definedName>
    <definedName name="GEMCO" localSheetId="37" hidden="1">#REF!</definedName>
    <definedName name="GEMCO" localSheetId="38" hidden="1">#REF!</definedName>
    <definedName name="GEMCO" localSheetId="39" hidden="1">#REF!</definedName>
    <definedName name="GEMCO" localSheetId="40" hidden="1">#REF!</definedName>
    <definedName name="GEMCO" localSheetId="35" hidden="1">#REF!</definedName>
    <definedName name="GEMCO" localSheetId="41" hidden="1">#REF!</definedName>
    <definedName name="GEMCO" localSheetId="36" hidden="1">#REF!</definedName>
    <definedName name="GEMCO" localSheetId="34" hidden="1">#REF!</definedName>
    <definedName name="GEMCO" localSheetId="42" hidden="1">#REF!</definedName>
    <definedName name="GEMCO" localSheetId="22" hidden="1">#REF!</definedName>
    <definedName name="GEMCO" localSheetId="10" hidden="1">#REF!</definedName>
    <definedName name="GEMCO" localSheetId="43" hidden="1">#REF!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fgd">#REF!</definedName>
    <definedName name="GFDG" hidden="1">{#N/A,#N/A,FALSE,"2~8번"}</definedName>
    <definedName name="GFDGDFGFG" hidden="1">{#N/A,#N/A,FALSE,"혼합골재"}</definedName>
    <definedName name="gfdtrf">#REF!</definedName>
    <definedName name="GFDTRFD">#REF!</definedName>
    <definedName name="gfdtrfdgdf">#REF!</definedName>
    <definedName name="GFERDFF">#REF!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#REF!</definedName>
    <definedName name="gfgf">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hidden="1">{#N/A,#N/A,FALSE,"토공2"}</definedName>
    <definedName name="gfhgh" hidden="1">{#N/A,#N/A,FALSE,"배수2"}</definedName>
    <definedName name="gftrg">#REF!</definedName>
    <definedName name="gfxgx">#REF!</definedName>
    <definedName name="GG">#REF!</definedName>
    <definedName name="ggdzgrzd">#REF!</definedName>
    <definedName name="ggfe">#REF!</definedName>
    <definedName name="ggfhgfshgh" hidden="1">{#N/A,#N/A,FALSE,"포장2"}</definedName>
    <definedName name="ggg">#REF!</definedName>
    <definedName name="ggggg" hidden="1">{#N/A,#N/A,FALSE,"구조1"}</definedName>
    <definedName name="GH" localSheetId="4">#REF!</definedName>
    <definedName name="GH" localSheetId="37">#REF!</definedName>
    <definedName name="GH" localSheetId="38">#REF!</definedName>
    <definedName name="GH" localSheetId="39">#REF!</definedName>
    <definedName name="GH" localSheetId="40">#REF!</definedName>
    <definedName name="GH" localSheetId="35">#REF!</definedName>
    <definedName name="GH" localSheetId="41">#REF!</definedName>
    <definedName name="GH" localSheetId="36">#REF!</definedName>
    <definedName name="GH" localSheetId="34">#REF!</definedName>
    <definedName name="GH" localSheetId="42">#REF!</definedName>
    <definedName name="GH" localSheetId="22">#REF!</definedName>
    <definedName name="GH" localSheetId="43">#REF!</definedName>
    <definedName name="GH">#REF!</definedName>
    <definedName name="ghgfh" hidden="1">{#N/A,#N/A,FALSE,"포장2"}</definedName>
    <definedName name="GHH" localSheetId="4">'5.2.2. 측량설계비 산출내역(세부설계)'!GHH</definedName>
    <definedName name="GHH" localSheetId="52">B.M성과표!GHH</definedName>
    <definedName name="GHH" localSheetId="21">가물막이!GHH</definedName>
    <definedName name="GHH" localSheetId="22">'인공섬 철거'!GHH</definedName>
    <definedName name="GHH">[0]!GHH</definedName>
    <definedName name="ghrgfdg">#REF!</definedName>
    <definedName name="ghrgfdxtr">#REF!</definedName>
    <definedName name="ghrgs">#REF!</definedName>
    <definedName name="Girder">#REF!</definedName>
    <definedName name="GJ">#REF!</definedName>
    <definedName name="GJHGLI" hidden="1">{#N/A,#N/A,FALSE,"포장1";#N/A,#N/A,FALSE,"포장1"}</definedName>
    <definedName name="gjj">#REF!</definedName>
    <definedName name="GJP" localSheetId="4">#REF!</definedName>
    <definedName name="GJP" localSheetId="52">#REF!</definedName>
    <definedName name="GJP" localSheetId="37">#REF!</definedName>
    <definedName name="GJP" localSheetId="38">#REF!</definedName>
    <definedName name="GJP" localSheetId="39">#REF!</definedName>
    <definedName name="GJP" localSheetId="40">#REF!</definedName>
    <definedName name="GJP" localSheetId="35">#REF!</definedName>
    <definedName name="GJP" localSheetId="41">#REF!</definedName>
    <definedName name="GJP" localSheetId="36">#REF!</definedName>
    <definedName name="GJP" localSheetId="34">#REF!</definedName>
    <definedName name="GJP" localSheetId="42">#REF!</definedName>
    <definedName name="GJP" localSheetId="22">#REF!</definedName>
    <definedName name="GJP" localSheetId="43">#REF!</definedName>
    <definedName name="GJP">#REF!</definedName>
    <definedName name="gk">BLCH</definedName>
    <definedName name="gkeh">#REF!</definedName>
    <definedName name="GLA1P">#REF!</definedName>
    <definedName name="gla1t">#REF!</definedName>
    <definedName name="gla2p">#REF!</definedName>
    <definedName name="gla2t">#REF!</definedName>
    <definedName name="GO" localSheetId="4">#REF!</definedName>
    <definedName name="GO" localSheetId="37">#REF!</definedName>
    <definedName name="GO" localSheetId="38">#REF!</definedName>
    <definedName name="GO" localSheetId="39">#REF!</definedName>
    <definedName name="GO" localSheetId="40">#REF!</definedName>
    <definedName name="GO" localSheetId="35">#REF!</definedName>
    <definedName name="GO" localSheetId="41">#REF!</definedName>
    <definedName name="GO" localSheetId="36">#REF!</definedName>
    <definedName name="GO" localSheetId="34">#REF!</definedName>
    <definedName name="GO" localSheetId="42">#REF!</definedName>
    <definedName name="GO" localSheetId="22">#REF!</definedName>
    <definedName name="GO" localSheetId="43">#REF!</definedName>
    <definedName name="GO">#REF!</definedName>
    <definedName name="GONGJONG">#REF!</definedName>
    <definedName name="gqergqegqregqeg">#N/A</definedName>
    <definedName name="grdgf">#REF!</definedName>
    <definedName name="grdgtsre">#REF!</definedName>
    <definedName name="gregf">#REF!</definedName>
    <definedName name="grew" hidden="1">#REF!</definedName>
    <definedName name="GRFCX">#REF!</definedName>
    <definedName name="grfdgr">#REF!</definedName>
    <definedName name="grfgr">#REF!</definedName>
    <definedName name="grfvdrver">#REF!</definedName>
    <definedName name="grg">#REF!</definedName>
    <definedName name="grgdgr">#REF!</definedName>
    <definedName name="grgdr">#REF!</definedName>
    <definedName name="grgg">#REF!</definedName>
    <definedName name="grggsf">#REF!</definedName>
    <definedName name="grgrfdxzg">#REF!</definedName>
    <definedName name="grgrg">#REF!</definedName>
    <definedName name="grgvcxg">#REF!</definedName>
    <definedName name="grh" hidden="1">{"'Sheet1'!$A$4","'Sheet1'!$A$9:$G$28"}</definedName>
    <definedName name="grhrghfgfgrgfgr">#REF!</definedName>
    <definedName name="GrphActSales">#REF!</definedName>
    <definedName name="GrphActStk">#REF!</definedName>
    <definedName name="GrphPlanSales">#REF!</definedName>
    <definedName name="GrphTgtStk">#REF!</definedName>
    <definedName name="grsve4">#REF!</definedName>
    <definedName name="grsvg">#REF!</definedName>
    <definedName name="grsvrg">#REF!</definedName>
    <definedName name="grvds">#REF!</definedName>
    <definedName name="grvrr">#REF!</definedName>
    <definedName name="grZ">#REF!</definedName>
    <definedName name="GS">#REF!</definedName>
    <definedName name="gsd" hidden="1">{"'중기작업1'!$A$1:$V$18"}</definedName>
    <definedName name="GT">#REF!</definedName>
    <definedName name="GuBae" localSheetId="4">#REF!</definedName>
    <definedName name="GuBae" localSheetId="37">#REF!</definedName>
    <definedName name="GuBae" localSheetId="38">#REF!</definedName>
    <definedName name="GuBae" localSheetId="39">#REF!</definedName>
    <definedName name="GuBae" localSheetId="40">#REF!</definedName>
    <definedName name="GuBae" localSheetId="35">#REF!</definedName>
    <definedName name="GuBae" localSheetId="41">#REF!</definedName>
    <definedName name="GuBae" localSheetId="36">#REF!</definedName>
    <definedName name="GuBae" localSheetId="34">#REF!</definedName>
    <definedName name="GuBae" localSheetId="42">#REF!</definedName>
    <definedName name="GuBae" localSheetId="22">#REF!</definedName>
    <definedName name="GuBae" localSheetId="43">#REF!</definedName>
    <definedName name="GuBae">#REF!</definedName>
    <definedName name="GuidText" localSheetId="4">#REF!</definedName>
    <definedName name="GuidText" localSheetId="37">#REF!</definedName>
    <definedName name="GuidText" localSheetId="38">#REF!</definedName>
    <definedName name="GuidText" localSheetId="39">#REF!</definedName>
    <definedName name="GuidText" localSheetId="40">#REF!</definedName>
    <definedName name="GuidText" localSheetId="35">#REF!</definedName>
    <definedName name="GuidText" localSheetId="41">#REF!</definedName>
    <definedName name="GuidText" localSheetId="36">#REF!</definedName>
    <definedName name="GuidText" localSheetId="34">#REF!</definedName>
    <definedName name="GuidText" localSheetId="42">#REF!</definedName>
    <definedName name="GuidText" localSheetId="22">#REF!</definedName>
    <definedName name="GuidText" localSheetId="43">#REF!</definedName>
    <definedName name="GuidText">#REF!</definedName>
    <definedName name="GUMAK">#REF!</definedName>
    <definedName name="gvgh">#REF!</definedName>
    <definedName name="G견적" hidden="1">{#N/A,#N/A,TRUE,"손익보고"}</definedName>
    <definedName name="g도로">#REF!</definedName>
    <definedName name="h" localSheetId="4">'5.2.2. 측량설계비 산출내역(세부설계)'!h</definedName>
    <definedName name="h" localSheetId="52">B.M성과표!h</definedName>
    <definedName name="h" localSheetId="21">가물막이!h</definedName>
    <definedName name="h" localSheetId="22">'인공섬 철거'!h</definedName>
    <definedName name="h">[0]!h</definedName>
    <definedName name="H.1" localSheetId="4">#REF!</definedName>
    <definedName name="H.1" localSheetId="52">#REF!</definedName>
    <definedName name="H.1" localSheetId="37">#REF!</definedName>
    <definedName name="H.1" localSheetId="38">#REF!</definedName>
    <definedName name="H.1" localSheetId="39">#REF!</definedName>
    <definedName name="H.1" localSheetId="40">#REF!</definedName>
    <definedName name="H.1" localSheetId="35">#REF!</definedName>
    <definedName name="H.1" localSheetId="41">#REF!</definedName>
    <definedName name="H.1" localSheetId="36">#REF!</definedName>
    <definedName name="H.1" localSheetId="34">#REF!</definedName>
    <definedName name="H.1" localSheetId="42">#REF!</definedName>
    <definedName name="H.1" localSheetId="22">#REF!</definedName>
    <definedName name="H.1" localSheetId="43">#REF!</definedName>
    <definedName name="H.1">#REF!</definedName>
    <definedName name="H.10" localSheetId="4">#REF!</definedName>
    <definedName name="H.10" localSheetId="37">#REF!</definedName>
    <definedName name="H.10" localSheetId="38">#REF!</definedName>
    <definedName name="H.10" localSheetId="39">#REF!</definedName>
    <definedName name="H.10" localSheetId="40">#REF!</definedName>
    <definedName name="H.10" localSheetId="35">#REF!</definedName>
    <definedName name="H.10" localSheetId="41">#REF!</definedName>
    <definedName name="H.10" localSheetId="36">#REF!</definedName>
    <definedName name="H.10" localSheetId="34">#REF!</definedName>
    <definedName name="H.10" localSheetId="42">#REF!</definedName>
    <definedName name="H.10" localSheetId="22">#REF!</definedName>
    <definedName name="H.10" localSheetId="43">#REF!</definedName>
    <definedName name="H.10">#REF!</definedName>
    <definedName name="H.2" localSheetId="4">#REF!</definedName>
    <definedName name="H.2" localSheetId="37">#REF!</definedName>
    <definedName name="H.2" localSheetId="38">#REF!</definedName>
    <definedName name="H.2" localSheetId="39">#REF!</definedName>
    <definedName name="H.2" localSheetId="40">#REF!</definedName>
    <definedName name="H.2" localSheetId="35">#REF!</definedName>
    <definedName name="H.2" localSheetId="41">#REF!</definedName>
    <definedName name="H.2" localSheetId="36">#REF!</definedName>
    <definedName name="H.2" localSheetId="34">#REF!</definedName>
    <definedName name="H.2" localSheetId="42">#REF!</definedName>
    <definedName name="H.2" localSheetId="22">#REF!</definedName>
    <definedName name="H.2" localSheetId="43">#REF!</definedName>
    <definedName name="H.2">#REF!</definedName>
    <definedName name="H.3" localSheetId="4">#REF!</definedName>
    <definedName name="H.3" localSheetId="37">#REF!</definedName>
    <definedName name="H.3" localSheetId="38">#REF!</definedName>
    <definedName name="H.3" localSheetId="39">#REF!</definedName>
    <definedName name="H.3" localSheetId="40">#REF!</definedName>
    <definedName name="H.3" localSheetId="35">#REF!</definedName>
    <definedName name="H.3" localSheetId="41">#REF!</definedName>
    <definedName name="H.3" localSheetId="36">#REF!</definedName>
    <definedName name="H.3" localSheetId="34">#REF!</definedName>
    <definedName name="H.3" localSheetId="42">#REF!</definedName>
    <definedName name="H.3" localSheetId="22">#REF!</definedName>
    <definedName name="H.3" localSheetId="43">#REF!</definedName>
    <definedName name="H.3">#REF!</definedName>
    <definedName name="H.4" localSheetId="4">#REF!</definedName>
    <definedName name="H.4" localSheetId="37">#REF!</definedName>
    <definedName name="H.4" localSheetId="38">#REF!</definedName>
    <definedName name="H.4" localSheetId="39">#REF!</definedName>
    <definedName name="H.4" localSheetId="40">#REF!</definedName>
    <definedName name="H.4" localSheetId="35">#REF!</definedName>
    <definedName name="H.4" localSheetId="41">#REF!</definedName>
    <definedName name="H.4" localSheetId="36">#REF!</definedName>
    <definedName name="H.4" localSheetId="34">#REF!</definedName>
    <definedName name="H.4" localSheetId="42">#REF!</definedName>
    <definedName name="H.4" localSheetId="22">#REF!</definedName>
    <definedName name="H.4" localSheetId="43">#REF!</definedName>
    <definedName name="H.4">#REF!</definedName>
    <definedName name="H.5" localSheetId="4">#REF!</definedName>
    <definedName name="H.5" localSheetId="37">#REF!</definedName>
    <definedName name="H.5" localSheetId="38">#REF!</definedName>
    <definedName name="H.5" localSheetId="39">#REF!</definedName>
    <definedName name="H.5" localSheetId="40">#REF!</definedName>
    <definedName name="H.5" localSheetId="35">#REF!</definedName>
    <definedName name="H.5" localSheetId="41">#REF!</definedName>
    <definedName name="H.5" localSheetId="36">#REF!</definedName>
    <definedName name="H.5" localSheetId="34">#REF!</definedName>
    <definedName name="H.5" localSheetId="42">#REF!</definedName>
    <definedName name="H.5" localSheetId="22">#REF!</definedName>
    <definedName name="H.5" localSheetId="43">#REF!</definedName>
    <definedName name="H.5">#REF!</definedName>
    <definedName name="H.6" localSheetId="4">#REF!</definedName>
    <definedName name="H.6" localSheetId="37">#REF!</definedName>
    <definedName name="H.6" localSheetId="38">#REF!</definedName>
    <definedName name="H.6" localSheetId="39">#REF!</definedName>
    <definedName name="H.6" localSheetId="40">#REF!</definedName>
    <definedName name="H.6" localSheetId="35">#REF!</definedName>
    <definedName name="H.6" localSheetId="41">#REF!</definedName>
    <definedName name="H.6" localSheetId="36">#REF!</definedName>
    <definedName name="H.6" localSheetId="34">#REF!</definedName>
    <definedName name="H.6" localSheetId="42">#REF!</definedName>
    <definedName name="H.6" localSheetId="22">#REF!</definedName>
    <definedName name="H.6" localSheetId="43">#REF!</definedName>
    <definedName name="H.6">#REF!</definedName>
    <definedName name="H.7" localSheetId="4">#REF!</definedName>
    <definedName name="H.7" localSheetId="37">#REF!</definedName>
    <definedName name="H.7" localSheetId="38">#REF!</definedName>
    <definedName name="H.7" localSheetId="39">#REF!</definedName>
    <definedName name="H.7" localSheetId="40">#REF!</definedName>
    <definedName name="H.7" localSheetId="35">#REF!</definedName>
    <definedName name="H.7" localSheetId="41">#REF!</definedName>
    <definedName name="H.7" localSheetId="36">#REF!</definedName>
    <definedName name="H.7" localSheetId="34">#REF!</definedName>
    <definedName name="H.7" localSheetId="42">#REF!</definedName>
    <definedName name="H.7" localSheetId="22">#REF!</definedName>
    <definedName name="H.7" localSheetId="43">#REF!</definedName>
    <definedName name="H.7">#REF!</definedName>
    <definedName name="H.8" localSheetId="4">#REF!</definedName>
    <definedName name="H.8" localSheetId="37">#REF!</definedName>
    <definedName name="H.8" localSheetId="38">#REF!</definedName>
    <definedName name="H.8" localSheetId="39">#REF!</definedName>
    <definedName name="H.8" localSheetId="40">#REF!</definedName>
    <definedName name="H.8" localSheetId="35">#REF!</definedName>
    <definedName name="H.8" localSheetId="41">#REF!</definedName>
    <definedName name="H.8" localSheetId="36">#REF!</definedName>
    <definedName name="H.8" localSheetId="34">#REF!</definedName>
    <definedName name="H.8" localSheetId="42">#REF!</definedName>
    <definedName name="H.8" localSheetId="22">#REF!</definedName>
    <definedName name="H.8" localSheetId="43">#REF!</definedName>
    <definedName name="H.8">#REF!</definedName>
    <definedName name="H.9" localSheetId="4">#REF!</definedName>
    <definedName name="H.9" localSheetId="37">#REF!</definedName>
    <definedName name="H.9" localSheetId="38">#REF!</definedName>
    <definedName name="H.9" localSheetId="39">#REF!</definedName>
    <definedName name="H.9" localSheetId="40">#REF!</definedName>
    <definedName name="H.9" localSheetId="35">#REF!</definedName>
    <definedName name="H.9" localSheetId="41">#REF!</definedName>
    <definedName name="H.9" localSheetId="36">#REF!</definedName>
    <definedName name="H.9" localSheetId="34">#REF!</definedName>
    <definedName name="H.9" localSheetId="42">#REF!</definedName>
    <definedName name="H.9" localSheetId="22">#REF!</definedName>
    <definedName name="H.9" localSheetId="43">#REF!</definedName>
    <definedName name="H.9">#REF!</definedName>
    <definedName name="H_1" localSheetId="4">#REF!</definedName>
    <definedName name="H_1" localSheetId="37">#REF!</definedName>
    <definedName name="H_1" localSheetId="38">#REF!</definedName>
    <definedName name="H_1" localSheetId="39">#REF!</definedName>
    <definedName name="H_1" localSheetId="40">#REF!</definedName>
    <definedName name="H_1" localSheetId="35">#REF!</definedName>
    <definedName name="H_1" localSheetId="41">#REF!</definedName>
    <definedName name="H_1" localSheetId="36">#REF!</definedName>
    <definedName name="H_1" localSheetId="34">#REF!</definedName>
    <definedName name="H_1" localSheetId="42">#REF!</definedName>
    <definedName name="H_1" localSheetId="22">#REF!</definedName>
    <definedName name="H_1" localSheetId="43">#REF!</definedName>
    <definedName name="H_1">#REF!</definedName>
    <definedName name="H_2" localSheetId="4">#REF!</definedName>
    <definedName name="H_2" localSheetId="37">#REF!</definedName>
    <definedName name="H_2" localSheetId="38">#REF!</definedName>
    <definedName name="H_2" localSheetId="39">#REF!</definedName>
    <definedName name="H_2" localSheetId="40">#REF!</definedName>
    <definedName name="H_2" localSheetId="35">#REF!</definedName>
    <definedName name="H_2" localSheetId="41">#REF!</definedName>
    <definedName name="H_2" localSheetId="36">#REF!</definedName>
    <definedName name="H_2" localSheetId="34">#REF!</definedName>
    <definedName name="H_2" localSheetId="42">#REF!</definedName>
    <definedName name="H_2" localSheetId="22">#REF!</definedName>
    <definedName name="H_2" localSheetId="43">#REF!</definedName>
    <definedName name="H_2">#REF!</definedName>
    <definedName name="h_3" localSheetId="4">#REF!</definedName>
    <definedName name="h_3" localSheetId="37">#REF!</definedName>
    <definedName name="h_3" localSheetId="38">#REF!</definedName>
    <definedName name="h_3" localSheetId="39">#REF!</definedName>
    <definedName name="h_3" localSheetId="40">#REF!</definedName>
    <definedName name="h_3" localSheetId="35">#REF!</definedName>
    <definedName name="h_3" localSheetId="41">#REF!</definedName>
    <definedName name="h_3" localSheetId="36">#REF!</definedName>
    <definedName name="h_3" localSheetId="34">#REF!</definedName>
    <definedName name="h_3" localSheetId="42">#REF!</definedName>
    <definedName name="h_3" localSheetId="22">#REF!</definedName>
    <definedName name="h_3" localSheetId="43">#REF!</definedName>
    <definedName name="h_3">#REF!</definedName>
    <definedName name="h_4">#REF!</definedName>
    <definedName name="h_5">#REF!</definedName>
    <definedName name="h_6">#REF!</definedName>
    <definedName name="h_pile">#REF!</definedName>
    <definedName name="h_pileea">#REF!</definedName>
    <definedName name="h_water">'[17]3BL공동구 수량'!#REF!</definedName>
    <definedName name="H0.251">#REF!</definedName>
    <definedName name="H0.252">#REF!</definedName>
    <definedName name="H0.253">#REF!</definedName>
    <definedName name="H0.254">#REF!</definedName>
    <definedName name="H0.255">#REF!</definedName>
    <definedName name="H0.256">#REF!</definedName>
    <definedName name="H0.257">#REF!</definedName>
    <definedName name="H0.258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0A1P">#REF!</definedName>
    <definedName name="h10a1t">#REF!</definedName>
    <definedName name="h10a2p">#REF!</definedName>
    <definedName name="h10a2t">#REF!</definedName>
    <definedName name="H11A1P">#REF!</definedName>
    <definedName name="h11a1t">#REF!</definedName>
    <definedName name="h11a2p">#REF!</definedName>
    <definedName name="H11A2T">#REF!</definedName>
    <definedName name="H125x125x6.5x9t_단중">#REF!</definedName>
    <definedName name="H150x100x6x9t_단중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_1">#REF!</definedName>
    <definedName name="h2_2">#REF!</definedName>
    <definedName name="h2_3">#REF!</definedName>
    <definedName name="h2_4">#REF!</definedName>
    <definedName name="H2A1P">#REF!</definedName>
    <definedName name="h2a1t">#REF!</definedName>
    <definedName name="h2a2p">#REF!</definedName>
    <definedName name="h2a2t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A1P">#REF!</definedName>
    <definedName name="h3a1t">#REF!</definedName>
    <definedName name="h3a2p">#REF!</definedName>
    <definedName name="h3a2t">#REF!</definedName>
    <definedName name="H3AP1">#REF!</definedName>
    <definedName name="H3C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a1p">#REF!</definedName>
    <definedName name="h4a1t">#REF!</definedName>
    <definedName name="h4a2p">#REF!</definedName>
    <definedName name="h4a2t">#REF!</definedName>
    <definedName name="H4H">#REF!</definedName>
    <definedName name="H4L">#REF!</definedName>
    <definedName name="H4R">#REF!</definedName>
    <definedName name="H5.0m">#REF!</definedName>
    <definedName name="H5A1P">#REF!</definedName>
    <definedName name="h5a1t">#REF!</definedName>
    <definedName name="h5a2p">#REF!</definedName>
    <definedName name="h5a2t">#REF!</definedName>
    <definedName name="H5L">#REF!</definedName>
    <definedName name="H5R">#REF!</definedName>
    <definedName name="H6A1P">#REF!</definedName>
    <definedName name="h6a1t">#REF!</definedName>
    <definedName name="h6a2p">#REF!</definedName>
    <definedName name="h6a2t">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A">#REF!</definedName>
    <definedName name="HA1P">#REF!</definedName>
    <definedName name="ha1t">#REF!</definedName>
    <definedName name="ha2p">#REF!</definedName>
    <definedName name="ha2t">#REF!</definedName>
    <definedName name="HAB">#REF!</definedName>
    <definedName name="HAF" localSheetId="4">#REF!</definedName>
    <definedName name="HAF" localSheetId="37">#REF!</definedName>
    <definedName name="HAF" localSheetId="38">#REF!</definedName>
    <definedName name="HAF" localSheetId="39">#REF!</definedName>
    <definedName name="HAF" localSheetId="40">#REF!</definedName>
    <definedName name="HAF" localSheetId="35">#REF!</definedName>
    <definedName name="HAF" localSheetId="41">#REF!</definedName>
    <definedName name="HAF" localSheetId="36">#REF!</definedName>
    <definedName name="HAF" localSheetId="34">#REF!</definedName>
    <definedName name="HAF" localSheetId="42">#REF!</definedName>
    <definedName name="HAF" localSheetId="22">#REF!</definedName>
    <definedName name="HAF" localSheetId="43">#REF!</definedName>
    <definedName name="HAF">#REF!</definedName>
    <definedName name="hal" hidden="1">#REF!</definedName>
    <definedName name="han" hidden="1">#REF!</definedName>
    <definedName name="HAP" localSheetId="4">#REF!</definedName>
    <definedName name="HAP" localSheetId="37">#REF!</definedName>
    <definedName name="HAP" localSheetId="38">#REF!</definedName>
    <definedName name="HAP" localSheetId="39">#REF!</definedName>
    <definedName name="HAP" localSheetId="40">#REF!</definedName>
    <definedName name="HAP" localSheetId="35">#REF!</definedName>
    <definedName name="HAP" localSheetId="41">#REF!</definedName>
    <definedName name="HAP" localSheetId="36">#REF!</definedName>
    <definedName name="HAP" localSheetId="34">#REF!</definedName>
    <definedName name="HAP" localSheetId="42">#REF!</definedName>
    <definedName name="HAP" localSheetId="22">#REF!</definedName>
    <definedName name="HAP" localSheetId="43">#REF!</definedName>
    <definedName name="HAP">#REF!</definedName>
    <definedName name="hardwar" localSheetId="4" hidden="1">#REF!</definedName>
    <definedName name="hardwar" localSheetId="14" hidden="1">#REF!</definedName>
    <definedName name="hardwar" localSheetId="13" hidden="1">#REF!</definedName>
    <definedName name="hardwar" localSheetId="12" hidden="1">#REF!</definedName>
    <definedName name="hardwar" localSheetId="37" hidden="1">#REF!</definedName>
    <definedName name="hardwar" localSheetId="38" hidden="1">#REF!</definedName>
    <definedName name="hardwar" localSheetId="39" hidden="1">#REF!</definedName>
    <definedName name="hardwar" localSheetId="40" hidden="1">#REF!</definedName>
    <definedName name="hardwar" localSheetId="35" hidden="1">#REF!</definedName>
    <definedName name="hardwar" localSheetId="41" hidden="1">#REF!</definedName>
    <definedName name="hardwar" localSheetId="36" hidden="1">#REF!</definedName>
    <definedName name="hardwar" localSheetId="34" hidden="1">#REF!</definedName>
    <definedName name="hardwar" localSheetId="42" hidden="1">#REF!</definedName>
    <definedName name="hardwar" localSheetId="22" hidden="1">#REF!</definedName>
    <definedName name="hardwar" localSheetId="10" hidden="1">#REF!</definedName>
    <definedName name="hardwar" localSheetId="43" hidden="1">#REF!</definedName>
    <definedName name="hardwar" hidden="1">#REF!</definedName>
    <definedName name="HB">#REF!</definedName>
    <definedName name="HBV" localSheetId="4">#REF!</definedName>
    <definedName name="HBV" localSheetId="37">#REF!</definedName>
    <definedName name="HBV" localSheetId="38">#REF!</definedName>
    <definedName name="HBV" localSheetId="39">#REF!</definedName>
    <definedName name="HBV" localSheetId="40">#REF!</definedName>
    <definedName name="HBV" localSheetId="35">#REF!</definedName>
    <definedName name="HBV" localSheetId="41">#REF!</definedName>
    <definedName name="HBV" localSheetId="36">#REF!</definedName>
    <definedName name="HBV" localSheetId="34">#REF!</definedName>
    <definedName name="HBV" localSheetId="42">#REF!</definedName>
    <definedName name="HBV" localSheetId="22">#REF!</definedName>
    <definedName name="HBV" localSheetId="43">#REF!</definedName>
    <definedName name="HBV">#REF!</definedName>
    <definedName name="HC">#REF!</definedName>
    <definedName name="HCA">#REF!</definedName>
    <definedName name="HCD">#REF!</definedName>
    <definedName name="hcfgr">#REF!</definedName>
    <definedName name="HCR" localSheetId="4">#REF!</definedName>
    <definedName name="HCR" localSheetId="37">#REF!</definedName>
    <definedName name="HCR" localSheetId="38">#REF!</definedName>
    <definedName name="HCR" localSheetId="39">#REF!</definedName>
    <definedName name="HCR" localSheetId="40">#REF!</definedName>
    <definedName name="HCR" localSheetId="35">#REF!</definedName>
    <definedName name="HCR" localSheetId="41">#REF!</definedName>
    <definedName name="HCR" localSheetId="36">#REF!</definedName>
    <definedName name="HCR" localSheetId="34">#REF!</definedName>
    <definedName name="HCR" localSheetId="42">#REF!</definedName>
    <definedName name="HCR" localSheetId="22">#REF!</definedName>
    <definedName name="HCR" localSheetId="43">#REF!</definedName>
    <definedName name="HCR">#REF!</definedName>
    <definedName name="HD">#REF!</definedName>
    <definedName name="hddr">#REF!</definedName>
    <definedName name="hdfs" hidden="1">{"'중기작업1'!$A$1:$V$18"}</definedName>
    <definedName name="hdfszh" hidden="1">{"'중기작업1'!$A$1:$V$18"}</definedName>
    <definedName name="hdfz" hidden="1">{"'중기작업1'!$A$1:$V$18"}</definedName>
    <definedName name="hdfzz" hidden="1">{"'중기작업1'!$A$1:$V$18"}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 localSheetId="4">#REF!</definedName>
    <definedName name="HDSVP" localSheetId="37">#REF!</definedName>
    <definedName name="HDSVP" localSheetId="38">#REF!</definedName>
    <definedName name="HDSVP" localSheetId="39">#REF!</definedName>
    <definedName name="HDSVP" localSheetId="40">#REF!</definedName>
    <definedName name="HDSVP" localSheetId="35">#REF!</definedName>
    <definedName name="HDSVP" localSheetId="41">#REF!</definedName>
    <definedName name="HDSVP" localSheetId="36">#REF!</definedName>
    <definedName name="HDSVP" localSheetId="34">#REF!</definedName>
    <definedName name="HDSVP" localSheetId="42">#REF!</definedName>
    <definedName name="HDSVP" localSheetId="22">#REF!</definedName>
    <definedName name="HDSVP" localSheetId="43">#REF!</definedName>
    <definedName name="HDSVP">#REF!</definedName>
    <definedName name="hdzf" hidden="1">{"'중기작업1'!$A$1:$V$18"}</definedName>
    <definedName name="hdzfh" hidden="1">{"'중기작업1'!$A$1:$V$18"}</definedName>
    <definedName name="hdzzz" hidden="1">{"'중기작업1'!$A$1:$V$18"}</definedName>
    <definedName name="HE">#REF!</definedName>
    <definedName name="HEAD">#REF!</definedName>
    <definedName name="Heb">#REF!</definedName>
    <definedName name="height1">#REF!</definedName>
    <definedName name="HEIGHT2">#REF!</definedName>
    <definedName name="HEIGHT3">#REF!</definedName>
    <definedName name="HERE" hidden="1">{#N/A,#N/A,TRUE,"손익보고"}</definedName>
    <definedName name="HEW">#REF!</definedName>
    <definedName name="HF">#REF!</definedName>
    <definedName name="hfbr">#REF!</definedName>
    <definedName name="hfd" hidden="1">{"'중기작업1'!$A$1:$V$18"}</definedName>
    <definedName name="hfdz" hidden="1">{"'중기작업1'!$A$1:$V$18"}</definedName>
    <definedName name="hfgr">#REF!</definedName>
    <definedName name="hfgrg">#REF!</definedName>
    <definedName name="hfgrgfdg">#REF!</definedName>
    <definedName name="HFS">#REF!</definedName>
    <definedName name="hgd" hidden="1">{#N/A,#N/A,FALSE,"배수2"}</definedName>
    <definedName name="hgderfd">#REF!</definedName>
    <definedName name="hgdgbcxgr">#REF!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gfg">#REF!</definedName>
    <definedName name="hgfgtr">#REF!</definedName>
    <definedName name="hgr">#REF!</definedName>
    <definedName name="HGRESFES">#REF!</definedName>
    <definedName name="HGRXE">#REF!</definedName>
    <definedName name="hgrxg">#REF!</definedName>
    <definedName name="hgtgfxr">#REF!</definedName>
    <definedName name="HGYT">#REF!</definedName>
    <definedName name="HH">#REF!</definedName>
    <definedName name="HHAF" localSheetId="4">#REF!</definedName>
    <definedName name="HHAF" localSheetId="37">#REF!</definedName>
    <definedName name="HHAF" localSheetId="38">#REF!</definedName>
    <definedName name="HHAF" localSheetId="39">#REF!</definedName>
    <definedName name="HHAF" localSheetId="40">#REF!</definedName>
    <definedName name="HHAF" localSheetId="35">#REF!</definedName>
    <definedName name="HHAF" localSheetId="41">#REF!</definedName>
    <definedName name="HHAF" localSheetId="36">#REF!</definedName>
    <definedName name="HHAF" localSheetId="34">#REF!</definedName>
    <definedName name="HHAF" localSheetId="42">#REF!</definedName>
    <definedName name="HHAF" localSheetId="22">#REF!</definedName>
    <definedName name="HHAF" localSheetId="43">#REF!</definedName>
    <definedName name="HHAF">#REF!</definedName>
    <definedName name="HHH">#REF!</definedName>
    <definedName name="hhj" hidden="1">{#N/A,#N/A,FALSE,"혼합골재"}</definedName>
    <definedName name="HHMF" localSheetId="4">#REF!</definedName>
    <definedName name="HHMF" localSheetId="37">#REF!</definedName>
    <definedName name="HHMF" localSheetId="38">#REF!</definedName>
    <definedName name="HHMF" localSheetId="39">#REF!</definedName>
    <definedName name="HHMF" localSheetId="40">#REF!</definedName>
    <definedName name="HHMF" localSheetId="35">#REF!</definedName>
    <definedName name="HHMF" localSheetId="41">#REF!</definedName>
    <definedName name="HHMF" localSheetId="36">#REF!</definedName>
    <definedName name="HHMF" localSheetId="34">#REF!</definedName>
    <definedName name="HHMF" localSheetId="42">#REF!</definedName>
    <definedName name="HHMF" localSheetId="22">#REF!</definedName>
    <definedName name="HHMF" localSheetId="43">#REF!</definedName>
    <definedName name="HHMF">#REF!</definedName>
    <definedName name="HHR" hidden="1">{#N/A,#N/A,FALSE,"포장2"}</definedName>
    <definedName name="HI3P관접합부설">#REF!</definedName>
    <definedName name="HI3R이형관접합">#REF!</definedName>
    <definedName name="HIGP이형관접합">#REF!</definedName>
    <definedName name="hikjh" hidden="1">{"'Sheet1'!$A$4","'Sheet1'!$A$9:$G$28"}</definedName>
    <definedName name="hj" hidden="1">{"'Sheet1'!$A$4","'Sheet1'!$A$9:$G$28"}</definedName>
    <definedName name="hjdxf" hidden="1">{"'중기작업1'!$A$1:$V$18"}</definedName>
    <definedName name="hjtdfgfg">#REF!</definedName>
    <definedName name="hjtht">#REF!</definedName>
    <definedName name="HL">#REF!</definedName>
    <definedName name="HM">#REF!</definedName>
    <definedName name="HMAX">#N/A</definedName>
    <definedName name="HMF" localSheetId="4">#REF!</definedName>
    <definedName name="HMF" localSheetId="37">#REF!</definedName>
    <definedName name="HMF" localSheetId="38">#REF!</definedName>
    <definedName name="HMF" localSheetId="39">#REF!</definedName>
    <definedName name="HMF" localSheetId="40">#REF!</definedName>
    <definedName name="HMF" localSheetId="35">#REF!</definedName>
    <definedName name="HMF" localSheetId="41">#REF!</definedName>
    <definedName name="HMF" localSheetId="36">#REF!</definedName>
    <definedName name="HMF" localSheetId="34">#REF!</definedName>
    <definedName name="HMF" localSheetId="42">#REF!</definedName>
    <definedName name="HMF" localSheetId="22">#REF!</definedName>
    <definedName name="HMF" localSheetId="43">#REF!</definedName>
    <definedName name="HMF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 localSheetId="4">#REF!</definedName>
    <definedName name="HMOTOR" localSheetId="37">#REF!</definedName>
    <definedName name="HMOTOR" localSheetId="38">#REF!</definedName>
    <definedName name="HMOTOR" localSheetId="39">#REF!</definedName>
    <definedName name="HMOTOR" localSheetId="40">#REF!</definedName>
    <definedName name="HMOTOR" localSheetId="35">#REF!</definedName>
    <definedName name="HMOTOR" localSheetId="41">#REF!</definedName>
    <definedName name="HMOTOR" localSheetId="36">#REF!</definedName>
    <definedName name="HMOTOR" localSheetId="34">#REF!</definedName>
    <definedName name="HMOTOR" localSheetId="42">#REF!</definedName>
    <definedName name="HMOTOR" localSheetId="22">#REF!</definedName>
    <definedName name="HMOTOR" localSheetId="43">#REF!</definedName>
    <definedName name="HMOTOR">#REF!</definedName>
    <definedName name="HO">#REF!</definedName>
    <definedName name="Hos">#REF!</definedName>
    <definedName name="how">#REF!</definedName>
    <definedName name="Howt">#REF!</definedName>
    <definedName name="HP">#REF!</definedName>
    <definedName name="HPI">#REF!</definedName>
    <definedName name="HPP">#REF!</definedName>
    <definedName name="HPS">#REF!</definedName>
    <definedName name="HPUMP" localSheetId="4">#REF!</definedName>
    <definedName name="HPUMP" localSheetId="37">#REF!</definedName>
    <definedName name="HPUMP" localSheetId="38">#REF!</definedName>
    <definedName name="HPUMP" localSheetId="39">#REF!</definedName>
    <definedName name="HPUMP" localSheetId="40">#REF!</definedName>
    <definedName name="HPUMP" localSheetId="35">#REF!</definedName>
    <definedName name="HPUMP" localSheetId="41">#REF!</definedName>
    <definedName name="HPUMP" localSheetId="36">#REF!</definedName>
    <definedName name="HPUMP" localSheetId="34">#REF!</definedName>
    <definedName name="HPUMP" localSheetId="42">#REF!</definedName>
    <definedName name="HPUMP" localSheetId="22">#REF!</definedName>
    <definedName name="HPUMP" localSheetId="43">#REF!</definedName>
    <definedName name="HPUMP">#REF!</definedName>
    <definedName name="HR">#REF!</definedName>
    <definedName name="HS">#REF!</definedName>
    <definedName name="HSB">#REF!</definedName>
    <definedName name="hsd" hidden="1">{"'중기작업1'!$A$1:$V$18"}</definedName>
    <definedName name="hsdfz" hidden="1">{"'중기작업1'!$A$1:$V$18"}</definedName>
    <definedName name="hsDg" hidden="1">{"'중기작업1'!$A$1:$V$18"}</definedName>
    <definedName name="hsdz" hidden="1">{"'중기작업1'!$A$1:$V$18"}</definedName>
    <definedName name="HSH">#REF!</definedName>
    <definedName name="HSP">#REF!</definedName>
    <definedName name="HST">#REF!</definedName>
    <definedName name="HSV" localSheetId="4">#REF!</definedName>
    <definedName name="HSV" localSheetId="37">#REF!</definedName>
    <definedName name="HSV" localSheetId="38">#REF!</definedName>
    <definedName name="HSV" localSheetId="39">#REF!</definedName>
    <definedName name="HSV" localSheetId="40">#REF!</definedName>
    <definedName name="HSV" localSheetId="35">#REF!</definedName>
    <definedName name="HSV" localSheetId="41">#REF!</definedName>
    <definedName name="HSV" localSheetId="36">#REF!</definedName>
    <definedName name="HSV" localSheetId="34">#REF!</definedName>
    <definedName name="HSV" localSheetId="42">#REF!</definedName>
    <definedName name="HSV" localSheetId="22">#REF!</definedName>
    <definedName name="HSV" localSheetId="43">#REF!</definedName>
    <definedName name="HSV">#REF!</definedName>
    <definedName name="HT">#REF!</definedName>
    <definedName name="htbfrgrg">#REF!</definedName>
    <definedName name="htgfdg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h">#REF!</definedName>
    <definedName name="htjklkjhgfds" hidden="1">{"'Sheet1'!$A$4","'Sheet1'!$A$9:$G$28"}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trgrg">#REF!</definedName>
    <definedName name="HTS">#REF!</definedName>
    <definedName name="HTSH">#REF!</definedName>
    <definedName name="Htwt">#REF!</definedName>
    <definedName name="HUB">#REF!</definedName>
    <definedName name="HUH">#REF!</definedName>
    <definedName name="HV">#REF!</definedName>
    <definedName name="HVAFP" localSheetId="4">#REF!</definedName>
    <definedName name="HVAFP" localSheetId="37">#REF!</definedName>
    <definedName name="HVAFP" localSheetId="38">#REF!</definedName>
    <definedName name="HVAFP" localSheetId="39">#REF!</definedName>
    <definedName name="HVAFP" localSheetId="40">#REF!</definedName>
    <definedName name="HVAFP" localSheetId="35">#REF!</definedName>
    <definedName name="HVAFP" localSheetId="41">#REF!</definedName>
    <definedName name="HVAFP" localSheetId="36">#REF!</definedName>
    <definedName name="HVAFP" localSheetId="34">#REF!</definedName>
    <definedName name="HVAFP" localSheetId="42">#REF!</definedName>
    <definedName name="HVAFP" localSheetId="22">#REF!</definedName>
    <definedName name="HVAFP" localSheetId="43">#REF!</definedName>
    <definedName name="HVAFP">#REF!</definedName>
    <definedName name="HVMF" localSheetId="4">#REF!</definedName>
    <definedName name="HVMF" localSheetId="37">#REF!</definedName>
    <definedName name="HVMF" localSheetId="38">#REF!</definedName>
    <definedName name="HVMF" localSheetId="39">#REF!</definedName>
    <definedName name="HVMF" localSheetId="40">#REF!</definedName>
    <definedName name="HVMF" localSheetId="35">#REF!</definedName>
    <definedName name="HVMF" localSheetId="41">#REF!</definedName>
    <definedName name="HVMF" localSheetId="36">#REF!</definedName>
    <definedName name="HVMF" localSheetId="34">#REF!</definedName>
    <definedName name="HVMF" localSheetId="42">#REF!</definedName>
    <definedName name="HVMF" localSheetId="22">#REF!</definedName>
    <definedName name="HVMF" localSheetId="43">#REF!</definedName>
    <definedName name="HVMF">#REF!</definedName>
    <definedName name="HW">#REF!</definedName>
    <definedName name="Hwb">#REF!</definedName>
    <definedName name="HWEI" localSheetId="4">#REF!</definedName>
    <definedName name="HWEI" localSheetId="37">#REF!</definedName>
    <definedName name="HWEI" localSheetId="38">#REF!</definedName>
    <definedName name="HWEI" localSheetId="39">#REF!</definedName>
    <definedName name="HWEI" localSheetId="40">#REF!</definedName>
    <definedName name="HWEI" localSheetId="35">#REF!</definedName>
    <definedName name="HWEI" localSheetId="41">#REF!</definedName>
    <definedName name="HWEI" localSheetId="36">#REF!</definedName>
    <definedName name="HWEI" localSheetId="34">#REF!</definedName>
    <definedName name="HWEI" localSheetId="42">#REF!</definedName>
    <definedName name="HWEI" localSheetId="22">#REF!</definedName>
    <definedName name="HWEI" localSheetId="43">#REF!</definedName>
    <definedName name="HWEI">#REF!</definedName>
    <definedName name="HWL">#REF!</definedName>
    <definedName name="HWP">#REF!</definedName>
    <definedName name="HWR">#REF!</definedName>
    <definedName name="HW설치사001" localSheetId="4">#REF!</definedName>
    <definedName name="HW설치사001" localSheetId="37">#REF!</definedName>
    <definedName name="HW설치사001" localSheetId="38">#REF!</definedName>
    <definedName name="HW설치사001" localSheetId="39">#REF!</definedName>
    <definedName name="HW설치사001" localSheetId="40">#REF!</definedName>
    <definedName name="HW설치사001" localSheetId="35">#REF!</definedName>
    <definedName name="HW설치사001" localSheetId="41">#REF!</definedName>
    <definedName name="HW설치사001" localSheetId="36">#REF!</definedName>
    <definedName name="HW설치사001" localSheetId="34">#REF!</definedName>
    <definedName name="HW설치사001" localSheetId="42">#REF!</definedName>
    <definedName name="HW설치사001" localSheetId="22">#REF!</definedName>
    <definedName name="HW설치사001" localSheetId="43">#REF!</definedName>
    <definedName name="HW설치사001">#REF!</definedName>
    <definedName name="HW설치사002" localSheetId="4">#REF!</definedName>
    <definedName name="HW설치사002" localSheetId="37">#REF!</definedName>
    <definedName name="HW설치사002" localSheetId="38">#REF!</definedName>
    <definedName name="HW설치사002" localSheetId="39">#REF!</definedName>
    <definedName name="HW설치사002" localSheetId="40">#REF!</definedName>
    <definedName name="HW설치사002" localSheetId="35">#REF!</definedName>
    <definedName name="HW설치사002" localSheetId="41">#REF!</definedName>
    <definedName name="HW설치사002" localSheetId="36">#REF!</definedName>
    <definedName name="HW설치사002" localSheetId="34">#REF!</definedName>
    <definedName name="HW설치사002" localSheetId="42">#REF!</definedName>
    <definedName name="HW설치사002" localSheetId="22">#REF!</definedName>
    <definedName name="HW설치사002" localSheetId="43">#REF!</definedName>
    <definedName name="HW설치사002">#REF!</definedName>
    <definedName name="HW설치사011" localSheetId="4">#REF!</definedName>
    <definedName name="HW설치사011" localSheetId="37">#REF!</definedName>
    <definedName name="HW설치사011" localSheetId="38">#REF!</definedName>
    <definedName name="HW설치사011" localSheetId="39">#REF!</definedName>
    <definedName name="HW설치사011" localSheetId="40">#REF!</definedName>
    <definedName name="HW설치사011" localSheetId="35">#REF!</definedName>
    <definedName name="HW설치사011" localSheetId="41">#REF!</definedName>
    <definedName name="HW설치사011" localSheetId="36">#REF!</definedName>
    <definedName name="HW설치사011" localSheetId="34">#REF!</definedName>
    <definedName name="HW설치사011" localSheetId="42">#REF!</definedName>
    <definedName name="HW설치사011" localSheetId="22">#REF!</definedName>
    <definedName name="HW설치사011" localSheetId="43">#REF!</definedName>
    <definedName name="HW설치사011">#REF!</definedName>
    <definedName name="HW설치사982" localSheetId="4">#REF!</definedName>
    <definedName name="HW설치사982" localSheetId="37">#REF!</definedName>
    <definedName name="HW설치사982" localSheetId="38">#REF!</definedName>
    <definedName name="HW설치사982" localSheetId="39">#REF!</definedName>
    <definedName name="HW설치사982" localSheetId="40">#REF!</definedName>
    <definedName name="HW설치사982" localSheetId="35">#REF!</definedName>
    <definedName name="HW설치사982" localSheetId="41">#REF!</definedName>
    <definedName name="HW설치사982" localSheetId="36">#REF!</definedName>
    <definedName name="HW설치사982" localSheetId="34">#REF!</definedName>
    <definedName name="HW설치사982" localSheetId="42">#REF!</definedName>
    <definedName name="HW설치사982" localSheetId="22">#REF!</definedName>
    <definedName name="HW설치사982" localSheetId="43">#REF!</definedName>
    <definedName name="HW설치사982">#REF!</definedName>
    <definedName name="HW설치사991" localSheetId="4">#REF!</definedName>
    <definedName name="HW설치사991" localSheetId="37">#REF!</definedName>
    <definedName name="HW설치사991" localSheetId="38">#REF!</definedName>
    <definedName name="HW설치사991" localSheetId="39">#REF!</definedName>
    <definedName name="HW설치사991" localSheetId="40">#REF!</definedName>
    <definedName name="HW설치사991" localSheetId="35">#REF!</definedName>
    <definedName name="HW설치사991" localSheetId="41">#REF!</definedName>
    <definedName name="HW설치사991" localSheetId="36">#REF!</definedName>
    <definedName name="HW설치사991" localSheetId="34">#REF!</definedName>
    <definedName name="HW설치사991" localSheetId="42">#REF!</definedName>
    <definedName name="HW설치사991" localSheetId="22">#REF!</definedName>
    <definedName name="HW설치사991" localSheetId="43">#REF!</definedName>
    <definedName name="HW설치사991">#REF!</definedName>
    <definedName name="HW설치사992" localSheetId="4">#REF!</definedName>
    <definedName name="HW설치사992" localSheetId="37">#REF!</definedName>
    <definedName name="HW설치사992" localSheetId="38">#REF!</definedName>
    <definedName name="HW설치사992" localSheetId="39">#REF!</definedName>
    <definedName name="HW설치사992" localSheetId="40">#REF!</definedName>
    <definedName name="HW설치사992" localSheetId="35">#REF!</definedName>
    <definedName name="HW설치사992" localSheetId="41">#REF!</definedName>
    <definedName name="HW설치사992" localSheetId="36">#REF!</definedName>
    <definedName name="HW설치사992" localSheetId="34">#REF!</definedName>
    <definedName name="HW설치사992" localSheetId="42">#REF!</definedName>
    <definedName name="HW설치사992" localSheetId="22">#REF!</definedName>
    <definedName name="HW설치사992" localSheetId="43">#REF!</definedName>
    <definedName name="HW설치사992">#REF!</definedName>
    <definedName name="HW시험사001" localSheetId="4">#REF!</definedName>
    <definedName name="HW시험사001" localSheetId="37">#REF!</definedName>
    <definedName name="HW시험사001" localSheetId="38">#REF!</definedName>
    <definedName name="HW시험사001" localSheetId="39">#REF!</definedName>
    <definedName name="HW시험사001" localSheetId="40">#REF!</definedName>
    <definedName name="HW시험사001" localSheetId="35">#REF!</definedName>
    <definedName name="HW시험사001" localSheetId="41">#REF!</definedName>
    <definedName name="HW시험사001" localSheetId="36">#REF!</definedName>
    <definedName name="HW시험사001" localSheetId="34">#REF!</definedName>
    <definedName name="HW시험사001" localSheetId="42">#REF!</definedName>
    <definedName name="HW시험사001" localSheetId="22">#REF!</definedName>
    <definedName name="HW시험사001" localSheetId="43">#REF!</definedName>
    <definedName name="HW시험사001">#REF!</definedName>
    <definedName name="HW시험사002" localSheetId="4">#REF!</definedName>
    <definedName name="HW시험사002" localSheetId="37">#REF!</definedName>
    <definedName name="HW시험사002" localSheetId="38">#REF!</definedName>
    <definedName name="HW시험사002" localSheetId="39">#REF!</definedName>
    <definedName name="HW시험사002" localSheetId="40">#REF!</definedName>
    <definedName name="HW시험사002" localSheetId="35">#REF!</definedName>
    <definedName name="HW시험사002" localSheetId="41">#REF!</definedName>
    <definedName name="HW시험사002" localSheetId="36">#REF!</definedName>
    <definedName name="HW시험사002" localSheetId="34">#REF!</definedName>
    <definedName name="HW시험사002" localSheetId="42">#REF!</definedName>
    <definedName name="HW시험사002" localSheetId="22">#REF!</definedName>
    <definedName name="HW시험사002" localSheetId="43">#REF!</definedName>
    <definedName name="HW시험사002">#REF!</definedName>
    <definedName name="HW시험사011" localSheetId="4">#REF!</definedName>
    <definedName name="HW시험사011" localSheetId="37">#REF!</definedName>
    <definedName name="HW시험사011" localSheetId="38">#REF!</definedName>
    <definedName name="HW시험사011" localSheetId="39">#REF!</definedName>
    <definedName name="HW시험사011" localSheetId="40">#REF!</definedName>
    <definedName name="HW시험사011" localSheetId="35">#REF!</definedName>
    <definedName name="HW시험사011" localSheetId="41">#REF!</definedName>
    <definedName name="HW시험사011" localSheetId="36">#REF!</definedName>
    <definedName name="HW시험사011" localSheetId="34">#REF!</definedName>
    <definedName name="HW시험사011" localSheetId="42">#REF!</definedName>
    <definedName name="HW시험사011" localSheetId="22">#REF!</definedName>
    <definedName name="HW시험사011" localSheetId="43">#REF!</definedName>
    <definedName name="HW시험사011">#REF!</definedName>
    <definedName name="HW시험사982" localSheetId="4">#REF!</definedName>
    <definedName name="HW시험사982" localSheetId="37">#REF!</definedName>
    <definedName name="HW시험사982" localSheetId="38">#REF!</definedName>
    <definedName name="HW시험사982" localSheetId="39">#REF!</definedName>
    <definedName name="HW시험사982" localSheetId="40">#REF!</definedName>
    <definedName name="HW시험사982" localSheetId="35">#REF!</definedName>
    <definedName name="HW시험사982" localSheetId="41">#REF!</definedName>
    <definedName name="HW시험사982" localSheetId="36">#REF!</definedName>
    <definedName name="HW시험사982" localSheetId="34">#REF!</definedName>
    <definedName name="HW시험사982" localSheetId="42">#REF!</definedName>
    <definedName name="HW시험사982" localSheetId="22">#REF!</definedName>
    <definedName name="HW시험사982" localSheetId="43">#REF!</definedName>
    <definedName name="HW시험사982">#REF!</definedName>
    <definedName name="HW시험사991" localSheetId="4">#REF!</definedName>
    <definedName name="HW시험사991" localSheetId="37">#REF!</definedName>
    <definedName name="HW시험사991" localSheetId="38">#REF!</definedName>
    <definedName name="HW시험사991" localSheetId="39">#REF!</definedName>
    <definedName name="HW시험사991" localSheetId="40">#REF!</definedName>
    <definedName name="HW시험사991" localSheetId="35">#REF!</definedName>
    <definedName name="HW시험사991" localSheetId="41">#REF!</definedName>
    <definedName name="HW시험사991" localSheetId="36">#REF!</definedName>
    <definedName name="HW시험사991" localSheetId="34">#REF!</definedName>
    <definedName name="HW시험사991" localSheetId="42">#REF!</definedName>
    <definedName name="HW시험사991" localSheetId="22">#REF!</definedName>
    <definedName name="HW시험사991" localSheetId="43">#REF!</definedName>
    <definedName name="HW시험사991">#REF!</definedName>
    <definedName name="HW시험사992" localSheetId="4">#REF!</definedName>
    <definedName name="HW시험사992" localSheetId="37">#REF!</definedName>
    <definedName name="HW시험사992" localSheetId="38">#REF!</definedName>
    <definedName name="HW시험사992" localSheetId="39">#REF!</definedName>
    <definedName name="HW시험사992" localSheetId="40">#REF!</definedName>
    <definedName name="HW시험사992" localSheetId="35">#REF!</definedName>
    <definedName name="HW시험사992" localSheetId="41">#REF!</definedName>
    <definedName name="HW시험사992" localSheetId="36">#REF!</definedName>
    <definedName name="HW시험사992" localSheetId="34">#REF!</definedName>
    <definedName name="HW시험사992" localSheetId="42">#REF!</definedName>
    <definedName name="HW시험사992" localSheetId="22">#REF!</definedName>
    <definedName name="HW시험사992" localSheetId="43">#REF!</definedName>
    <definedName name="HW시험사992">#REF!</definedName>
    <definedName name="HYUNDAI">#REF!</definedName>
    <definedName name="hyy">#REF!</definedName>
    <definedName name="hzd" hidden="1">{"'중기작업1'!$A$1:$V$18"}</definedName>
    <definedName name="hzdf" hidden="1">{"'중기작업1'!$A$1:$V$18"}</definedName>
    <definedName name="hzsd" hidden="1">{"'중기작업1'!$A$1:$V$18"}</definedName>
    <definedName name="hzsdf" hidden="1">{"'중기작업1'!$A$1:$V$18"}</definedName>
    <definedName name="h부대공사">#REF!</definedName>
    <definedName name="h사급자재">#REF!</definedName>
    <definedName name="i">#REF!</definedName>
    <definedName name="I_BEAM">#REF!</definedName>
    <definedName name="I_EA">#REF!</definedName>
    <definedName name="ID">#REF!,#REF!</definedName>
    <definedName name="IELWSALES">#REF!</definedName>
    <definedName name="IELYSALES">#REF!</definedName>
    <definedName name="IEPLANSALES">#REF!</definedName>
    <definedName name="IESP">#REF!</definedName>
    <definedName name="If">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 localSheetId="4">#REF!</definedName>
    <definedName name="IL" localSheetId="37">#REF!</definedName>
    <definedName name="IL" localSheetId="38">#REF!</definedName>
    <definedName name="IL" localSheetId="39">#REF!</definedName>
    <definedName name="IL" localSheetId="40">#REF!</definedName>
    <definedName name="IL" localSheetId="35">#REF!</definedName>
    <definedName name="IL" localSheetId="41">#REF!</definedName>
    <definedName name="IL" localSheetId="36">#REF!</definedName>
    <definedName name="IL" localSheetId="34">#REF!</definedName>
    <definedName name="IL" localSheetId="42">#REF!</definedName>
    <definedName name="IL" localSheetId="22">#REF!</definedName>
    <definedName name="IL" localSheetId="43">#REF!</definedName>
    <definedName name="IL">#REF!</definedName>
    <definedName name="ilchu">#REF!</definedName>
    <definedName name="IMP">#REF!</definedName>
    <definedName name="IntFreeCred">#REF!</definedName>
    <definedName name="IO">#N/A</definedName>
    <definedName name="IOIOIOIO" hidden="1">{#N/A,#N/A,FALSE,"표지목차"}</definedName>
    <definedName name="ITNUM">#N/A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yr">#REF!</definedName>
    <definedName name="j" localSheetId="4" hidden="1">#REF!</definedName>
    <definedName name="j" localSheetId="52">B.M성과표!j</definedName>
    <definedName name="j" localSheetId="21">가물막이!j</definedName>
    <definedName name="j" localSheetId="22">'인공섬 철거'!j</definedName>
    <definedName name="j">[0]!j</definedName>
    <definedName name="J_1">#REF!</definedName>
    <definedName name="j1_e">#REF!</definedName>
    <definedName name="j1_ea">#REF!</definedName>
    <definedName name="jabsuk" description="심 성 규이(가) 96-12-09에 기록한 매크로" localSheetId="52" xlm="1">#REF!</definedName>
    <definedName name="jabsuk" description="심 성 규이(가) 96-12-09에 기록한 매크로" localSheetId="37" xlm="1">#REF!</definedName>
    <definedName name="jabsuk" description="심 성 규이(가) 96-12-09에 기록한 매크로" localSheetId="38" xlm="1">#REF!</definedName>
    <definedName name="jabsuk" description="심 성 규이(가) 96-12-09에 기록한 매크로" localSheetId="39" xlm="1">#REF!</definedName>
    <definedName name="jabsuk" description="심 성 규이(가) 96-12-09에 기록한 매크로" localSheetId="40" xlm="1">#REF!</definedName>
    <definedName name="jabsuk" description="심 성 규이(가) 96-12-09에 기록한 매크로" localSheetId="35" xlm="1">#REF!</definedName>
    <definedName name="jabsuk" description="심 성 규이(가) 96-12-09에 기록한 매크로" localSheetId="41" xlm="1">#REF!</definedName>
    <definedName name="jabsuk" description="심 성 규이(가) 96-12-09에 기록한 매크로" localSheetId="36" xlm="1">#REF!</definedName>
    <definedName name="jabsuk" description="심 성 규이(가) 96-12-09에 기록한 매크로" localSheetId="34" xlm="1">#REF!</definedName>
    <definedName name="jabsuk" description="심 성 규이(가) 96-12-09에 기록한 매크로" localSheetId="42" xlm="1">#REF!</definedName>
    <definedName name="jabsuk" description="심 성 규이(가) 96-12-09에 기록한 매크로" localSheetId="22" xlm="1">#REF!</definedName>
    <definedName name="jabsuk" description="심 성 규이(가) 96-12-09에 기록한 매크로" localSheetId="43" xlm="1">#REF!</definedName>
    <definedName name="jabsuk" description="심 성 규이(가) 96-12-09에 기록한 매크로" xlm="1">#REF!</definedName>
    <definedName name="JACK">#REF!</definedName>
    <definedName name="jack_ea">#REF!</definedName>
    <definedName name="JB" localSheetId="4">#REF!</definedName>
    <definedName name="JB" localSheetId="37">#REF!</definedName>
    <definedName name="JB" localSheetId="38">#REF!</definedName>
    <definedName name="JB" localSheetId="39">#REF!</definedName>
    <definedName name="JB" localSheetId="40">#REF!</definedName>
    <definedName name="JB" localSheetId="35">#REF!</definedName>
    <definedName name="JB" localSheetId="41">#REF!</definedName>
    <definedName name="JB" localSheetId="36">#REF!</definedName>
    <definedName name="JB" localSheetId="34">#REF!</definedName>
    <definedName name="JB" localSheetId="42">#REF!</definedName>
    <definedName name="JB" localSheetId="22">#REF!</definedName>
    <definedName name="JB" localSheetId="43">#REF!</definedName>
    <definedName name="JB">#REF!</definedName>
    <definedName name="JBR" localSheetId="4">#REF!</definedName>
    <definedName name="JBR" localSheetId="37">#REF!</definedName>
    <definedName name="JBR" localSheetId="38">#REF!</definedName>
    <definedName name="JBR" localSheetId="39">#REF!</definedName>
    <definedName name="JBR" localSheetId="40">#REF!</definedName>
    <definedName name="JBR" localSheetId="35">#REF!</definedName>
    <definedName name="JBR" localSheetId="41">#REF!</definedName>
    <definedName name="JBR" localSheetId="36">#REF!</definedName>
    <definedName name="JBR" localSheetId="34">#REF!</definedName>
    <definedName name="JBR" localSheetId="42">#REF!</definedName>
    <definedName name="JBR" localSheetId="22">#REF!</definedName>
    <definedName name="JBR" localSheetId="43">#REF!</definedName>
    <definedName name="JBR">#REF!</definedName>
    <definedName name="JBS" localSheetId="4">#REF!</definedName>
    <definedName name="JBS" localSheetId="37">#REF!</definedName>
    <definedName name="JBS" localSheetId="38">#REF!</definedName>
    <definedName name="JBS" localSheetId="39">#REF!</definedName>
    <definedName name="JBS" localSheetId="40">#REF!</definedName>
    <definedName name="JBS" localSheetId="35">#REF!</definedName>
    <definedName name="JBS" localSheetId="41">#REF!</definedName>
    <definedName name="JBS" localSheetId="36">#REF!</definedName>
    <definedName name="JBS" localSheetId="34">#REF!</definedName>
    <definedName name="JBS" localSheetId="42">#REF!</definedName>
    <definedName name="JBS" localSheetId="22">#REF!</definedName>
    <definedName name="JBS" localSheetId="43">#REF!</definedName>
    <definedName name="JBS">#REF!</definedName>
    <definedName name="JDS" localSheetId="4">'5.2.2. 측량설계비 산출내역(세부설계)'!JDS</definedName>
    <definedName name="JDS" localSheetId="52">B.M성과표!JDS</definedName>
    <definedName name="JDS" localSheetId="21">가물막이!JDS</definedName>
    <definedName name="JDS" localSheetId="22">'인공섬 철거'!JDS</definedName>
    <definedName name="JDS">[0]!JDS</definedName>
    <definedName name="jg">#REF!</definedName>
    <definedName name="JH" localSheetId="4">#REF!</definedName>
    <definedName name="JH" localSheetId="52">#REF!</definedName>
    <definedName name="JH" localSheetId="37">#REF!</definedName>
    <definedName name="JH" localSheetId="38">#REF!</definedName>
    <definedName name="JH" localSheetId="39">#REF!</definedName>
    <definedName name="JH" localSheetId="40">#REF!</definedName>
    <definedName name="JH" localSheetId="35">#REF!</definedName>
    <definedName name="JH" localSheetId="41">#REF!</definedName>
    <definedName name="JH" localSheetId="36">#REF!</definedName>
    <definedName name="JH" localSheetId="34">#REF!</definedName>
    <definedName name="JH" localSheetId="42">#REF!</definedName>
    <definedName name="JH" localSheetId="22">#REF!</definedName>
    <definedName name="JH" localSheetId="43">#REF!</definedName>
    <definedName name="JH">#REF!</definedName>
    <definedName name="jhjyg">#REF!</definedName>
    <definedName name="JHY" localSheetId="4">'5.2.2. 측량설계비 산출내역(세부설계)'!JHY</definedName>
    <definedName name="JHY" localSheetId="52">B.M성과표!JHY</definedName>
    <definedName name="JHY" localSheetId="21">가물막이!JHY</definedName>
    <definedName name="JHY" localSheetId="22">'인공섬 철거'!JHY</definedName>
    <definedName name="JHY">[0]!JHY</definedName>
    <definedName name="JHYKING" localSheetId="4">'5.2.2. 측량설계비 산출내역(세부설계)'!JHYKING</definedName>
    <definedName name="JHYKING" localSheetId="52">B.M성과표!JHYKING</definedName>
    <definedName name="JHYKING" localSheetId="21">가물막이!JHYKING</definedName>
    <definedName name="JHYKING" localSheetId="22">'인공섬 철거'!JHYKING</definedName>
    <definedName name="JHYKING">[0]!JHYKING</definedName>
    <definedName name="JJ" localSheetId="4">#REF!</definedName>
    <definedName name="JJ" localSheetId="52">#REF!</definedName>
    <definedName name="JJ" localSheetId="37">#REF!</definedName>
    <definedName name="JJ" localSheetId="38">#REF!</definedName>
    <definedName name="JJ" localSheetId="39">#REF!</definedName>
    <definedName name="JJ" localSheetId="40">#REF!</definedName>
    <definedName name="JJ" localSheetId="35">#REF!</definedName>
    <definedName name="JJ" localSheetId="41">#REF!</definedName>
    <definedName name="JJ" localSheetId="36">#REF!</definedName>
    <definedName name="JJ" localSheetId="34">#REF!</definedName>
    <definedName name="JJ" localSheetId="42">#REF!</definedName>
    <definedName name="JJ" localSheetId="22">#REF!</definedName>
    <definedName name="JJ" localSheetId="43">#REF!</definedName>
    <definedName name="JJ">#REF!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J" hidden="1">#REF!</definedName>
    <definedName name="jjk" hidden="1">{#N/A,#N/A,FALSE,"조골재"}</definedName>
    <definedName name="JKJKJKJK" hidden="1">{#N/A,#N/A,FALSE,"포장1";#N/A,#N/A,FALSE,"포장1"}</definedName>
    <definedName name="jkl">#REF!</definedName>
    <definedName name="JL">#REF!</definedName>
    <definedName name="JOINT" localSheetId="4">#REF!</definedName>
    <definedName name="JOINT" localSheetId="37">#REF!</definedName>
    <definedName name="JOINT" localSheetId="38">#REF!</definedName>
    <definedName name="JOINT" localSheetId="39">#REF!</definedName>
    <definedName name="JOINT" localSheetId="40">#REF!</definedName>
    <definedName name="JOINT" localSheetId="35">#REF!</definedName>
    <definedName name="JOINT" localSheetId="41">#REF!</definedName>
    <definedName name="JOINT" localSheetId="36">#REF!</definedName>
    <definedName name="JOINT" localSheetId="34">#REF!</definedName>
    <definedName name="JOINT" localSheetId="42">#REF!</definedName>
    <definedName name="JOINT" localSheetId="22">#REF!</definedName>
    <definedName name="JOINT" localSheetId="43">#REF!</definedName>
    <definedName name="JOINT">#REF!</definedName>
    <definedName name="JPP">#REF!</definedName>
    <definedName name="JT">#REF!</definedName>
    <definedName name="jtrere" hidden="1">{"'중기작업1'!$A$1:$V$18"}</definedName>
    <definedName name="JYH" localSheetId="4">#REF!</definedName>
    <definedName name="JYH" localSheetId="14">#REF!</definedName>
    <definedName name="JYH" localSheetId="13">#REF!</definedName>
    <definedName name="JYH" localSheetId="12">#REF!</definedName>
    <definedName name="JYH" localSheetId="37">#REF!</definedName>
    <definedName name="JYH" localSheetId="38">#REF!</definedName>
    <definedName name="JYH" localSheetId="39">#REF!</definedName>
    <definedName name="JYH" localSheetId="40">#REF!</definedName>
    <definedName name="JYH" localSheetId="35">#REF!</definedName>
    <definedName name="JYH" localSheetId="41">#REF!</definedName>
    <definedName name="JYH" localSheetId="36">#REF!</definedName>
    <definedName name="JYH" localSheetId="34">#REF!</definedName>
    <definedName name="JYH" localSheetId="42">#REF!</definedName>
    <definedName name="JYH" localSheetId="22">#REF!</definedName>
    <definedName name="JYH" localSheetId="10">#REF!</definedName>
    <definedName name="JYH" localSheetId="43">#REF!</definedName>
    <definedName name="JYH">#REF!</definedName>
    <definedName name="jyhytdz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fjy45">#REF!</definedName>
    <definedName name="k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52">B.M성과표!k</definedName>
    <definedName name="k" localSheetId="21">가물막이!k</definedName>
    <definedName name="k" localSheetId="22">'인공섬 철거'!k</definedName>
    <definedName name="k">[0]!k</definedName>
    <definedName name="K.P메카니칼죠인트관부설및접합">#REF!</definedName>
    <definedName name="K_PR">#REF!</definedName>
    <definedName name="KAE">#REF!</definedName>
    <definedName name="KANG1" localSheetId="4">#REF!</definedName>
    <definedName name="KANG1" localSheetId="52">#REF!</definedName>
    <definedName name="KANG1" localSheetId="37">#REF!</definedName>
    <definedName name="KANG1" localSheetId="38">#REF!</definedName>
    <definedName name="KANG1" localSheetId="39">#REF!</definedName>
    <definedName name="KANG1" localSheetId="40">#REF!</definedName>
    <definedName name="KANG1" localSheetId="35">#REF!</definedName>
    <definedName name="KANG1" localSheetId="41">#REF!</definedName>
    <definedName name="KANG1" localSheetId="36">#REF!</definedName>
    <definedName name="KANG1" localSheetId="34">#REF!</definedName>
    <definedName name="KANG1" localSheetId="42">#REF!</definedName>
    <definedName name="KANG1" localSheetId="22">#REF!</definedName>
    <definedName name="KANG1" localSheetId="43">#REF!</definedName>
    <definedName name="KANG1">#REF!</definedName>
    <definedName name="KANG2" localSheetId="4">#REF!</definedName>
    <definedName name="KANG2" localSheetId="37">#REF!</definedName>
    <definedName name="KANG2" localSheetId="38">#REF!</definedName>
    <definedName name="KANG2" localSheetId="39">#REF!</definedName>
    <definedName name="KANG2" localSheetId="40">#REF!</definedName>
    <definedName name="KANG2" localSheetId="35">#REF!</definedName>
    <definedName name="KANG2" localSheetId="41">#REF!</definedName>
    <definedName name="KANG2" localSheetId="36">#REF!</definedName>
    <definedName name="KANG2" localSheetId="34">#REF!</definedName>
    <definedName name="KANG2" localSheetId="42">#REF!</definedName>
    <definedName name="KANG2" localSheetId="22">#REF!</definedName>
    <definedName name="KANG2" localSheetId="43">#REF!</definedName>
    <definedName name="KANG2">#REF!</definedName>
    <definedName name="KAS">#REF!</definedName>
    <definedName name="KB">'[18]3련 BOX'!#REF!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IEUFWW">#REF!</definedName>
    <definedName name="KEA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our">#REF!</definedName>
    <definedName name="KH">#REF!</definedName>
    <definedName name="KH.1">'[18]3련 BOX'!#REF!</definedName>
    <definedName name="khl" hidden="1">{#N/A,#N/A,FALSE,"2~8번"}</definedName>
    <definedName name="kim" localSheetId="4">'[19]001'!#REF!</definedName>
    <definedName name="KIM" description="심 성 규이(가) 96-11-21에 기록한 매크로" localSheetId="37" xlm="1">#REF!</definedName>
    <definedName name="KIM" description="심 성 규이(가) 96-11-21에 기록한 매크로" localSheetId="38" xlm="1">#REF!</definedName>
    <definedName name="KIM" description="심 성 규이(가) 96-11-21에 기록한 매크로" localSheetId="39" xlm="1">#REF!</definedName>
    <definedName name="KIM" description="심 성 규이(가) 96-11-21에 기록한 매크로" localSheetId="40" xlm="1">#REF!</definedName>
    <definedName name="KIM" description="심 성 규이(가) 96-11-21에 기록한 매크로" localSheetId="35" xlm="1">#REF!</definedName>
    <definedName name="KIM" description="심 성 규이(가) 96-11-21에 기록한 매크로" localSheetId="41" xlm="1">#REF!</definedName>
    <definedName name="KIM" description="심 성 규이(가) 96-11-21에 기록한 매크로" localSheetId="36" xlm="1">#REF!</definedName>
    <definedName name="KIM" description="심 성 규이(가) 96-11-21에 기록한 매크로" localSheetId="34" xlm="1">#REF!</definedName>
    <definedName name="KIM" description="심 성 규이(가) 96-11-21에 기록한 매크로" localSheetId="42" xlm="1">#REF!</definedName>
    <definedName name="KIM" description="심 성 규이(가) 96-11-21에 기록한 매크로" localSheetId="22" xlm="1">#REF!</definedName>
    <definedName name="KIM" description="심 성 규이(가) 96-11-21에 기록한 매크로" localSheetId="43" xlm="1">#REF!</definedName>
    <definedName name="KIM" description="심 성 규이(가) 96-11-21에 기록한 매크로" xlm="1">#REF!</definedName>
    <definedName name="KIT">#REF!</definedName>
    <definedName name="kj" hidden="1">{#N/A,#N/A,FALSE,"운반시간"}</definedName>
    <definedName name="KJIUK">#REF!</definedName>
    <definedName name="kjj" hidden="1">{#N/A,#N/A,FALSE,"조골재"}</definedName>
    <definedName name="kjjh">#REF!</definedName>
    <definedName name="kjl">#REF!</definedName>
    <definedName name="KJUGR">#REF!</definedName>
    <definedName name="kk" localSheetId="4" hidden="1">{"'Sheet1'!$A$4","'Sheet1'!$A$9:$G$28"}</definedName>
    <definedName name="KK" localSheetId="37">#REF!</definedName>
    <definedName name="KK" localSheetId="38">#REF!</definedName>
    <definedName name="KK" localSheetId="39">#REF!</definedName>
    <definedName name="KK" localSheetId="40">#REF!</definedName>
    <definedName name="KK" localSheetId="35">#REF!</definedName>
    <definedName name="KK" localSheetId="41">#REF!</definedName>
    <definedName name="KK" localSheetId="36">#REF!</definedName>
    <definedName name="KK" localSheetId="34">#REF!</definedName>
    <definedName name="KK" localSheetId="42">#REF!</definedName>
    <definedName name="KK" localSheetId="22">#REF!</definedName>
    <definedName name="KK" localSheetId="43">#REF!</definedName>
    <definedName name="KK">#REF!</definedName>
    <definedName name="kkiki">#REF!</definedName>
    <definedName name="kkk" localSheetId="4">#REF!</definedName>
    <definedName name="kkk" localSheetId="37">#REF!</definedName>
    <definedName name="kkk" localSheetId="38">#REF!</definedName>
    <definedName name="kkk" localSheetId="39">#REF!</definedName>
    <definedName name="kkk" localSheetId="40">#REF!</definedName>
    <definedName name="kkk" localSheetId="35">#REF!</definedName>
    <definedName name="kkk" localSheetId="41">#REF!</definedName>
    <definedName name="kkk" localSheetId="36">#REF!</definedName>
    <definedName name="kkk" localSheetId="34">#REF!</definedName>
    <definedName name="kkk" localSheetId="42">#REF!</definedName>
    <definedName name="kkk" localSheetId="22">#REF!</definedName>
    <definedName name="kkk" localSheetId="43">#REF!</definedName>
    <definedName name="kkk">#REF!</definedName>
    <definedName name="kkkk">#REF!</definedName>
    <definedName name="KKP" localSheetId="4">#REF!</definedName>
    <definedName name="KKP" localSheetId="37">#REF!</definedName>
    <definedName name="KKP" localSheetId="38">#REF!</definedName>
    <definedName name="KKP" localSheetId="39">#REF!</definedName>
    <definedName name="KKP" localSheetId="40">#REF!</definedName>
    <definedName name="KKP" localSheetId="35">#REF!</definedName>
    <definedName name="KKP" localSheetId="41">#REF!</definedName>
    <definedName name="KKP" localSheetId="36">#REF!</definedName>
    <definedName name="KKP" localSheetId="34">#REF!</definedName>
    <definedName name="KKP" localSheetId="42">#REF!</definedName>
    <definedName name="KKP" localSheetId="22">#REF!</definedName>
    <definedName name="KKP" localSheetId="43">#REF!</definedName>
    <definedName name="KKP">#REF!</definedName>
    <definedName name="kl" hidden="1">{#N/A,#N/A,FALSE,"단가표지"}</definedName>
    <definedName name="KLLKLKLK" hidden="1">{#N/A,#N/A,FALSE,"포장2"}</definedName>
    <definedName name="KMP" localSheetId="4">#REF!</definedName>
    <definedName name="KMP" localSheetId="37">#REF!</definedName>
    <definedName name="KMP" localSheetId="38">#REF!</definedName>
    <definedName name="KMP" localSheetId="39">#REF!</definedName>
    <definedName name="KMP" localSheetId="40">#REF!</definedName>
    <definedName name="KMP" localSheetId="35">#REF!</definedName>
    <definedName name="KMP" localSheetId="41">#REF!</definedName>
    <definedName name="KMP" localSheetId="36">#REF!</definedName>
    <definedName name="KMP" localSheetId="34">#REF!</definedName>
    <definedName name="KMP" localSheetId="42">#REF!</definedName>
    <definedName name="KMP" localSheetId="22">#REF!</definedName>
    <definedName name="KMP" localSheetId="43">#REF!</definedName>
    <definedName name="KMP">#REF!</definedName>
    <definedName name="KO">#REF!</definedName>
    <definedName name="Koe">#REF!</definedName>
    <definedName name="KOREA">#REF!</definedName>
    <definedName name="Kp">#REF!</definedName>
    <definedName name="kpqeiwri" hidden="1">#REF!</definedName>
    <definedName name="KP메카니칼죠인트관접합">#REF!</definedName>
    <definedName name="ksk" hidden="1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 localSheetId="4">#REF!</definedName>
    <definedName name="KUP" localSheetId="37">#REF!</definedName>
    <definedName name="KUP" localSheetId="38">#REF!</definedName>
    <definedName name="KUP" localSheetId="39">#REF!</definedName>
    <definedName name="KUP" localSheetId="40">#REF!</definedName>
    <definedName name="KUP" localSheetId="35">#REF!</definedName>
    <definedName name="KUP" localSheetId="41">#REF!</definedName>
    <definedName name="KUP" localSheetId="36">#REF!</definedName>
    <definedName name="KUP" localSheetId="34">#REF!</definedName>
    <definedName name="KUP" localSheetId="42">#REF!</definedName>
    <definedName name="KUP" localSheetId="22">#REF!</definedName>
    <definedName name="KUP" localSheetId="43">#REF!</definedName>
    <definedName name="KUP">#REF!</definedName>
    <definedName name="kuuud">#REF!</definedName>
    <definedName name="kv" localSheetId="4">#REF!</definedName>
    <definedName name="kv" localSheetId="37">#REF!</definedName>
    <definedName name="kv" localSheetId="38">#REF!</definedName>
    <definedName name="kv" localSheetId="39">#REF!</definedName>
    <definedName name="kv" localSheetId="40">#REF!</definedName>
    <definedName name="kv" localSheetId="35">#REF!</definedName>
    <definedName name="kv" localSheetId="41">#REF!</definedName>
    <definedName name="kv" localSheetId="36">#REF!</definedName>
    <definedName name="kv" localSheetId="34">#REF!</definedName>
    <definedName name="kv" localSheetId="42">#REF!</definedName>
    <definedName name="kv" localSheetId="22">#REF!</definedName>
    <definedName name="kv" localSheetId="43">#REF!</definedName>
    <definedName name="kv">#REF!</definedName>
    <definedName name="l" localSheetId="4">'5.2.2. 측량설계비 산출내역(세부설계)'!l</definedName>
    <definedName name="l" localSheetId="52">B.M성과표!l</definedName>
    <definedName name="l" localSheetId="21">가물막이!l</definedName>
    <definedName name="l" localSheetId="22">'인공섬 철거'!l</definedName>
    <definedName name="l">[0]!l</definedName>
    <definedName name="L_1">#REF!</definedName>
    <definedName name="l_2">#REF!</definedName>
    <definedName name="l_3">#REF!</definedName>
    <definedName name="l_4">#REF!</definedName>
    <definedName name="L_LENGTH">#REF!</definedName>
    <definedName name="L_WIDTH">#REF!</definedName>
    <definedName name="l1_ea">#REF!</definedName>
    <definedName name="L1A1P">#REF!</definedName>
    <definedName name="l1a1t">#REF!</definedName>
    <definedName name="l1a2p">#REF!</definedName>
    <definedName name="l1a2t">#REF!</definedName>
    <definedName name="L1L">#REF!</definedName>
    <definedName name="l2_1">#REF!</definedName>
    <definedName name="l2_2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ambda">#REF!</definedName>
    <definedName name="LAST">#REF!</definedName>
    <definedName name="LAYER">#N/A</definedName>
    <definedName name="lb">#REF!</definedName>
    <definedName name="LBOX1">#REF!</definedName>
    <definedName name="LBOX2">#REF!</definedName>
    <definedName name="LC">#REF!</definedName>
    <definedName name="Lclb">#REF!</definedName>
    <definedName name="ld">#REF!</definedName>
    <definedName name="lean">#REF!</definedName>
    <definedName name="lean2">#REF!</definedName>
    <definedName name="LEE">'[10]1-1'!#REF!</definedName>
    <definedName name="lee.xls">BlankMacro1</definedName>
    <definedName name="Len" localSheetId="4">#REF!</definedName>
    <definedName name="Len" localSheetId="52">#REF!</definedName>
    <definedName name="Len" localSheetId="37">#REF!</definedName>
    <definedName name="Len" localSheetId="38">#REF!</definedName>
    <definedName name="Len" localSheetId="39">#REF!</definedName>
    <definedName name="Len" localSheetId="40">#REF!</definedName>
    <definedName name="Len" localSheetId="35">#REF!</definedName>
    <definedName name="Len" localSheetId="41">#REF!</definedName>
    <definedName name="Len" localSheetId="36">#REF!</definedName>
    <definedName name="Len" localSheetId="34">#REF!</definedName>
    <definedName name="Len" localSheetId="42">#REF!</definedName>
    <definedName name="Len" localSheetId="22">#REF!</definedName>
    <definedName name="Len" localSheetId="43">#REF!</definedName>
    <definedName name="Len">#REF!</definedName>
    <definedName name="length">#REF!</definedName>
    <definedName name="length1">#REF!</definedName>
    <definedName name="length11">#REF!</definedName>
    <definedName name="length2">#REF!</definedName>
    <definedName name="length22">#REF!</definedName>
    <definedName name="LF">#REF!</definedName>
    <definedName name="Lff">#REF!</definedName>
    <definedName name="LfpCon">#REF!</definedName>
    <definedName name="LH" localSheetId="4">#REF!</definedName>
    <definedName name="LH" localSheetId="37">#REF!</definedName>
    <definedName name="LH" localSheetId="38">#REF!</definedName>
    <definedName name="LH" localSheetId="39">#REF!</definedName>
    <definedName name="LH" localSheetId="40">#REF!</definedName>
    <definedName name="LH" localSheetId="35">#REF!</definedName>
    <definedName name="LH" localSheetId="41">#REF!</definedName>
    <definedName name="LH" localSheetId="36">#REF!</definedName>
    <definedName name="LH" localSheetId="34">#REF!</definedName>
    <definedName name="LH" localSheetId="42">#REF!</definedName>
    <definedName name="LH" localSheetId="22">#REF!</definedName>
    <definedName name="LH" localSheetId="43">#REF!</definedName>
    <definedName name="LH">#REF!</definedName>
    <definedName name="LH.4" localSheetId="4">#REF!</definedName>
    <definedName name="LH.4" localSheetId="37">#REF!</definedName>
    <definedName name="LH.4" localSheetId="38">#REF!</definedName>
    <definedName name="LH.4" localSheetId="39">#REF!</definedName>
    <definedName name="LH.4" localSheetId="40">#REF!</definedName>
    <definedName name="LH.4" localSheetId="35">#REF!</definedName>
    <definedName name="LH.4" localSheetId="41">#REF!</definedName>
    <definedName name="LH.4" localSheetId="36">#REF!</definedName>
    <definedName name="LH.4" localSheetId="34">#REF!</definedName>
    <definedName name="LH.4" localSheetId="42">#REF!</definedName>
    <definedName name="LH.4" localSheetId="22">#REF!</definedName>
    <definedName name="LH.4" localSheetId="43">#REF!</definedName>
    <definedName name="LH.4">#REF!</definedName>
    <definedName name="LH.7" localSheetId="4">#REF!</definedName>
    <definedName name="LH.7" localSheetId="37">#REF!</definedName>
    <definedName name="LH.7" localSheetId="38">#REF!</definedName>
    <definedName name="LH.7" localSheetId="39">#REF!</definedName>
    <definedName name="LH.7" localSheetId="40">#REF!</definedName>
    <definedName name="LH.7" localSheetId="35">#REF!</definedName>
    <definedName name="LH.7" localSheetId="41">#REF!</definedName>
    <definedName name="LH.7" localSheetId="36">#REF!</definedName>
    <definedName name="LH.7" localSheetId="34">#REF!</definedName>
    <definedName name="LH.7" localSheetId="42">#REF!</definedName>
    <definedName name="LH.7" localSheetId="22">#REF!</definedName>
    <definedName name="LH.7" localSheetId="43">#REF!</definedName>
    <definedName name="LH.7">#REF!</definedName>
    <definedName name="lii" hidden="1">{"'결과(하)'!$L$24"}</definedName>
    <definedName name="LINE">#REF!</definedName>
    <definedName name="LIST" localSheetId="4">#REF!</definedName>
    <definedName name="LIST" localSheetId="37">#REF!</definedName>
    <definedName name="LIST" localSheetId="38">#REF!</definedName>
    <definedName name="LIST" localSheetId="39">#REF!</definedName>
    <definedName name="LIST" localSheetId="40">#REF!</definedName>
    <definedName name="LIST" localSheetId="35">#REF!</definedName>
    <definedName name="LIST" localSheetId="41">#REF!</definedName>
    <definedName name="LIST" localSheetId="36">#REF!</definedName>
    <definedName name="LIST" localSheetId="34">#REF!</definedName>
    <definedName name="LIST" localSheetId="42">#REF!</definedName>
    <definedName name="LIST" localSheetId="22">#REF!</definedName>
    <definedName name="LIST" localSheetId="43">#REF!</definedName>
    <definedName name="LIST">#REF!</definedName>
    <definedName name="list01" localSheetId="4">#REF!</definedName>
    <definedName name="list01" localSheetId="37">#REF!</definedName>
    <definedName name="list01" localSheetId="38">#REF!</definedName>
    <definedName name="list01" localSheetId="39">#REF!</definedName>
    <definedName name="list01" localSheetId="40">#REF!</definedName>
    <definedName name="list01" localSheetId="35">#REF!</definedName>
    <definedName name="list01" localSheetId="41">#REF!</definedName>
    <definedName name="list01" localSheetId="36">#REF!</definedName>
    <definedName name="list01" localSheetId="34">#REF!</definedName>
    <definedName name="list01" localSheetId="42">#REF!</definedName>
    <definedName name="list01" localSheetId="22">#REF!</definedName>
    <definedName name="list01" localSheetId="43">#REF!</definedName>
    <definedName name="list01">#REF!</definedName>
    <definedName name="list02" localSheetId="4">#REF!</definedName>
    <definedName name="list02" localSheetId="37">#REF!</definedName>
    <definedName name="list02" localSheetId="38">#REF!</definedName>
    <definedName name="list02" localSheetId="39">#REF!</definedName>
    <definedName name="list02" localSheetId="40">#REF!</definedName>
    <definedName name="list02" localSheetId="35">#REF!</definedName>
    <definedName name="list02" localSheetId="41">#REF!</definedName>
    <definedName name="list02" localSheetId="36">#REF!</definedName>
    <definedName name="list02" localSheetId="34">#REF!</definedName>
    <definedName name="list02" localSheetId="42">#REF!</definedName>
    <definedName name="list02" localSheetId="22">#REF!</definedName>
    <definedName name="list02" localSheetId="43">#REF!</definedName>
    <definedName name="list02">#REF!</definedName>
    <definedName name="list03" localSheetId="4">#REF!</definedName>
    <definedName name="list03" localSheetId="37">#REF!</definedName>
    <definedName name="list03" localSheetId="38">#REF!</definedName>
    <definedName name="list03" localSheetId="39">#REF!</definedName>
    <definedName name="list03" localSheetId="40">#REF!</definedName>
    <definedName name="list03" localSheetId="35">#REF!</definedName>
    <definedName name="list03" localSheetId="41">#REF!</definedName>
    <definedName name="list03" localSheetId="36">#REF!</definedName>
    <definedName name="list03" localSheetId="34">#REF!</definedName>
    <definedName name="list03" localSheetId="42">#REF!</definedName>
    <definedName name="list03" localSheetId="22">#REF!</definedName>
    <definedName name="list03" localSheetId="43">#REF!</definedName>
    <definedName name="list03">#REF!</definedName>
    <definedName name="list04" localSheetId="4">#REF!</definedName>
    <definedName name="list04" localSheetId="37">#REF!</definedName>
    <definedName name="list04" localSheetId="38">#REF!</definedName>
    <definedName name="list04" localSheetId="39">#REF!</definedName>
    <definedName name="list04" localSheetId="40">#REF!</definedName>
    <definedName name="list04" localSheetId="35">#REF!</definedName>
    <definedName name="list04" localSheetId="41">#REF!</definedName>
    <definedName name="list04" localSheetId="36">#REF!</definedName>
    <definedName name="list04" localSheetId="34">#REF!</definedName>
    <definedName name="list04" localSheetId="42">#REF!</definedName>
    <definedName name="list04" localSheetId="22">#REF!</definedName>
    <definedName name="list04" localSheetId="43">#REF!</definedName>
    <definedName name="list04">#REF!</definedName>
    <definedName name="list05" localSheetId="4">#REF!</definedName>
    <definedName name="list05" localSheetId="37">#REF!</definedName>
    <definedName name="list05" localSheetId="38">#REF!</definedName>
    <definedName name="list05" localSheetId="39">#REF!</definedName>
    <definedName name="list05" localSheetId="40">#REF!</definedName>
    <definedName name="list05" localSheetId="35">#REF!</definedName>
    <definedName name="list05" localSheetId="41">#REF!</definedName>
    <definedName name="list05" localSheetId="36">#REF!</definedName>
    <definedName name="list05" localSheetId="34">#REF!</definedName>
    <definedName name="list05" localSheetId="42">#REF!</definedName>
    <definedName name="list05" localSheetId="22">#REF!</definedName>
    <definedName name="list05" localSheetId="43">#REF!</definedName>
    <definedName name="list05">#REF!</definedName>
    <definedName name="list06" localSheetId="4">#REF!</definedName>
    <definedName name="list06" localSheetId="37">#REF!</definedName>
    <definedName name="list06" localSheetId="38">#REF!</definedName>
    <definedName name="list06" localSheetId="39">#REF!</definedName>
    <definedName name="list06" localSheetId="40">#REF!</definedName>
    <definedName name="list06" localSheetId="35">#REF!</definedName>
    <definedName name="list06" localSheetId="41">#REF!</definedName>
    <definedName name="list06" localSheetId="36">#REF!</definedName>
    <definedName name="list06" localSheetId="34">#REF!</definedName>
    <definedName name="list06" localSheetId="42">#REF!</definedName>
    <definedName name="list06" localSheetId="22">#REF!</definedName>
    <definedName name="list06" localSheetId="43">#REF!</definedName>
    <definedName name="list06">#REF!</definedName>
    <definedName name="Live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hidden="1">{#N/A,#N/A,FALSE,"2~8번"}</definedName>
    <definedName name="lks" localSheetId="4">'5.2.2. 측량설계비 산출내역(세부설계)'!lks</definedName>
    <definedName name="lks" localSheetId="52">B.M성과표!lks</definedName>
    <definedName name="lks" localSheetId="21">가물막이!lks</definedName>
    <definedName name="lks" localSheetId="22">'인공섬 철거'!lks</definedName>
    <definedName name="lks">[0]!lks</definedName>
    <definedName name="LL" localSheetId="4">#REF!</definedName>
    <definedName name="LL" localSheetId="52">#REF!</definedName>
    <definedName name="LL" localSheetId="37">#REF!</definedName>
    <definedName name="LL" localSheetId="38">#REF!</definedName>
    <definedName name="LL" localSheetId="39">#REF!</definedName>
    <definedName name="LL" localSheetId="40">#REF!</definedName>
    <definedName name="LL" localSheetId="35">#REF!</definedName>
    <definedName name="LL" localSheetId="41">#REF!</definedName>
    <definedName name="LL" localSheetId="36">#REF!</definedName>
    <definedName name="LL" localSheetId="34">#REF!</definedName>
    <definedName name="LL" localSheetId="42">#REF!</definedName>
    <definedName name="LL" localSheetId="22">#REF!</definedName>
    <definedName name="LL" localSheetId="43">#REF!</definedName>
    <definedName name="LL">#REF!</definedName>
    <definedName name="LLFE">#N/A</definedName>
    <definedName name="LLFO">#REF!</definedName>
    <definedName name="LLL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37">#REF!</definedName>
    <definedName name="LLL" localSheetId="38">#REF!</definedName>
    <definedName name="LLL" localSheetId="39">#REF!</definedName>
    <definedName name="LLL" localSheetId="40">#REF!</definedName>
    <definedName name="LLL" localSheetId="35">#REF!</definedName>
    <definedName name="LLL" localSheetId="41">#REF!</definedName>
    <definedName name="LLL" localSheetId="36">#REF!</definedName>
    <definedName name="LLL" localSheetId="34">#REF!</definedName>
    <definedName name="LLL" localSheetId="42">#REF!</definedName>
    <definedName name="LLL" localSheetId="22">#REF!</definedName>
    <definedName name="LLL" localSheetId="43">#REF!</definedName>
    <definedName name="LLL">#REF!</definedName>
    <definedName name="llll" hidden="1">{"'중기작업1'!$A$1:$V$18"}</definedName>
    <definedName name="llllll">#REF!</definedName>
    <definedName name="lllllll" localSheetId="4">#REF!</definedName>
    <definedName name="lllllll" localSheetId="14">#REF!</definedName>
    <definedName name="lllllll" localSheetId="13">#REF!</definedName>
    <definedName name="lllllll" localSheetId="12">#REF!</definedName>
    <definedName name="lllllll" localSheetId="37">#REF!</definedName>
    <definedName name="lllllll" localSheetId="38">#REF!</definedName>
    <definedName name="lllllll" localSheetId="39">#REF!</definedName>
    <definedName name="lllllll" localSheetId="40">#REF!</definedName>
    <definedName name="lllllll" localSheetId="35">#REF!</definedName>
    <definedName name="lllllll" localSheetId="41">#REF!</definedName>
    <definedName name="lllllll" localSheetId="36">#REF!</definedName>
    <definedName name="lllllll" localSheetId="34">#REF!</definedName>
    <definedName name="lllllll" localSheetId="42">#REF!</definedName>
    <definedName name="lllllll" localSheetId="22">#REF!</definedName>
    <definedName name="lllllll" localSheetId="10">#REF!</definedName>
    <definedName name="lllllll" localSheetId="43">#REF!</definedName>
    <definedName name="lllllll">#REF!</definedName>
    <definedName name="LMO">#REF!</definedName>
    <definedName name="LONG">#REF!</definedName>
    <definedName name="LPI">#REF!</definedName>
    <definedName name="LP구입">#REF!</definedName>
    <definedName name="LP출고">#REF!</definedName>
    <definedName name="LS">#REF!</definedName>
    <definedName name="ls_ea">#REF!</definedName>
    <definedName name="LSA">#REF!</definedName>
    <definedName name="LSD">#REF!</definedName>
    <definedName name="LSH">#REF!</definedName>
    <definedName name="LST">#REF!</definedName>
    <definedName name="lt">#REF!</definedName>
    <definedName name="LtCon">#REF!</definedName>
    <definedName name="luj" hidden="1">{"'Sheet1'!$A$4","'Sheet1'!$A$9:$G$28"}</definedName>
    <definedName name="LULTIU">#REF!</definedName>
    <definedName name="LV">#REF!</definedName>
    <definedName name="LV_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형측구">#REF!</definedName>
    <definedName name="m" localSheetId="4">'5.2.2. 측량설계비 산출내역(세부설계)'!m</definedName>
    <definedName name="m" localSheetId="52">B.M성과표!m</definedName>
    <definedName name="m" localSheetId="21">가물막이!m</definedName>
    <definedName name="m" localSheetId="22">'인공섬 철거'!m</definedName>
    <definedName name="m">[0]!m</definedName>
    <definedName name="M_EF">#REF!</definedName>
    <definedName name="M0.251">#REF!</definedName>
    <definedName name="M0.252">#REF!</definedName>
    <definedName name="M0.253">#REF!</definedName>
    <definedName name="M0.254">#REF!</definedName>
    <definedName name="M0.255">#REF!</definedName>
    <definedName name="M0.256">#REF!</definedName>
    <definedName name="M0.257">#REF!</definedName>
    <definedName name="M0.258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">#N/A</definedName>
    <definedName name="Macro1" description="TriGem이(가) 96-11-02에 기록한 매크로" localSheetId="52" xlm="1">#REF!</definedName>
    <definedName name="Macro1" description="TriGem이(가) 96-11-02에 기록한 매크로" localSheetId="37" xlm="1">#REF!</definedName>
    <definedName name="Macro1" description="TriGem이(가) 96-11-02에 기록한 매크로" localSheetId="38" xlm="1">#REF!</definedName>
    <definedName name="Macro1" description="TriGem이(가) 96-11-02에 기록한 매크로" localSheetId="39" xlm="1">#REF!</definedName>
    <definedName name="Macro1" description="TriGem이(가) 96-11-02에 기록한 매크로" localSheetId="40" xlm="1">#REF!</definedName>
    <definedName name="Macro1" description="TriGem이(가) 96-11-02에 기록한 매크로" localSheetId="35" xlm="1">#REF!</definedName>
    <definedName name="Macro1" description="TriGem이(가) 96-11-02에 기록한 매크로" localSheetId="41" xlm="1">#REF!</definedName>
    <definedName name="Macro1" description="TriGem이(가) 96-11-02에 기록한 매크로" localSheetId="36" xlm="1">#REF!</definedName>
    <definedName name="Macro1" description="TriGem이(가) 96-11-02에 기록한 매크로" localSheetId="34" xlm="1">#REF!</definedName>
    <definedName name="Macro1" description="TriGem이(가) 96-11-02에 기록한 매크로" localSheetId="42" xlm="1">#REF!</definedName>
    <definedName name="Macro1" description="TriGem이(가) 96-11-02에 기록한 매크로" localSheetId="22" xlm="1">#REF!</definedName>
    <definedName name="Macro1" description="TriGem이(가) 96-11-02에 기록한 매크로" localSheetId="43" xlm="1">#REF!</definedName>
    <definedName name="Macro1" description="TriGem이(가) 96-11-02에 기록한 매크로" xlm="1">#REF!</definedName>
    <definedName name="Macro13" description="심 성 규이(가) 96-11-18에 기록한 매크로" localSheetId="14" xlm="1">#REF!</definedName>
    <definedName name="Macro13" description="심 성 규이(가) 96-11-18에 기록한 매크로" localSheetId="13" xlm="1">#REF!</definedName>
    <definedName name="Macro13" description="심 성 규이(가) 96-11-18에 기록한 매크로" localSheetId="12" xlm="1">#REF!</definedName>
    <definedName name="Macro13" description="심 성 규이(가) 96-11-18에 기록한 매크로" localSheetId="37" xlm="1">#REF!</definedName>
    <definedName name="Macro13" description="심 성 규이(가) 96-11-18에 기록한 매크로" localSheetId="38" xlm="1">#REF!</definedName>
    <definedName name="Macro13" description="심 성 규이(가) 96-11-18에 기록한 매크로" localSheetId="39" xlm="1">#REF!</definedName>
    <definedName name="Macro13" description="심 성 규이(가) 96-11-18에 기록한 매크로" localSheetId="40" xlm="1">#REF!</definedName>
    <definedName name="Macro13" description="심 성 규이(가) 96-11-18에 기록한 매크로" localSheetId="35" xlm="1">#REF!</definedName>
    <definedName name="Macro13" description="심 성 규이(가) 96-11-18에 기록한 매크로" localSheetId="41" xlm="1">#REF!</definedName>
    <definedName name="Macro13" description="심 성 규이(가) 96-11-18에 기록한 매크로" localSheetId="36" xlm="1">#REF!</definedName>
    <definedName name="Macro13" description="심 성 규이(가) 96-11-18에 기록한 매크로" localSheetId="34" xlm="1">#REF!</definedName>
    <definedName name="Macro13" description="심 성 규이(가) 96-11-18에 기록한 매크로" localSheetId="42" xlm="1">#REF!</definedName>
    <definedName name="Macro13" description="심 성 규이(가) 96-11-18에 기록한 매크로" localSheetId="22" xlm="1">#REF!</definedName>
    <definedName name="Macro13" description="심 성 규이(가) 96-11-18에 기록한 매크로" localSheetId="10" xlm="1">#REF!</definedName>
    <definedName name="Macro13" description="심 성 규이(가) 96-11-18에 기록한 매크로" localSheetId="43" xlm="1">#REF!</definedName>
    <definedName name="Macro13" description="심 성 규이(가) 96-11-18에 기록한 매크로" xlm="1">#REF!</definedName>
    <definedName name="Macro2" description="TriGem이(가) 96-11-02에 기록한 매크로" localSheetId="37" xlm="1">#REF!</definedName>
    <definedName name="Macro2" description="TriGem이(가) 96-11-02에 기록한 매크로" localSheetId="38" xlm="1">#REF!</definedName>
    <definedName name="Macro2" description="TriGem이(가) 96-11-02에 기록한 매크로" localSheetId="39" xlm="1">#REF!</definedName>
    <definedName name="Macro2" description="TriGem이(가) 96-11-02에 기록한 매크로" localSheetId="40" xlm="1">#REF!</definedName>
    <definedName name="Macro2" description="TriGem이(가) 96-11-02에 기록한 매크로" localSheetId="35" xlm="1">#REF!</definedName>
    <definedName name="Macro2" description="TriGem이(가) 96-11-02에 기록한 매크로" localSheetId="41" xlm="1">#REF!</definedName>
    <definedName name="Macro2" description="TriGem이(가) 96-11-02에 기록한 매크로" localSheetId="36" xlm="1">#REF!</definedName>
    <definedName name="Macro2" description="TriGem이(가) 96-11-02에 기록한 매크로" localSheetId="34" xlm="1">#REF!</definedName>
    <definedName name="Macro2" description="TriGem이(가) 96-11-02에 기록한 매크로" localSheetId="42" xlm="1">#REF!</definedName>
    <definedName name="Macro2" description="TriGem이(가) 96-11-02에 기록한 매크로" localSheetId="22" xlm="1">#REF!</definedName>
    <definedName name="Macro2" description="TriGem이(가) 96-11-02에 기록한 매크로" localSheetId="43" xlm="1">#REF!</definedName>
    <definedName name="Macro2" description="TriGem이(가) 96-11-02에 기록한 매크로" xlm="1">#REF!</definedName>
    <definedName name="MaH" localSheetId="4">#REF!</definedName>
    <definedName name="MaH" localSheetId="37">#REF!</definedName>
    <definedName name="MaH" localSheetId="38">#REF!</definedName>
    <definedName name="MaH" localSheetId="39">#REF!</definedName>
    <definedName name="MaH" localSheetId="40">#REF!</definedName>
    <definedName name="MaH" localSheetId="35">#REF!</definedName>
    <definedName name="MaH" localSheetId="41">#REF!</definedName>
    <definedName name="MaH" localSheetId="36">#REF!</definedName>
    <definedName name="MaH" localSheetId="34">#REF!</definedName>
    <definedName name="MaH" localSheetId="42">#REF!</definedName>
    <definedName name="MaH" localSheetId="22">#REF!</definedName>
    <definedName name="MaH" localSheetId="43">#REF!</definedName>
    <definedName name="MaH">#REF!</definedName>
    <definedName name="Main">#REF!</definedName>
    <definedName name="MAIN_COM_소계">#REF!</definedName>
    <definedName name="MAIN1">#REF!</definedName>
    <definedName name="MAINPART">#REF!</definedName>
    <definedName name="MARGINPLAN">#REF!</definedName>
    <definedName name="MARGINPROJ">#REF!</definedName>
    <definedName name="MATL">#N/A</definedName>
    <definedName name="Mb">#REF!</definedName>
    <definedName name="MB.1" localSheetId="4">#REF!</definedName>
    <definedName name="MB.1" localSheetId="37">#REF!</definedName>
    <definedName name="MB.1" localSheetId="38">#REF!</definedName>
    <definedName name="MB.1" localSheetId="39">#REF!</definedName>
    <definedName name="MB.1" localSheetId="40">#REF!</definedName>
    <definedName name="MB.1" localSheetId="35">#REF!</definedName>
    <definedName name="MB.1" localSheetId="41">#REF!</definedName>
    <definedName name="MB.1" localSheetId="36">#REF!</definedName>
    <definedName name="MB.1" localSheetId="34">#REF!</definedName>
    <definedName name="MB.1" localSheetId="42">#REF!</definedName>
    <definedName name="MB.1" localSheetId="22">#REF!</definedName>
    <definedName name="MB.1" localSheetId="43">#REF!</definedName>
    <definedName name="MB.1">#REF!</definedName>
    <definedName name="MB.2" localSheetId="4">#REF!</definedName>
    <definedName name="MB.2" localSheetId="37">#REF!</definedName>
    <definedName name="MB.2" localSheetId="38">#REF!</definedName>
    <definedName name="MB.2" localSheetId="39">#REF!</definedName>
    <definedName name="MB.2" localSheetId="40">#REF!</definedName>
    <definedName name="MB.2" localSheetId="35">#REF!</definedName>
    <definedName name="MB.2" localSheetId="41">#REF!</definedName>
    <definedName name="MB.2" localSheetId="36">#REF!</definedName>
    <definedName name="MB.2" localSheetId="34">#REF!</definedName>
    <definedName name="MB.2" localSheetId="42">#REF!</definedName>
    <definedName name="MB.2" localSheetId="22">#REF!</definedName>
    <definedName name="MB.2" localSheetId="43">#REF!</definedName>
    <definedName name="MB.2">#REF!</definedName>
    <definedName name="Mc">#REF!</definedName>
    <definedName name="MCB" localSheetId="4">#REF!</definedName>
    <definedName name="MCB" localSheetId="37">#REF!</definedName>
    <definedName name="MCB" localSheetId="38">#REF!</definedName>
    <definedName name="MCB" localSheetId="39">#REF!</definedName>
    <definedName name="MCB" localSheetId="40">#REF!</definedName>
    <definedName name="MCB" localSheetId="35">#REF!</definedName>
    <definedName name="MCB" localSheetId="41">#REF!</definedName>
    <definedName name="MCB" localSheetId="36">#REF!</definedName>
    <definedName name="MCB" localSheetId="34">#REF!</definedName>
    <definedName name="MCB" localSheetId="42">#REF!</definedName>
    <definedName name="MCB" localSheetId="22">#REF!</definedName>
    <definedName name="MCB" localSheetId="43">#REF!</definedName>
    <definedName name="MCB">#REF!</definedName>
    <definedName name="MCH" localSheetId="4">#REF!</definedName>
    <definedName name="MCH" localSheetId="37">#REF!</definedName>
    <definedName name="MCH" localSheetId="38">#REF!</definedName>
    <definedName name="MCH" localSheetId="39">#REF!</definedName>
    <definedName name="MCH" localSheetId="40">#REF!</definedName>
    <definedName name="MCH" localSheetId="35">#REF!</definedName>
    <definedName name="MCH" localSheetId="41">#REF!</definedName>
    <definedName name="MCH" localSheetId="36">#REF!</definedName>
    <definedName name="MCH" localSheetId="34">#REF!</definedName>
    <definedName name="MCH" localSheetId="42">#REF!</definedName>
    <definedName name="MCH" localSheetId="22">#REF!</definedName>
    <definedName name="MCH" localSheetId="43">#REF!</definedName>
    <definedName name="MCH">#REF!</definedName>
    <definedName name="MCON" localSheetId="4">#REF!</definedName>
    <definedName name="MCON" localSheetId="37">#REF!</definedName>
    <definedName name="MCON" localSheetId="38">#REF!</definedName>
    <definedName name="MCON" localSheetId="39">#REF!</definedName>
    <definedName name="MCON" localSheetId="40">#REF!</definedName>
    <definedName name="MCON" localSheetId="35">#REF!</definedName>
    <definedName name="MCON" localSheetId="41">#REF!</definedName>
    <definedName name="MCON" localSheetId="36">#REF!</definedName>
    <definedName name="MCON" localSheetId="34">#REF!</definedName>
    <definedName name="MCON" localSheetId="42">#REF!</definedName>
    <definedName name="MCON" localSheetId="22">#REF!</definedName>
    <definedName name="MCON" localSheetId="43">#REF!</definedName>
    <definedName name="MCON">#REF!</definedName>
    <definedName name="Meb">#REF!</definedName>
    <definedName name="MENU1">#REF!</definedName>
    <definedName name="MENU2">#REF!</definedName>
    <definedName name="MEW">#REF!</definedName>
    <definedName name="Mex">#REF!</definedName>
    <definedName name="Mey">#REF!</definedName>
    <definedName name="mf">#REF!</definedName>
    <definedName name="MH" localSheetId="4">#REF!</definedName>
    <definedName name="MH" localSheetId="37">#REF!</definedName>
    <definedName name="MH" localSheetId="38">#REF!</definedName>
    <definedName name="MH" localSheetId="39">#REF!</definedName>
    <definedName name="MH" localSheetId="40">#REF!</definedName>
    <definedName name="MH" localSheetId="35">#REF!</definedName>
    <definedName name="MH" localSheetId="41">#REF!</definedName>
    <definedName name="MH" localSheetId="36">#REF!</definedName>
    <definedName name="MH" localSheetId="34">#REF!</definedName>
    <definedName name="MH" localSheetId="42">#REF!</definedName>
    <definedName name="MH" localSheetId="22">#REF!</definedName>
    <definedName name="MH" localSheetId="43">#REF!</definedName>
    <definedName name="MH">#REF!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ID" localSheetId="4">#REF!</definedName>
    <definedName name="MID" localSheetId="14">#REF!</definedName>
    <definedName name="MID" localSheetId="13">#REF!</definedName>
    <definedName name="MID" localSheetId="12">#REF!</definedName>
    <definedName name="MID" localSheetId="37">#REF!</definedName>
    <definedName name="MID" localSheetId="38">#REF!</definedName>
    <definedName name="MID" localSheetId="39">#REF!</definedName>
    <definedName name="MID" localSheetId="40">#REF!</definedName>
    <definedName name="MID" localSheetId="35">#REF!</definedName>
    <definedName name="MID" localSheetId="41">#REF!</definedName>
    <definedName name="MID" localSheetId="36">#REF!</definedName>
    <definedName name="MID" localSheetId="34">#REF!</definedName>
    <definedName name="MID" localSheetId="42">#REF!</definedName>
    <definedName name="MID" localSheetId="22">#REF!</definedName>
    <definedName name="MID" localSheetId="10">#REF!</definedName>
    <definedName name="MID" localSheetId="43">#REF!</definedName>
    <definedName name="MID">#REF!</definedName>
    <definedName name="MKJIUCX">#REF!</definedName>
    <definedName name="MMMMM">#REF!</definedName>
    <definedName name="MO">#REF!</definedName>
    <definedName name="Mone">#REF!</definedName>
    <definedName name="MONEY">#REF!,#REF!</definedName>
    <definedName name="month">[9]근태계획서!$D$5</definedName>
    <definedName name="MOS">#REF!</definedName>
    <definedName name="Mot">#REF!</definedName>
    <definedName name="MOTOR" localSheetId="4">#REF!</definedName>
    <definedName name="MOTOR" localSheetId="37">#REF!</definedName>
    <definedName name="MOTOR" localSheetId="38">#REF!</definedName>
    <definedName name="MOTOR" localSheetId="39">#REF!</definedName>
    <definedName name="MOTOR" localSheetId="40">#REF!</definedName>
    <definedName name="MOTOR" localSheetId="35">#REF!</definedName>
    <definedName name="MOTOR" localSheetId="41">#REF!</definedName>
    <definedName name="MOTOR" localSheetId="36">#REF!</definedName>
    <definedName name="MOTOR" localSheetId="34">#REF!</definedName>
    <definedName name="MOTOR" localSheetId="42">#REF!</definedName>
    <definedName name="MOTOR" localSheetId="22">#REF!</definedName>
    <definedName name="MOTOR" localSheetId="43">#REF!</definedName>
    <definedName name="MOTOR">#REF!</definedName>
    <definedName name="mow">#REF!</definedName>
    <definedName name="Mowt">#REF!</definedName>
    <definedName name="MP">#REF!</definedName>
    <definedName name="Mpf">#REF!</definedName>
    <definedName name="MpLower">#REF!</definedName>
    <definedName name="MpUpper">#REF!</definedName>
    <definedName name="MR">#REF!</definedName>
    <definedName name="MRD">#REF!</definedName>
    <definedName name="MRL">#REF!</definedName>
    <definedName name="MS">#REF!</definedName>
    <definedName name="MSB">#REF!</definedName>
    <definedName name="MSF">#REF!</definedName>
    <definedName name="Mtwt">#REF!</definedName>
    <definedName name="MU">#REF!</definedName>
    <definedName name="MUO_REA">#REF!</definedName>
    <definedName name="MUO_TOE">#REF!</definedName>
    <definedName name="musu">'[20]수안보-MBR1'!$AN$247</definedName>
    <definedName name="MV">#REF!</definedName>
    <definedName name="Mwb">#REF!</definedName>
    <definedName name="MWF">#REF!</definedName>
    <definedName name="MX">#REF!</definedName>
    <definedName name="MYB.1" localSheetId="4">#REF!</definedName>
    <definedName name="MYB.1" localSheetId="37">#REF!</definedName>
    <definedName name="MYB.1" localSheetId="38">#REF!</definedName>
    <definedName name="MYB.1" localSheetId="39">#REF!</definedName>
    <definedName name="MYB.1" localSheetId="40">#REF!</definedName>
    <definedName name="MYB.1" localSheetId="35">#REF!</definedName>
    <definedName name="MYB.1" localSheetId="41">#REF!</definedName>
    <definedName name="MYB.1" localSheetId="36">#REF!</definedName>
    <definedName name="MYB.1" localSheetId="34">#REF!</definedName>
    <definedName name="MYB.1" localSheetId="42">#REF!</definedName>
    <definedName name="MYB.1" localSheetId="22">#REF!</definedName>
    <definedName name="MYB.1" localSheetId="43">#REF!</definedName>
    <definedName name="MYB.1">#REF!</definedName>
    <definedName name="MYB.2" localSheetId="4">#REF!</definedName>
    <definedName name="MYB.2" localSheetId="37">#REF!</definedName>
    <definedName name="MYB.2" localSheetId="38">#REF!</definedName>
    <definedName name="MYB.2" localSheetId="39">#REF!</definedName>
    <definedName name="MYB.2" localSheetId="40">#REF!</definedName>
    <definedName name="MYB.2" localSheetId="35">#REF!</definedName>
    <definedName name="MYB.2" localSheetId="41">#REF!</definedName>
    <definedName name="MYB.2" localSheetId="36">#REF!</definedName>
    <definedName name="MYB.2" localSheetId="34">#REF!</definedName>
    <definedName name="MYB.2" localSheetId="42">#REF!</definedName>
    <definedName name="MYB.2" localSheetId="22">#REF!</definedName>
    <definedName name="MYB.2" localSheetId="43">#REF!</definedName>
    <definedName name="MYB.2">#REF!</definedName>
    <definedName name="MYH" localSheetId="4">#REF!</definedName>
    <definedName name="MYH" localSheetId="37">#REF!</definedName>
    <definedName name="MYH" localSheetId="38">#REF!</definedName>
    <definedName name="MYH" localSheetId="39">#REF!</definedName>
    <definedName name="MYH" localSheetId="40">#REF!</definedName>
    <definedName name="MYH" localSheetId="35">#REF!</definedName>
    <definedName name="MYH" localSheetId="41">#REF!</definedName>
    <definedName name="MYH" localSheetId="36">#REF!</definedName>
    <definedName name="MYH" localSheetId="34">#REF!</definedName>
    <definedName name="MYH" localSheetId="42">#REF!</definedName>
    <definedName name="MYH" localSheetId="22">#REF!</definedName>
    <definedName name="MYH" localSheetId="43">#REF!</definedName>
    <definedName name="MYH">#REF!</definedName>
    <definedName name="myun_chisu" description="면벽치수표" localSheetId="37" xlm="1">#REF!</definedName>
    <definedName name="myun_chisu" description="면벽치수표" localSheetId="38" xlm="1">#REF!</definedName>
    <definedName name="myun_chisu" description="면벽치수표" localSheetId="39" xlm="1">#REF!</definedName>
    <definedName name="myun_chisu" description="면벽치수표" localSheetId="40" xlm="1">#REF!</definedName>
    <definedName name="myun_chisu" description="면벽치수표" localSheetId="35" xlm="1">#REF!</definedName>
    <definedName name="myun_chisu" description="면벽치수표" localSheetId="41" xlm="1">#REF!</definedName>
    <definedName name="myun_chisu" description="면벽치수표" localSheetId="36" xlm="1">#REF!</definedName>
    <definedName name="myun_chisu" description="면벽치수표" localSheetId="34" xlm="1">#REF!</definedName>
    <definedName name="myun_chisu" description="면벽치수표" localSheetId="42" xlm="1">#REF!</definedName>
    <definedName name="myun_chisu" description="면벽치수표" localSheetId="22" xlm="1">#REF!</definedName>
    <definedName name="myun_chisu" description="면벽치수표" localSheetId="43" xlm="1">#REF!</definedName>
    <definedName name="myun_chisu" description="면벽치수표" xlm="1">#REF!</definedName>
    <definedName name="myun_con" description="면벽콘크리트" localSheetId="37" xlm="1">#REF!</definedName>
    <definedName name="myun_con" description="면벽콘크리트" localSheetId="38" xlm="1">#REF!</definedName>
    <definedName name="myun_con" description="면벽콘크리트" localSheetId="39" xlm="1">#REF!</definedName>
    <definedName name="myun_con" description="면벽콘크리트" localSheetId="40" xlm="1">#REF!</definedName>
    <definedName name="myun_con" description="면벽콘크리트" localSheetId="35" xlm="1">#REF!</definedName>
    <definedName name="myun_con" description="면벽콘크리트" localSheetId="41" xlm="1">#REF!</definedName>
    <definedName name="myun_con" description="면벽콘크리트" localSheetId="36" xlm="1">#REF!</definedName>
    <definedName name="myun_con" description="면벽콘크리트" localSheetId="34" xlm="1">#REF!</definedName>
    <definedName name="myun_con" description="면벽콘크리트" localSheetId="42" xlm="1">#REF!</definedName>
    <definedName name="myun_con" description="면벽콘크리트" localSheetId="22" xlm="1">#REF!</definedName>
    <definedName name="myun_con" description="면벽콘크리트" localSheetId="43" xlm="1">#REF!</definedName>
    <definedName name="myun_con" description="면벽콘크리트" xlm="1">#REF!</definedName>
    <definedName name="myun_form" description="면벽거푸집" localSheetId="37" xlm="1">#REF!</definedName>
    <definedName name="myun_form" description="면벽거푸집" localSheetId="38" xlm="1">#REF!</definedName>
    <definedName name="myun_form" description="면벽거푸집" localSheetId="39" xlm="1">#REF!</definedName>
    <definedName name="myun_form" description="면벽거푸집" localSheetId="40" xlm="1">#REF!</definedName>
    <definedName name="myun_form" description="면벽거푸집" localSheetId="35" xlm="1">#REF!</definedName>
    <definedName name="myun_form" description="면벽거푸집" localSheetId="41" xlm="1">#REF!</definedName>
    <definedName name="myun_form" description="면벽거푸집" localSheetId="36" xlm="1">#REF!</definedName>
    <definedName name="myun_form" description="면벽거푸집" localSheetId="34" xlm="1">#REF!</definedName>
    <definedName name="myun_form" description="면벽거푸집" localSheetId="42" xlm="1">#REF!</definedName>
    <definedName name="myun_form" description="면벽거푸집" localSheetId="22" xlm="1">#REF!</definedName>
    <definedName name="myun_form" description="면벽거푸집" localSheetId="43" xlm="1">#REF!</definedName>
    <definedName name="myun_form" description="면벽거푸집" xlm="1">#REF!</definedName>
    <definedName name="myun_jan" description="면벽잔토" localSheetId="37" xlm="1">#REF!</definedName>
    <definedName name="myun_jan" description="면벽잔토" localSheetId="38" xlm="1">#REF!</definedName>
    <definedName name="myun_jan" description="면벽잔토" localSheetId="39" xlm="1">#REF!</definedName>
    <definedName name="myun_jan" description="면벽잔토" localSheetId="40" xlm="1">#REF!</definedName>
    <definedName name="myun_jan" description="면벽잔토" localSheetId="35" xlm="1">#REF!</definedName>
    <definedName name="myun_jan" description="면벽잔토" localSheetId="41" xlm="1">#REF!</definedName>
    <definedName name="myun_jan" description="면벽잔토" localSheetId="36" xlm="1">#REF!</definedName>
    <definedName name="myun_jan" description="면벽잔토" localSheetId="34" xlm="1">#REF!</definedName>
    <definedName name="myun_jan" description="면벽잔토" localSheetId="42" xlm="1">#REF!</definedName>
    <definedName name="myun_jan" description="면벽잔토" localSheetId="22" xlm="1">#REF!</definedName>
    <definedName name="myun_jan" description="면벽잔토" localSheetId="43" xlm="1">#REF!</definedName>
    <definedName name="myun_jan" description="면벽잔토" xlm="1">#REF!</definedName>
    <definedName name="myun_meu" description="면벽되메우기" localSheetId="37" xlm="1">#REF!</definedName>
    <definedName name="myun_meu" description="면벽되메우기" localSheetId="38" xlm="1">#REF!</definedName>
    <definedName name="myun_meu" description="면벽되메우기" localSheetId="39" xlm="1">#REF!</definedName>
    <definedName name="myun_meu" description="면벽되메우기" localSheetId="40" xlm="1">#REF!</definedName>
    <definedName name="myun_meu" description="면벽되메우기" localSheetId="35" xlm="1">#REF!</definedName>
    <definedName name="myun_meu" description="면벽되메우기" localSheetId="41" xlm="1">#REF!</definedName>
    <definedName name="myun_meu" description="면벽되메우기" localSheetId="36" xlm="1">#REF!</definedName>
    <definedName name="myun_meu" description="면벽되메우기" localSheetId="34" xlm="1">#REF!</definedName>
    <definedName name="myun_meu" description="면벽되메우기" localSheetId="42" xlm="1">#REF!</definedName>
    <definedName name="myun_meu" description="면벽되메우기" localSheetId="22" xlm="1">#REF!</definedName>
    <definedName name="myun_meu" description="면벽되메우기" localSheetId="43" xlm="1">#REF!</definedName>
    <definedName name="myun_meu" description="면벽되메우기" xlm="1">#REF!</definedName>
    <definedName name="myun_pagi" description="면벽터파기" localSheetId="37" xlm="1">#REF!</definedName>
    <definedName name="myun_pagi" description="면벽터파기" localSheetId="38" xlm="1">#REF!</definedName>
    <definedName name="myun_pagi" description="면벽터파기" localSheetId="39" xlm="1">#REF!</definedName>
    <definedName name="myun_pagi" description="면벽터파기" localSheetId="40" xlm="1">#REF!</definedName>
    <definedName name="myun_pagi" description="면벽터파기" localSheetId="35" xlm="1">#REF!</definedName>
    <definedName name="myun_pagi" description="면벽터파기" localSheetId="41" xlm="1">#REF!</definedName>
    <definedName name="myun_pagi" description="면벽터파기" localSheetId="36" xlm="1">#REF!</definedName>
    <definedName name="myun_pagi" description="면벽터파기" localSheetId="34" xlm="1">#REF!</definedName>
    <definedName name="myun_pagi" description="면벽터파기" localSheetId="42" xlm="1">#REF!</definedName>
    <definedName name="myun_pagi" description="면벽터파기" localSheetId="22" xlm="1">#REF!</definedName>
    <definedName name="myun_pagi" description="면벽터파기" localSheetId="43" xlm="1">#REF!</definedName>
    <definedName name="myun_pagi" description="면벽터파기" xlm="1">#REF!</definedName>
    <definedName name="MZ">#REF!</definedName>
    <definedName name="n" localSheetId="4" hidden="1">#REF!</definedName>
    <definedName name="n" localSheetId="52">B.M성과표!n</definedName>
    <definedName name="n" localSheetId="21">가물막이!n</definedName>
    <definedName name="n" localSheetId="22">'인공섬 철거'!n</definedName>
    <definedName name="n">[0]!n</definedName>
    <definedName name="N_C">#REF!</definedName>
    <definedName name="N_Q">#REF!</definedName>
    <definedName name="N_R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AK">#N/A</definedName>
    <definedName name="NAM_1">#N/A</definedName>
    <definedName name="NAME">#N/A</definedName>
    <definedName name="NCA">#REF!</definedName>
    <definedName name="NCD">#REF!</definedName>
    <definedName name="ND">#REF!</definedName>
    <definedName name="NDO">#REF!</definedName>
    <definedName name="NE">#REF!</definedName>
    <definedName name="NEIM">#REF!</definedName>
    <definedName name="NEW">#REF!</definedName>
    <definedName name="NEWSIZE1">#REF!</definedName>
    <definedName name="NF">#REF!</definedName>
    <definedName name="NFB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M" localSheetId="4">#REF!</definedName>
    <definedName name="NHM" localSheetId="52">#REF!</definedName>
    <definedName name="NHM" localSheetId="37">#REF!</definedName>
    <definedName name="NHM" localSheetId="38">#REF!</definedName>
    <definedName name="NHM" localSheetId="39">#REF!</definedName>
    <definedName name="NHM" localSheetId="40">#REF!</definedName>
    <definedName name="NHM" localSheetId="35">#REF!</definedName>
    <definedName name="NHM" localSheetId="41">#REF!</definedName>
    <definedName name="NHM" localSheetId="36">#REF!</definedName>
    <definedName name="NHM" localSheetId="34">#REF!</definedName>
    <definedName name="NHM" localSheetId="42">#REF!</definedName>
    <definedName name="NHM" localSheetId="22">#REF!</definedName>
    <definedName name="NHM" localSheetId="43">#REF!</definedName>
    <definedName name="NHM">#REF!</definedName>
    <definedName name="njj">#REF!</definedName>
    <definedName name="NN">#REF!</definedName>
    <definedName name="NNB">#N/A</definedName>
    <definedName name="NNN">#REF!</definedName>
    <definedName name="NoCon">#REF!</definedName>
    <definedName name="NOMUBY">#REF!</definedName>
    <definedName name="NOT" localSheetId="4">#REF!</definedName>
    <definedName name="NOT" localSheetId="37">#REF!</definedName>
    <definedName name="NOT" localSheetId="38">#REF!</definedName>
    <definedName name="NOT" localSheetId="39">#REF!</definedName>
    <definedName name="NOT" localSheetId="40">#REF!</definedName>
    <definedName name="NOT" localSheetId="35">#REF!</definedName>
    <definedName name="NOT" localSheetId="41">#REF!</definedName>
    <definedName name="NOT" localSheetId="36">#REF!</definedName>
    <definedName name="NOT" localSheetId="34">#REF!</definedName>
    <definedName name="NOT" localSheetId="42">#REF!</definedName>
    <definedName name="NOT" localSheetId="22">#REF!</definedName>
    <definedName name="NOT" localSheetId="43">#REF!</definedName>
    <definedName name="NOT">#REF!</definedName>
    <definedName name="NOTCH">#REF!</definedName>
    <definedName name="NP">#REF!</definedName>
    <definedName name="NPI">#REF!</definedName>
    <definedName name="NPZ">#REF!</definedName>
    <definedName name="NS" hidden="1">#REF!</definedName>
    <definedName name="NSA">#REF!</definedName>
    <definedName name="NSD">#REF!</definedName>
    <definedName name="NSH">#REF!</definedName>
    <definedName name="NSO">#REF!</definedName>
    <definedName name="NSP">#REF!</definedName>
    <definedName name="NSV">#REF!</definedName>
    <definedName name="NUMBER">#REF!</definedName>
    <definedName name="o" localSheetId="4" hidden="1">{#N/A,#N/A,FALSE,"조골재"}</definedName>
    <definedName name="o" localSheetId="52" hidden="1">{#N/A,#N/A,FALSE,"조골재"}</definedName>
    <definedName name="o" localSheetId="21" hidden="1">{#N/A,#N/A,FALSE,"조골재"}</definedName>
    <definedName name="o" localSheetId="22" hidden="1">{#N/A,#N/A,FALSE,"조골재"}</definedName>
    <definedName name="o" hidden="1">{#N/A,#N/A,FALSE,"조골재"}</definedName>
    <definedName name="o_m" localSheetId="4">#REF!</definedName>
    <definedName name="o_m" localSheetId="52">#REF!</definedName>
    <definedName name="o_m" localSheetId="37">#REF!</definedName>
    <definedName name="o_m" localSheetId="38">#REF!</definedName>
    <definedName name="o_m" localSheetId="39">#REF!</definedName>
    <definedName name="o_m" localSheetId="40">#REF!</definedName>
    <definedName name="o_m" localSheetId="35">#REF!</definedName>
    <definedName name="o_m" localSheetId="41">#REF!</definedName>
    <definedName name="o_m" localSheetId="36">#REF!</definedName>
    <definedName name="o_m" localSheetId="34">#REF!</definedName>
    <definedName name="o_m" localSheetId="42">#REF!</definedName>
    <definedName name="o_m" localSheetId="22">#REF!</definedName>
    <definedName name="o_m" localSheetId="43">#REF!</definedName>
    <definedName name="o_m">#REF!</definedName>
    <definedName name="OIO">#REF!</definedName>
    <definedName name="okpk">#REF!</definedName>
    <definedName name="OLD">#N/A</definedName>
    <definedName name="old예산" hidden="1">{#N/A,#N/A,TRUE,"손익보고"}</definedName>
    <definedName name="one">[9]버스운행안내!$C$8</definedName>
    <definedName name="ong" description="옹벽공" localSheetId="37" xlm="1">#REF!</definedName>
    <definedName name="ong" description="옹벽공" localSheetId="38" xlm="1">#REF!</definedName>
    <definedName name="ong" description="옹벽공" localSheetId="39" xlm="1">#REF!</definedName>
    <definedName name="ong" description="옹벽공" localSheetId="40" xlm="1">#REF!</definedName>
    <definedName name="ong" description="옹벽공" localSheetId="35" xlm="1">#REF!</definedName>
    <definedName name="ong" description="옹벽공" localSheetId="41" xlm="1">#REF!</definedName>
    <definedName name="ong" description="옹벽공" localSheetId="36" xlm="1">#REF!</definedName>
    <definedName name="ong" description="옹벽공" localSheetId="34" xlm="1">#REF!</definedName>
    <definedName name="ong" description="옹벽공" localSheetId="42" xlm="1">#REF!</definedName>
    <definedName name="ong" description="옹벽공" localSheetId="22" xlm="1">#REF!</definedName>
    <definedName name="ong" description="옹벽공" localSheetId="43" xlm="1">#REF!</definedName>
    <definedName name="ong" description="옹벽공" xlm="1">#REF!</definedName>
    <definedName name="OO">#N/A</definedName>
    <definedName name="OOO">#REF!</definedName>
    <definedName name="oplk" hidden="1">{"'Sheet1'!$A$4","'Sheet1'!$A$9:$G$28"}</definedName>
    <definedName name="ORDER1" hidden="1">255</definedName>
    <definedName name="ORDER2" hidden="1">255</definedName>
    <definedName name="owoel" hidden="1">#REF!</definedName>
    <definedName name="P" localSheetId="4">#REF!</definedName>
    <definedName name="P" localSheetId="37">#REF!</definedName>
    <definedName name="P" localSheetId="38">#REF!</definedName>
    <definedName name="P" localSheetId="39">#REF!</definedName>
    <definedName name="P" localSheetId="40">#REF!</definedName>
    <definedName name="P" localSheetId="35">#REF!</definedName>
    <definedName name="P" localSheetId="41">#REF!</definedName>
    <definedName name="P" localSheetId="36">#REF!</definedName>
    <definedName name="P" localSheetId="34">#REF!</definedName>
    <definedName name="P" localSheetId="42">#REF!</definedName>
    <definedName name="P" localSheetId="22">#REF!</definedName>
    <definedName name="P" localSheetId="43">#REF!</definedName>
    <definedName name="P">#REF!</definedName>
    <definedName name="P_A">#REF!</definedName>
    <definedName name="P_D">#REF!</definedName>
    <definedName name="P_E">#REF!</definedName>
    <definedName name="p_ea">#REF!</definedName>
    <definedName name="p_ea1">#REF!</definedName>
    <definedName name="p_ea2">#REF!</definedName>
    <definedName name="p_l">#REF!</definedName>
    <definedName name="p_l2">#REF!</definedName>
    <definedName name="p_m" localSheetId="4">#REF!</definedName>
    <definedName name="p_m" localSheetId="37">#REF!</definedName>
    <definedName name="p_m" localSheetId="38">#REF!</definedName>
    <definedName name="p_m" localSheetId="39">#REF!</definedName>
    <definedName name="p_m" localSheetId="40">#REF!</definedName>
    <definedName name="p_m" localSheetId="35">#REF!</definedName>
    <definedName name="p_m" localSheetId="41">#REF!</definedName>
    <definedName name="p_m" localSheetId="36">#REF!</definedName>
    <definedName name="p_m" localSheetId="34">#REF!</definedName>
    <definedName name="p_m" localSheetId="42">#REF!</definedName>
    <definedName name="p_m" localSheetId="22">#REF!</definedName>
    <definedName name="p_m" localSheetId="43">#REF!</definedName>
    <definedName name="p_m">#REF!</definedName>
    <definedName name="P10경">#REF!</definedName>
    <definedName name="P10노">#REF!</definedName>
    <definedName name="P10재">#REF!</definedName>
    <definedName name="P11경">#REF!</definedName>
    <definedName name="P11노">#REF!</definedName>
    <definedName name="P11재">#REF!</definedName>
    <definedName name="P12경">#REF!</definedName>
    <definedName name="P12노">#REF!</definedName>
    <definedName name="P12재">#REF!</definedName>
    <definedName name="P13노">#REF!</definedName>
    <definedName name="P14노">#REF!</definedName>
    <definedName name="P15노">#REF!</definedName>
    <definedName name="P16노">#REF!</definedName>
    <definedName name="P17노">#REF!</definedName>
    <definedName name="P18노">#REF!</definedName>
    <definedName name="P19노">#REF!</definedName>
    <definedName name="P1X">#REF!</definedName>
    <definedName name="P1Z">#REF!</definedName>
    <definedName name="P1경">#REF!</definedName>
    <definedName name="P1노">#REF!</definedName>
    <definedName name="P1재">#REF!</definedName>
    <definedName name="P20노">#REF!</definedName>
    <definedName name="P21노">#REF!</definedName>
    <definedName name="P21재">#REF!</definedName>
    <definedName name="P22노">#REF!</definedName>
    <definedName name="P22재">#REF!</definedName>
    <definedName name="P23노">#REF!</definedName>
    <definedName name="P23재">#REF!</definedName>
    <definedName name="P24노">#REF!</definedName>
    <definedName name="P24재">#REF!</definedName>
    <definedName name="P25노">#REF!</definedName>
    <definedName name="P25재">#REF!</definedName>
    <definedName name="P26경">#REF!</definedName>
    <definedName name="P26노">#REF!</definedName>
    <definedName name="P26재">#REF!</definedName>
    <definedName name="P27노">#REF!</definedName>
    <definedName name="P27재">#REF!</definedName>
    <definedName name="P28노">#REF!</definedName>
    <definedName name="P28재">#REF!</definedName>
    <definedName name="P29노">#REF!</definedName>
    <definedName name="P29재">#REF!</definedName>
    <definedName name="P2X">#REF!</definedName>
    <definedName name="P2Z">#REF!</definedName>
    <definedName name="P2노">#REF!</definedName>
    <definedName name="P3노">#REF!</definedName>
    <definedName name="P4노">#REF!</definedName>
    <definedName name="P5노">#REF!</definedName>
    <definedName name="P6노">#REF!</definedName>
    <definedName name="P7노">#REF!</definedName>
    <definedName name="P8노">#REF!</definedName>
    <definedName name="P9노">#REF!</definedName>
    <definedName name="PA" localSheetId="4">#REF!</definedName>
    <definedName name="PA" localSheetId="37">#REF!</definedName>
    <definedName name="PA" localSheetId="38">#REF!</definedName>
    <definedName name="PA" localSheetId="39">#REF!</definedName>
    <definedName name="PA" localSheetId="40">#REF!</definedName>
    <definedName name="PA" localSheetId="35">#REF!</definedName>
    <definedName name="PA" localSheetId="41">#REF!</definedName>
    <definedName name="PA" localSheetId="36">#REF!</definedName>
    <definedName name="PA" localSheetId="34">#REF!</definedName>
    <definedName name="PA" localSheetId="42">#REF!</definedName>
    <definedName name="PA" localSheetId="22">#REF!</definedName>
    <definedName name="PA" localSheetId="43">#REF!</definedName>
    <definedName name="PA">#REF!</definedName>
    <definedName name="PAGE.1">#REF!</definedName>
    <definedName name="PAGE.2">#REF!</definedName>
    <definedName name="PAGE.3">#REF!</definedName>
    <definedName name="PAGE.4">#REF!</definedName>
    <definedName name="PAGE.5">#N/A</definedName>
    <definedName name="PAGE.6">#N/A</definedName>
    <definedName name="PAGE00">#REF!</definedName>
    <definedName name="PAGE1">#N/A</definedName>
    <definedName name="PAGE2">#N/A</definedName>
    <definedName name="PAGE3">#N/A</definedName>
    <definedName name="PAGE4">#REF!</definedName>
    <definedName name="PAGE5">#REF!</definedName>
    <definedName name="PAGR5">#N/A</definedName>
    <definedName name="Pai">#REF!</definedName>
    <definedName name="PAR" localSheetId="4">#REF!</definedName>
    <definedName name="PAR" localSheetId="37">#REF!</definedName>
    <definedName name="PAR" localSheetId="38">#REF!</definedName>
    <definedName name="PAR" localSheetId="39">#REF!</definedName>
    <definedName name="PAR" localSheetId="40">#REF!</definedName>
    <definedName name="PAR" localSheetId="35">#REF!</definedName>
    <definedName name="PAR" localSheetId="41">#REF!</definedName>
    <definedName name="PAR" localSheetId="36">#REF!</definedName>
    <definedName name="PAR" localSheetId="34">#REF!</definedName>
    <definedName name="PAR" localSheetId="42">#REF!</definedName>
    <definedName name="PAR" localSheetId="22">#REF!</definedName>
    <definedName name="PAR" localSheetId="43">#REF!</definedName>
    <definedName name="PAR">#REF!</definedName>
    <definedName name="PAS" localSheetId="4">#REF!</definedName>
    <definedName name="PAS" localSheetId="37">#REF!</definedName>
    <definedName name="PAS" localSheetId="38">#REF!</definedName>
    <definedName name="PAS" localSheetId="39">#REF!</definedName>
    <definedName name="PAS" localSheetId="40">#REF!</definedName>
    <definedName name="PAS" localSheetId="35">#REF!</definedName>
    <definedName name="PAS" localSheetId="41">#REF!</definedName>
    <definedName name="PAS" localSheetId="36">#REF!</definedName>
    <definedName name="PAS" localSheetId="34">#REF!</definedName>
    <definedName name="PAS" localSheetId="42">#REF!</definedName>
    <definedName name="PAS" localSheetId="22">#REF!</definedName>
    <definedName name="PAS" localSheetId="43">#REF!</definedName>
    <definedName name="PAS">#REF!</definedName>
    <definedName name="PAV" localSheetId="4">#REF!</definedName>
    <definedName name="PAV" localSheetId="37">#REF!</definedName>
    <definedName name="PAV" localSheetId="38">#REF!</definedName>
    <definedName name="PAV" localSheetId="39">#REF!</definedName>
    <definedName name="PAV" localSheetId="40">#REF!</definedName>
    <definedName name="PAV" localSheetId="35">#REF!</definedName>
    <definedName name="PAV" localSheetId="41">#REF!</definedName>
    <definedName name="PAV" localSheetId="36">#REF!</definedName>
    <definedName name="PAV" localSheetId="34">#REF!</definedName>
    <definedName name="PAV" localSheetId="42">#REF!</definedName>
    <definedName name="PAV" localSheetId="22">#REF!</definedName>
    <definedName name="PAV" localSheetId="43">#REF!</definedName>
    <definedName name="PAV">#REF!</definedName>
    <definedName name="PB" localSheetId="4">#REF!</definedName>
    <definedName name="PB" localSheetId="37">#REF!</definedName>
    <definedName name="PB" localSheetId="38">#REF!</definedName>
    <definedName name="PB" localSheetId="39">#REF!</definedName>
    <definedName name="PB" localSheetId="40">#REF!</definedName>
    <definedName name="PB" localSheetId="35">#REF!</definedName>
    <definedName name="PB" localSheetId="41">#REF!</definedName>
    <definedName name="PB" localSheetId="36">#REF!</definedName>
    <definedName name="PB" localSheetId="34">#REF!</definedName>
    <definedName name="PB" localSheetId="42">#REF!</definedName>
    <definedName name="PB" localSheetId="22">#REF!</definedName>
    <definedName name="PB" localSheetId="43">#REF!</definedName>
    <definedName name="PB">#REF!</definedName>
    <definedName name="PBB" localSheetId="4">#REF!</definedName>
    <definedName name="PBB" localSheetId="37">#REF!</definedName>
    <definedName name="PBB" localSheetId="38">#REF!</definedName>
    <definedName name="PBB" localSheetId="39">#REF!</definedName>
    <definedName name="PBB" localSheetId="40">#REF!</definedName>
    <definedName name="PBB" localSheetId="35">#REF!</definedName>
    <definedName name="PBB" localSheetId="41">#REF!</definedName>
    <definedName name="PBB" localSheetId="36">#REF!</definedName>
    <definedName name="PBB" localSheetId="34">#REF!</definedName>
    <definedName name="PBB" localSheetId="42">#REF!</definedName>
    <definedName name="PBB" localSheetId="22">#REF!</definedName>
    <definedName name="PBB" localSheetId="43">#REF!</definedName>
    <definedName name="PBB">#REF!</definedName>
    <definedName name="PBR" localSheetId="4">#REF!</definedName>
    <definedName name="PBR" localSheetId="37">#REF!</definedName>
    <definedName name="PBR" localSheetId="38">#REF!</definedName>
    <definedName name="PBR" localSheetId="39">#REF!</definedName>
    <definedName name="PBR" localSheetId="40">#REF!</definedName>
    <definedName name="PBR" localSheetId="35">#REF!</definedName>
    <definedName name="PBR" localSheetId="41">#REF!</definedName>
    <definedName name="PBR" localSheetId="36">#REF!</definedName>
    <definedName name="PBR" localSheetId="34">#REF!</definedName>
    <definedName name="PBR" localSheetId="42">#REF!</definedName>
    <definedName name="PBR" localSheetId="22">#REF!</definedName>
    <definedName name="PBR" localSheetId="43">#REF!</definedName>
    <definedName name="PBR">#REF!</definedName>
    <definedName name="PBS" localSheetId="4">#REF!</definedName>
    <definedName name="PBS" localSheetId="37">#REF!</definedName>
    <definedName name="PBS" localSheetId="38">#REF!</definedName>
    <definedName name="PBS" localSheetId="39">#REF!</definedName>
    <definedName name="PBS" localSheetId="40">#REF!</definedName>
    <definedName name="PBS" localSheetId="35">#REF!</definedName>
    <definedName name="PBS" localSheetId="41">#REF!</definedName>
    <definedName name="PBS" localSheetId="36">#REF!</definedName>
    <definedName name="PBS" localSheetId="34">#REF!</definedName>
    <definedName name="PBS" localSheetId="42">#REF!</definedName>
    <definedName name="PBS" localSheetId="22">#REF!</definedName>
    <definedName name="PBS" localSheetId="43">#REF!</definedName>
    <definedName name="PBS">#REF!</definedName>
    <definedName name="PC" localSheetId="4">#REF!</definedName>
    <definedName name="PC" localSheetId="37">#REF!</definedName>
    <definedName name="PC" localSheetId="38">#REF!</definedName>
    <definedName name="PC" localSheetId="39">#REF!</definedName>
    <definedName name="PC" localSheetId="40">#REF!</definedName>
    <definedName name="PC" localSheetId="35">#REF!</definedName>
    <definedName name="PC" localSheetId="41">#REF!</definedName>
    <definedName name="PC" localSheetId="36">#REF!</definedName>
    <definedName name="PC" localSheetId="34">#REF!</definedName>
    <definedName name="PC" localSheetId="42">#REF!</definedName>
    <definedName name="PC" localSheetId="22">#REF!</definedName>
    <definedName name="PC" localSheetId="43">#REF!</definedName>
    <definedName name="PC">#REF!</definedName>
    <definedName name="PCO">#REF!</definedName>
    <definedName name="PCR" localSheetId="4">#REF!</definedName>
    <definedName name="PCR" localSheetId="37">#REF!</definedName>
    <definedName name="PCR" localSheetId="38">#REF!</definedName>
    <definedName name="PCR" localSheetId="39">#REF!</definedName>
    <definedName name="PCR" localSheetId="40">#REF!</definedName>
    <definedName name="PCR" localSheetId="35">#REF!</definedName>
    <definedName name="PCR" localSheetId="41">#REF!</definedName>
    <definedName name="PCR" localSheetId="36">#REF!</definedName>
    <definedName name="PCR" localSheetId="34">#REF!</definedName>
    <definedName name="PCR" localSheetId="42">#REF!</definedName>
    <definedName name="PCR" localSheetId="22">#REF!</definedName>
    <definedName name="PCR" localSheetId="43">#REF!</definedName>
    <definedName name="PCR">#REF!</definedName>
    <definedName name="PCS" localSheetId="4">#REF!</definedName>
    <definedName name="PCS" localSheetId="37">#REF!</definedName>
    <definedName name="PCS" localSheetId="38">#REF!</definedName>
    <definedName name="PCS" localSheetId="39">#REF!</definedName>
    <definedName name="PCS" localSheetId="40">#REF!</definedName>
    <definedName name="PCS" localSheetId="35">#REF!</definedName>
    <definedName name="PCS" localSheetId="41">#REF!</definedName>
    <definedName name="PCS" localSheetId="36">#REF!</definedName>
    <definedName name="PCS" localSheetId="34">#REF!</definedName>
    <definedName name="PCS" localSheetId="42">#REF!</definedName>
    <definedName name="PCS" localSheetId="22">#REF!</definedName>
    <definedName name="PCS" localSheetId="43">#REF!</definedName>
    <definedName name="PCS">#REF!</definedName>
    <definedName name="PD" localSheetId="4">#REF!</definedName>
    <definedName name="PD" localSheetId="37">#REF!</definedName>
    <definedName name="PD" localSheetId="38">#REF!</definedName>
    <definedName name="PD" localSheetId="39">#REF!</definedName>
    <definedName name="PD" localSheetId="40">#REF!</definedName>
    <definedName name="PD" localSheetId="35">#REF!</definedName>
    <definedName name="PD" localSheetId="41">#REF!</definedName>
    <definedName name="PD" localSheetId="36">#REF!</definedName>
    <definedName name="PD" localSheetId="34">#REF!</definedName>
    <definedName name="PD" localSheetId="42">#REF!</definedName>
    <definedName name="PD" localSheetId="22">#REF!</definedName>
    <definedName name="PD" localSheetId="43">#REF!</definedName>
    <definedName name="PD">#REF!</definedName>
    <definedName name="PDR" localSheetId="4">#REF!</definedName>
    <definedName name="PDR" localSheetId="37">#REF!</definedName>
    <definedName name="PDR" localSheetId="38">#REF!</definedName>
    <definedName name="PDR" localSheetId="39">#REF!</definedName>
    <definedName name="PDR" localSheetId="40">#REF!</definedName>
    <definedName name="PDR" localSheetId="35">#REF!</definedName>
    <definedName name="PDR" localSheetId="41">#REF!</definedName>
    <definedName name="PDR" localSheetId="36">#REF!</definedName>
    <definedName name="PDR" localSheetId="34">#REF!</definedName>
    <definedName name="PDR" localSheetId="42">#REF!</definedName>
    <definedName name="PDR" localSheetId="22">#REF!</definedName>
    <definedName name="PDR" localSheetId="43">#REF!</definedName>
    <definedName name="PDR">#REF!</definedName>
    <definedName name="PDS" localSheetId="4">#REF!</definedName>
    <definedName name="PDS" localSheetId="37">#REF!</definedName>
    <definedName name="PDS" localSheetId="38">#REF!</definedName>
    <definedName name="PDS" localSheetId="39">#REF!</definedName>
    <definedName name="PDS" localSheetId="40">#REF!</definedName>
    <definedName name="PDS" localSheetId="35">#REF!</definedName>
    <definedName name="PDS" localSheetId="41">#REF!</definedName>
    <definedName name="PDS" localSheetId="36">#REF!</definedName>
    <definedName name="PDS" localSheetId="34">#REF!</definedName>
    <definedName name="PDS" localSheetId="42">#REF!</definedName>
    <definedName name="PDS" localSheetId="22">#REF!</definedName>
    <definedName name="PDS" localSheetId="43">#REF!</definedName>
    <definedName name="PDS">#REF!</definedName>
    <definedName name="PE" localSheetId="4">#REF!</definedName>
    <definedName name="PE" localSheetId="37">#REF!</definedName>
    <definedName name="PE" localSheetId="38">#REF!</definedName>
    <definedName name="PE" localSheetId="39">#REF!</definedName>
    <definedName name="PE" localSheetId="40">#REF!</definedName>
    <definedName name="PE" localSheetId="35">#REF!</definedName>
    <definedName name="PE" localSheetId="41">#REF!</definedName>
    <definedName name="PE" localSheetId="36">#REF!</definedName>
    <definedName name="PE" localSheetId="34">#REF!</definedName>
    <definedName name="PE" localSheetId="42">#REF!</definedName>
    <definedName name="PE" localSheetId="22">#REF!</definedName>
    <definedName name="PE" localSheetId="43">#REF!</definedName>
    <definedName name="PE">#REF!</definedName>
    <definedName name="PEA" localSheetId="4">#REF!</definedName>
    <definedName name="PEA" localSheetId="37">#REF!</definedName>
    <definedName name="PEA" localSheetId="38">#REF!</definedName>
    <definedName name="PEA" localSheetId="39">#REF!</definedName>
    <definedName name="PEA" localSheetId="40">#REF!</definedName>
    <definedName name="PEA" localSheetId="35">#REF!</definedName>
    <definedName name="PEA" localSheetId="41">#REF!</definedName>
    <definedName name="PEA" localSheetId="36">#REF!</definedName>
    <definedName name="PEA" localSheetId="34">#REF!</definedName>
    <definedName name="PEA" localSheetId="42">#REF!</definedName>
    <definedName name="PEA" localSheetId="22">#REF!</definedName>
    <definedName name="PEA" localSheetId="43">#REF!</definedName>
    <definedName name="PEA">#REF!</definedName>
    <definedName name="ped5.1">#REF!</definedName>
    <definedName name="ped5.2">#REF!</definedName>
    <definedName name="PER" localSheetId="4">#REF!</definedName>
    <definedName name="PER" localSheetId="37">#REF!</definedName>
    <definedName name="PER" localSheetId="38">#REF!</definedName>
    <definedName name="PER" localSheetId="39">#REF!</definedName>
    <definedName name="PER" localSheetId="40">#REF!</definedName>
    <definedName name="PER" localSheetId="35">#REF!</definedName>
    <definedName name="PER" localSheetId="41">#REF!</definedName>
    <definedName name="PER" localSheetId="36">#REF!</definedName>
    <definedName name="PER" localSheetId="34">#REF!</definedName>
    <definedName name="PER" localSheetId="42">#REF!</definedName>
    <definedName name="PER" localSheetId="22">#REF!</definedName>
    <definedName name="PER" localSheetId="43">#REF!</definedName>
    <definedName name="PER">#REF!</definedName>
    <definedName name="PersonSelectionRange" localSheetId="4">#REF!</definedName>
    <definedName name="PersonSelectionRange" localSheetId="37">#REF!</definedName>
    <definedName name="PersonSelectionRange" localSheetId="38">#REF!</definedName>
    <definedName name="PersonSelectionRange" localSheetId="39">#REF!</definedName>
    <definedName name="PersonSelectionRange" localSheetId="40">#REF!</definedName>
    <definedName name="PersonSelectionRange" localSheetId="35">#REF!</definedName>
    <definedName name="PersonSelectionRange" localSheetId="41">#REF!</definedName>
    <definedName name="PersonSelectionRange" localSheetId="36">#REF!</definedName>
    <definedName name="PersonSelectionRange" localSheetId="34">#REF!</definedName>
    <definedName name="PersonSelectionRange" localSheetId="42">#REF!</definedName>
    <definedName name="PersonSelectionRange" localSheetId="22">#REF!</definedName>
    <definedName name="PersonSelectionRange" localSheetId="43">#REF!</definedName>
    <definedName name="PersonSelectionRange">#REF!</definedName>
    <definedName name="PES" localSheetId="4">#REF!</definedName>
    <definedName name="PES" localSheetId="37">#REF!</definedName>
    <definedName name="PES" localSheetId="38">#REF!</definedName>
    <definedName name="PES" localSheetId="39">#REF!</definedName>
    <definedName name="PES" localSheetId="40">#REF!</definedName>
    <definedName name="PES" localSheetId="35">#REF!</definedName>
    <definedName name="PES" localSheetId="41">#REF!</definedName>
    <definedName name="PES" localSheetId="36">#REF!</definedName>
    <definedName name="PES" localSheetId="34">#REF!</definedName>
    <definedName name="PES" localSheetId="42">#REF!</definedName>
    <definedName name="PES" localSheetId="22">#REF!</definedName>
    <definedName name="PES" localSheetId="43">#REF!</definedName>
    <definedName name="PES">#REF!</definedName>
    <definedName name="PE관융착접합">#REF!</definedName>
    <definedName name="PE관접합조임식">#REF!</definedName>
    <definedName name="PF" localSheetId="4">#REF!</definedName>
    <definedName name="PF" localSheetId="37">#REF!</definedName>
    <definedName name="PF" localSheetId="38">#REF!</definedName>
    <definedName name="PF" localSheetId="39">#REF!</definedName>
    <definedName name="PF" localSheetId="40">#REF!</definedName>
    <definedName name="PF" localSheetId="35">#REF!</definedName>
    <definedName name="PF" localSheetId="41">#REF!</definedName>
    <definedName name="PF" localSheetId="36">#REF!</definedName>
    <definedName name="PF" localSheetId="34">#REF!</definedName>
    <definedName name="PF" localSheetId="42">#REF!</definedName>
    <definedName name="PF" localSheetId="22">#REF!</definedName>
    <definedName name="PF" localSheetId="43">#REF!</definedName>
    <definedName name="PF">#REF!</definedName>
    <definedName name="PFD">#REF!</definedName>
    <definedName name="PFR" localSheetId="4">#REF!</definedName>
    <definedName name="PFR" localSheetId="37">#REF!</definedName>
    <definedName name="PFR" localSheetId="38">#REF!</definedName>
    <definedName name="PFR" localSheetId="39">#REF!</definedName>
    <definedName name="PFR" localSheetId="40">#REF!</definedName>
    <definedName name="PFR" localSheetId="35">#REF!</definedName>
    <definedName name="PFR" localSheetId="41">#REF!</definedName>
    <definedName name="PFR" localSheetId="36">#REF!</definedName>
    <definedName name="PFR" localSheetId="34">#REF!</definedName>
    <definedName name="PFR" localSheetId="42">#REF!</definedName>
    <definedName name="PFR" localSheetId="22">#REF!</definedName>
    <definedName name="PFR" localSheetId="43">#REF!</definedName>
    <definedName name="PFR">#REF!</definedName>
    <definedName name="PFS" localSheetId="4">#REF!</definedName>
    <definedName name="PFS" localSheetId="37">#REF!</definedName>
    <definedName name="PFS" localSheetId="38">#REF!</definedName>
    <definedName name="PFS" localSheetId="39">#REF!</definedName>
    <definedName name="PFS" localSheetId="40">#REF!</definedName>
    <definedName name="PFS" localSheetId="35">#REF!</definedName>
    <definedName name="PFS" localSheetId="41">#REF!</definedName>
    <definedName name="PFS" localSheetId="36">#REF!</definedName>
    <definedName name="PFS" localSheetId="34">#REF!</definedName>
    <definedName name="PFS" localSheetId="42">#REF!</definedName>
    <definedName name="PFS" localSheetId="22">#REF!</definedName>
    <definedName name="PFS" localSheetId="43">#REF!</definedName>
    <definedName name="PFS">#REF!</definedName>
    <definedName name="PG" localSheetId="4">#REF!</definedName>
    <definedName name="PG" localSheetId="37">#REF!</definedName>
    <definedName name="PG" localSheetId="38">#REF!</definedName>
    <definedName name="PG" localSheetId="39">#REF!</definedName>
    <definedName name="PG" localSheetId="40">#REF!</definedName>
    <definedName name="PG" localSheetId="35">#REF!</definedName>
    <definedName name="PG" localSheetId="41">#REF!</definedName>
    <definedName name="PG" localSheetId="36">#REF!</definedName>
    <definedName name="PG" localSheetId="34">#REF!</definedName>
    <definedName name="PG" localSheetId="42">#REF!</definedName>
    <definedName name="PG" localSheetId="22">#REF!</definedName>
    <definedName name="PG" localSheetId="43">#REF!</definedName>
    <definedName name="PG">#REF!</definedName>
    <definedName name="PGR" localSheetId="4">#REF!</definedName>
    <definedName name="PGR" localSheetId="37">#REF!</definedName>
    <definedName name="PGR" localSheetId="38">#REF!</definedName>
    <definedName name="PGR" localSheetId="39">#REF!</definedName>
    <definedName name="PGR" localSheetId="40">#REF!</definedName>
    <definedName name="PGR" localSheetId="35">#REF!</definedName>
    <definedName name="PGR" localSheetId="41">#REF!</definedName>
    <definedName name="PGR" localSheetId="36">#REF!</definedName>
    <definedName name="PGR" localSheetId="34">#REF!</definedName>
    <definedName name="PGR" localSheetId="42">#REF!</definedName>
    <definedName name="PGR" localSheetId="22">#REF!</definedName>
    <definedName name="PGR" localSheetId="43">#REF!</definedName>
    <definedName name="PGR">#REF!</definedName>
    <definedName name="PGS" localSheetId="4">#REF!</definedName>
    <definedName name="PGS" localSheetId="37">#REF!</definedName>
    <definedName name="PGS" localSheetId="38">#REF!</definedName>
    <definedName name="PGS" localSheetId="39">#REF!</definedName>
    <definedName name="PGS" localSheetId="40">#REF!</definedName>
    <definedName name="PGS" localSheetId="35">#REF!</definedName>
    <definedName name="PGS" localSheetId="41">#REF!</definedName>
    <definedName name="PGS" localSheetId="36">#REF!</definedName>
    <definedName name="PGS" localSheetId="34">#REF!</definedName>
    <definedName name="PGS" localSheetId="42">#REF!</definedName>
    <definedName name="PGS" localSheetId="22">#REF!</definedName>
    <definedName name="PGS" localSheetId="43">#REF!</definedName>
    <definedName name="PGS">#REF!</definedName>
    <definedName name="PH" localSheetId="4">#REF!</definedName>
    <definedName name="PH" localSheetId="37">#REF!</definedName>
    <definedName name="PH" localSheetId="38">#REF!</definedName>
    <definedName name="PH" localSheetId="39">#REF!</definedName>
    <definedName name="PH" localSheetId="40">#REF!</definedName>
    <definedName name="PH" localSheetId="35">#REF!</definedName>
    <definedName name="PH" localSheetId="41">#REF!</definedName>
    <definedName name="PH" localSheetId="36">#REF!</definedName>
    <definedName name="PH" localSheetId="34">#REF!</definedName>
    <definedName name="PH" localSheetId="42">#REF!</definedName>
    <definedName name="PH" localSheetId="22">#REF!</definedName>
    <definedName name="PH" localSheetId="43">#REF!</definedName>
    <definedName name="PH">#REF!</definedName>
    <definedName name="PHG">#REF!</definedName>
    <definedName name="PhiH">#REF!</definedName>
    <definedName name="PhiJ">#REF!</definedName>
    <definedName name="PhiT">#REF!</definedName>
    <definedName name="PI" localSheetId="4">#REF!</definedName>
    <definedName name="PI" localSheetId="37">#REF!</definedName>
    <definedName name="PI" localSheetId="38">#REF!</definedName>
    <definedName name="PI" localSheetId="39">#REF!</definedName>
    <definedName name="PI" localSheetId="40">#REF!</definedName>
    <definedName name="PI" localSheetId="35">#REF!</definedName>
    <definedName name="PI" localSheetId="41">#REF!</definedName>
    <definedName name="PI" localSheetId="36">#REF!</definedName>
    <definedName name="PI" localSheetId="34">#REF!</definedName>
    <definedName name="PI" localSheetId="42">#REF!</definedName>
    <definedName name="PI" localSheetId="22">#REF!</definedName>
    <definedName name="PI" localSheetId="43">#REF!</definedName>
    <definedName name="PI">#REF!</definedName>
    <definedName name="pi_e">#REF!</definedName>
    <definedName name="pi_ea">#REF!</definedName>
    <definedName name="picture26">#REF!</definedName>
    <definedName name="piece">#REF!</definedName>
    <definedName name="piiuer" hidden="1">#REF!</definedName>
    <definedName name="PILE">#REF!</definedName>
    <definedName name="pile_s">[12]말뚝지지력산정!$F$116</definedName>
    <definedName name="PILED">#REF!</definedName>
    <definedName name="pile길이">#REF!</definedName>
    <definedName name="PJ" localSheetId="4">#REF!</definedName>
    <definedName name="PJ" localSheetId="37">#REF!</definedName>
    <definedName name="PJ" localSheetId="38">#REF!</definedName>
    <definedName name="PJ" localSheetId="39">#REF!</definedName>
    <definedName name="PJ" localSheetId="40">#REF!</definedName>
    <definedName name="PJ" localSheetId="35">#REF!</definedName>
    <definedName name="PJ" localSheetId="41">#REF!</definedName>
    <definedName name="PJ" localSheetId="36">#REF!</definedName>
    <definedName name="PJ" localSheetId="34">#REF!</definedName>
    <definedName name="PJ" localSheetId="42">#REF!</definedName>
    <definedName name="PJ" localSheetId="22">#REF!</definedName>
    <definedName name="PJ" localSheetId="43">#REF!</definedName>
    <definedName name="PJ">#REF!</definedName>
    <definedName name="PJ1CG">#REF!</definedName>
    <definedName name="PJ1CS">#REF!</definedName>
    <definedName name="PJ1D">#N/A</definedName>
    <definedName name="PJ1G">#REF!</definedName>
    <definedName name="PJ1J">#REF!</definedName>
    <definedName name="PJT">#N/A</definedName>
    <definedName name="PK" localSheetId="4">#REF!</definedName>
    <definedName name="PK" localSheetId="37">#REF!</definedName>
    <definedName name="PK" localSheetId="38">#REF!</definedName>
    <definedName name="PK" localSheetId="39">#REF!</definedName>
    <definedName name="PK" localSheetId="40">#REF!</definedName>
    <definedName name="PK" localSheetId="35">#REF!</definedName>
    <definedName name="PK" localSheetId="41">#REF!</definedName>
    <definedName name="PK" localSheetId="36">#REF!</definedName>
    <definedName name="PK" localSheetId="34">#REF!</definedName>
    <definedName name="PK" localSheetId="42">#REF!</definedName>
    <definedName name="PK" localSheetId="22">#REF!</definedName>
    <definedName name="PK" localSheetId="43">#REF!</definedName>
    <definedName name="PK">#REF!</definedName>
    <definedName name="PL">#REF!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ATE_OLD">#REF!</definedName>
    <definedName name="PM" localSheetId="4">#REF!</definedName>
    <definedName name="PM" localSheetId="37">#REF!</definedName>
    <definedName name="PM" localSheetId="38">#REF!</definedName>
    <definedName name="PM" localSheetId="39">#REF!</definedName>
    <definedName name="PM" localSheetId="40">#REF!</definedName>
    <definedName name="PM" localSheetId="35">#REF!</definedName>
    <definedName name="PM" localSheetId="41">#REF!</definedName>
    <definedName name="PM" localSheetId="36">#REF!</definedName>
    <definedName name="PM" localSheetId="34">#REF!</definedName>
    <definedName name="PM" localSheetId="42">#REF!</definedName>
    <definedName name="PM" localSheetId="22">#REF!</definedName>
    <definedName name="PM" localSheetId="43">#REF!</definedName>
    <definedName name="PM">#REF!</definedName>
    <definedName name="PN">#REF!</definedName>
    <definedName name="PNT">#N/A</definedName>
    <definedName name="PO" localSheetId="4">#REF!</definedName>
    <definedName name="PO" localSheetId="37">#REF!</definedName>
    <definedName name="PO" localSheetId="38">#REF!</definedName>
    <definedName name="PO" localSheetId="39">#REF!</definedName>
    <definedName name="PO" localSheetId="40">#REF!</definedName>
    <definedName name="PO" localSheetId="35">#REF!</definedName>
    <definedName name="PO" localSheetId="41">#REF!</definedName>
    <definedName name="PO" localSheetId="36">#REF!</definedName>
    <definedName name="PO" localSheetId="34">#REF!</definedName>
    <definedName name="PO" localSheetId="42">#REF!</definedName>
    <definedName name="PO" localSheetId="22">#REF!</definedName>
    <definedName name="PO" localSheetId="43">#REF!</definedName>
    <definedName name="PO">#REF!</definedName>
    <definedName name="pop">#REF!</definedName>
    <definedName name="POT_BEARING">#REF!</definedName>
    <definedName name="pp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37">#REF!</definedName>
    <definedName name="PP" localSheetId="38">#REF!</definedName>
    <definedName name="PP" localSheetId="39">#REF!</definedName>
    <definedName name="PP" localSheetId="40">#REF!</definedName>
    <definedName name="PP" localSheetId="35">#REF!</definedName>
    <definedName name="PP" localSheetId="41">#REF!</definedName>
    <definedName name="PP" localSheetId="36">#REF!</definedName>
    <definedName name="PP" localSheetId="34">#REF!</definedName>
    <definedName name="PP" localSheetId="42">#REF!</definedName>
    <definedName name="PP" localSheetId="22">#REF!</definedName>
    <definedName name="PP" localSheetId="43">#REF!</definedName>
    <definedName name="PP">#REF!</definedName>
    <definedName name="Ppf">#REF!</definedName>
    <definedName name="PPP">#REF!</definedName>
    <definedName name="PQ" localSheetId="4">#REF!</definedName>
    <definedName name="PQ" localSheetId="37">#REF!</definedName>
    <definedName name="PQ" localSheetId="38">#REF!</definedName>
    <definedName name="PQ" localSheetId="39">#REF!</definedName>
    <definedName name="PQ" localSheetId="40">#REF!</definedName>
    <definedName name="PQ" localSheetId="35">#REF!</definedName>
    <definedName name="PQ" localSheetId="41">#REF!</definedName>
    <definedName name="PQ" localSheetId="36">#REF!</definedName>
    <definedName name="PQ" localSheetId="34">#REF!</definedName>
    <definedName name="PQ" localSheetId="42">#REF!</definedName>
    <definedName name="PQ" localSheetId="22">#REF!</definedName>
    <definedName name="PQ" localSheetId="43">#REF!</definedName>
    <definedName name="PQ">#REF!</definedName>
    <definedName name="PR" localSheetId="4">#REF!</definedName>
    <definedName name="PR" localSheetId="37">#REF!</definedName>
    <definedName name="PR" localSheetId="38">#REF!</definedName>
    <definedName name="PR" localSheetId="39">#REF!</definedName>
    <definedName name="PR" localSheetId="40">#REF!</definedName>
    <definedName name="PR" localSheetId="35">#REF!</definedName>
    <definedName name="PR" localSheetId="41">#REF!</definedName>
    <definedName name="PR" localSheetId="36">#REF!</definedName>
    <definedName name="PR" localSheetId="34">#REF!</definedName>
    <definedName name="PR" localSheetId="42">#REF!</definedName>
    <definedName name="PR" localSheetId="22">#REF!</definedName>
    <definedName name="PR" localSheetId="43">#REF!</definedName>
    <definedName name="PR">#REF!</definedName>
    <definedName name="PRC" localSheetId="4">#REF!</definedName>
    <definedName name="PRC" localSheetId="37">#REF!</definedName>
    <definedName name="PRC" localSheetId="38">#REF!</definedName>
    <definedName name="PRC" localSheetId="39">#REF!</definedName>
    <definedName name="PRC" localSheetId="40">#REF!</definedName>
    <definedName name="PRC" localSheetId="35">#REF!</definedName>
    <definedName name="PRC" localSheetId="41">#REF!</definedName>
    <definedName name="PRC" localSheetId="36">#REF!</definedName>
    <definedName name="PRC" localSheetId="34">#REF!</definedName>
    <definedName name="PRC" localSheetId="42">#REF!</definedName>
    <definedName name="PRC" localSheetId="22">#REF!</definedName>
    <definedName name="PRC" localSheetId="43">#REF!</definedName>
    <definedName name="PRC">#REF!</definedName>
    <definedName name="PRDump">#REF!</definedName>
    <definedName name="PRICE">#REF!</definedName>
    <definedName name="prin">#REF!</definedName>
    <definedName name="PRIN_TITLES">#REF!</definedName>
    <definedName name="prin1">#REF!</definedName>
    <definedName name="PRINT" localSheetId="4">#REF!</definedName>
    <definedName name="PRINT" localSheetId="37">#REF!</definedName>
    <definedName name="PRINT" localSheetId="38">#REF!</definedName>
    <definedName name="PRINT" localSheetId="39">#REF!</definedName>
    <definedName name="PRINT" localSheetId="40">#REF!</definedName>
    <definedName name="PRINT" localSheetId="35">#REF!</definedName>
    <definedName name="PRINT" localSheetId="41">#REF!</definedName>
    <definedName name="PRINT" localSheetId="36">#REF!</definedName>
    <definedName name="PRINT" localSheetId="34">#REF!</definedName>
    <definedName name="PRINT" localSheetId="42">#REF!</definedName>
    <definedName name="PRINT" localSheetId="22">#REF!</definedName>
    <definedName name="PRINT" localSheetId="43">#REF!</definedName>
    <definedName name="PRINT">#REF!</definedName>
    <definedName name="PRINT_ALL">#REF!</definedName>
    <definedName name="print_Are">#REF!</definedName>
    <definedName name="_xlnm.Print_Area" localSheetId="3">'5.2.1. 공사비 산출내역(대상액조서)'!$A$28:$K$28,'5.2.1. 공사비 산출내역(대상액조서)'!$A$1:$K$11</definedName>
    <definedName name="_xlnm.Print_Area" localSheetId="4">'5.2.2. 측량설계비 산출내역(세부설계)'!$A$1:$BH$31</definedName>
    <definedName name="_xlnm.Print_Area" localSheetId="5">'5.2.3. 공사감리비 산출내역'!$A$1:$BH$27</definedName>
    <definedName name="_xlnm.Print_Area" localSheetId="6">'5.2.4. 시설부대비 산출내역'!$A$1:$BH$15</definedName>
    <definedName name="_xlnm.Print_Area" localSheetId="52">B.M성과표!$A$2:$E$12</definedName>
    <definedName name="_xlnm.Print_Area" localSheetId="21">가물막이!$A$1:$G$41</definedName>
    <definedName name="_xlnm.Print_Area" localSheetId="16">공사비명세서!$A$1:$N$30</definedName>
    <definedName name="_xlnm.Print_Area" localSheetId="13">'공사원가 (벼락지)'!$B$2:$K$32</definedName>
    <definedName name="_xlnm.Print_Area" localSheetId="28">덤프운반!$A$1:$H$111</definedName>
    <definedName name="_xlnm.Print_Area" localSheetId="30">'덤프운반 비교검토'!$A$1:$H$74</definedName>
    <definedName name="_xlnm.Print_Area" localSheetId="37">'로울러(탐방로 다짐)'!$B$2:$G$22</definedName>
    <definedName name="_xlnm.Print_Area" localSheetId="38">'백호(가도설치)'!$B$2:$G$22</definedName>
    <definedName name="_xlnm.Print_Area" localSheetId="39">'백호(가물막이설치) '!$B$2:$G$64</definedName>
    <definedName name="_xlnm.Print_Area" localSheetId="31">'백호(굴착및적재)'!$B$2:$G$22</definedName>
    <definedName name="_xlnm.Print_Area" localSheetId="40">'백호(무근콘크리트깨기및상차)'!$B$2:$G$22</definedName>
    <definedName name="_xlnm.Print_Area" localSheetId="35">'백호(사토장탐방로순성토굴착및적재)'!$B$2:$G$22</definedName>
    <definedName name="_xlnm.Print_Area" localSheetId="32">'백호(사토정지)'!$B$2:$G$22</definedName>
    <definedName name="_xlnm.Print_Area" localSheetId="41">'백호(인공식물섬철거)'!$B$2:$G$22</definedName>
    <definedName name="_xlnm.Print_Area" localSheetId="36">'백호(탐방로성토)'!$B$2:$G$22</definedName>
    <definedName name="_xlnm.Print_Area" localSheetId="33">'백호(표토제거)'!$B$2:$G$22</definedName>
    <definedName name="_xlnm.Print_Area" localSheetId="34">'백호(표토제거정지)'!$B$2:$G$22</definedName>
    <definedName name="_xlnm.Print_Area" localSheetId="42">'백호(혼합폐기물상차)'!$B$2:$G$22</definedName>
    <definedName name="_xlnm.Print_Area" localSheetId="1">수지예산서!$A$1:$F$37</definedName>
    <definedName name="_xlnm.Print_Area" localSheetId="49">시중노임!$B$2:$G$58</definedName>
    <definedName name="_xlnm.Print_Area" localSheetId="27">운반거리표!$A$1:$S$32</definedName>
    <definedName name="_xlnm.Print_Area" localSheetId="22">'인공섬 철거'!$A$1:$G$62</definedName>
    <definedName name="_xlnm.Print_Area" localSheetId="25">일위대가!$B$1:$M$124</definedName>
    <definedName name="_xlnm.Print_Area" localSheetId="24">'일위대가(총)'!$A$2:$M$43</definedName>
    <definedName name="_xlnm.Print_Area" localSheetId="8">잡지출산출내역서!$A$1:$L$23</definedName>
    <definedName name="_xlnm.Print_Area" localSheetId="19">재료계산서!$A$1:$G$30</definedName>
    <definedName name="_xlnm.Print_Area" localSheetId="18">재료집계표!$A$1:$K$33</definedName>
    <definedName name="_xlnm.Print_Area" localSheetId="50">주유소!$A$1:$H$45</definedName>
    <definedName name="_xlnm.Print_Area" localSheetId="48">'중기사용 산정기준'!$C$2:$Z$19</definedName>
    <definedName name="_xlnm.Print_Area" localSheetId="46">중기사용료!$B$56:$I$211</definedName>
    <definedName name="_xlnm.Print_Area" localSheetId="45">'중기사용료 (총괄)'!$B$2:$L$21</definedName>
    <definedName name="_xlnm.Print_Area" localSheetId="47">'중기시간당 손료'!$B$2:$I$27</definedName>
    <definedName name="_xlnm.Print_Area" localSheetId="11">총괄공사원가!$B$2:$K$32</definedName>
    <definedName name="_xlnm.Print_Area" localSheetId="20">토적계산서!$A$1:$K$60</definedName>
    <definedName name="_xlnm.Print_Area" localSheetId="44">'트레일러(중기운반)'!$B$2:$G$24</definedName>
    <definedName name="_xlnm.Print_Area" localSheetId="43">폐기물처리!$B$2:$M$16</definedName>
    <definedName name="_xlnm.Print_Area">#REF!</definedName>
    <definedName name="PRINT_AREA_MI" localSheetId="4">#REF!</definedName>
    <definedName name="PRINT_AREA_MI">#N/A</definedName>
    <definedName name="PRINT_AREA_MI1">#REF!</definedName>
    <definedName name="Print_Area1">#REF!</definedName>
    <definedName name="PRINT_SUM">#REF!</definedName>
    <definedName name="print_titel" localSheetId="4">#REF!</definedName>
    <definedName name="print_titel" localSheetId="52">#REF!</definedName>
    <definedName name="print_titel" localSheetId="37">#REF!</definedName>
    <definedName name="print_titel" localSheetId="38">#REF!</definedName>
    <definedName name="print_titel" localSheetId="39">#REF!</definedName>
    <definedName name="print_titel" localSheetId="40">#REF!</definedName>
    <definedName name="print_titel" localSheetId="35">#REF!</definedName>
    <definedName name="print_titel" localSheetId="41">#REF!</definedName>
    <definedName name="print_titel" localSheetId="36">#REF!</definedName>
    <definedName name="print_titel" localSheetId="34">#REF!</definedName>
    <definedName name="print_titel" localSheetId="42">#REF!</definedName>
    <definedName name="print_titel" localSheetId="22">#REF!</definedName>
    <definedName name="print_titel" localSheetId="43">#REF!</definedName>
    <definedName name="print_titel">#REF!</definedName>
    <definedName name="PRINT_TITLE" localSheetId="4">#REF!</definedName>
    <definedName name="PRINT_TITLE" localSheetId="37">#REF!</definedName>
    <definedName name="PRINT_TITLE" localSheetId="38">#REF!</definedName>
    <definedName name="PRINT_TITLE" localSheetId="39">#REF!</definedName>
    <definedName name="PRINT_TITLE" localSheetId="40">#REF!</definedName>
    <definedName name="PRINT_TITLE" localSheetId="35">#REF!</definedName>
    <definedName name="PRINT_TITLE" localSheetId="41">#REF!</definedName>
    <definedName name="PRINT_TITLE" localSheetId="36">#REF!</definedName>
    <definedName name="PRINT_TITLE" localSheetId="34">#REF!</definedName>
    <definedName name="PRINT_TITLE" localSheetId="42">#REF!</definedName>
    <definedName name="PRINT_TITLE" localSheetId="22">#REF!</definedName>
    <definedName name="PRINT_TITLE" localSheetId="43">#REF!</definedName>
    <definedName name="PRINT_TITLE">#REF!</definedName>
    <definedName name="_xlnm.Print_Titles" localSheetId="4">#REF!</definedName>
    <definedName name="_xlnm.Print_Titles" localSheetId="52">#REF!</definedName>
    <definedName name="_xlnm.Print_Titles" localSheetId="21">#REF!</definedName>
    <definedName name="_xlnm.Print_Titles" localSheetId="16">공사비명세서!$3:$4</definedName>
    <definedName name="_xlnm.Print_Titles" localSheetId="51">기계경비산출!$1:$4</definedName>
    <definedName name="_xlnm.Print_Titles" localSheetId="37">#REF!</definedName>
    <definedName name="_xlnm.Print_Titles" localSheetId="38">#REF!</definedName>
    <definedName name="_xlnm.Print_Titles" localSheetId="39">#REF!</definedName>
    <definedName name="_xlnm.Print_Titles" localSheetId="40">#REF!</definedName>
    <definedName name="_xlnm.Print_Titles" localSheetId="35">#REF!</definedName>
    <definedName name="_xlnm.Print_Titles" localSheetId="41">#REF!</definedName>
    <definedName name="_xlnm.Print_Titles" localSheetId="36">#REF!</definedName>
    <definedName name="_xlnm.Print_Titles" localSheetId="34">#REF!</definedName>
    <definedName name="_xlnm.Print_Titles" localSheetId="42">#REF!</definedName>
    <definedName name="_xlnm.Print_Titles" localSheetId="49">시중노임!$8:$8</definedName>
    <definedName name="_xlnm.Print_Titles" localSheetId="22">#REF!</definedName>
    <definedName name="_xlnm.Print_Titles" localSheetId="25">일위대가!$2:$3</definedName>
    <definedName name="_xlnm.Print_Titles" localSheetId="46">중기사용료!$3:$3</definedName>
    <definedName name="_xlnm.Print_Titles" localSheetId="45">'중기사용료 (총괄)'!$3:$3</definedName>
    <definedName name="_xlnm.Print_Titles" localSheetId="43">폐기물처리!$3:$3</definedName>
    <definedName name="_xlnm.Print_Titles">#REF!</definedName>
    <definedName name="Print_Titles_MI" localSheetId="4">#REF!</definedName>
    <definedName name="Print_Titles_MI" localSheetId="14">#REF!</definedName>
    <definedName name="Print_Titles_MI" localSheetId="13">#REF!</definedName>
    <definedName name="Print_Titles_MI" localSheetId="12">#REF!</definedName>
    <definedName name="Print_Titles_MI" localSheetId="37">#REF!</definedName>
    <definedName name="Print_Titles_MI" localSheetId="38">#REF!</definedName>
    <definedName name="Print_Titles_MI" localSheetId="39">#REF!</definedName>
    <definedName name="Print_Titles_MI" localSheetId="40">#REF!</definedName>
    <definedName name="Print_Titles_MI" localSheetId="35">#REF!</definedName>
    <definedName name="Print_Titles_MI" localSheetId="41">#REF!</definedName>
    <definedName name="Print_Titles_MI" localSheetId="36">#REF!</definedName>
    <definedName name="Print_Titles_MI" localSheetId="34">#REF!</definedName>
    <definedName name="Print_Titles_MI" localSheetId="42">#REF!</definedName>
    <definedName name="Print_Titles_MI" localSheetId="22">#REF!</definedName>
    <definedName name="Print_Titles_MI" localSheetId="10">#REF!</definedName>
    <definedName name="Print_Titles_MI" localSheetId="43">#REF!</definedName>
    <definedName name="Print_Titles_MI">#REF!</definedName>
    <definedName name="PRINT_TITLES_MI1">#REF!</definedName>
    <definedName name="printer">#REF!</definedName>
    <definedName name="PRINTER_AREA">#REF!</definedName>
    <definedName name="printer_Titles">#REF!</definedName>
    <definedName name="printer_ttitle">#REF!</definedName>
    <definedName name="prints_title">#REF!</definedName>
    <definedName name="PRO2CK">#REF!</definedName>
    <definedName name="PROJECT" localSheetId="4">#REF!</definedName>
    <definedName name="PROJECT" localSheetId="37">#REF!</definedName>
    <definedName name="PROJECT" localSheetId="38">#REF!</definedName>
    <definedName name="PROJECT" localSheetId="39">#REF!</definedName>
    <definedName name="PROJECT" localSheetId="40">#REF!</definedName>
    <definedName name="PROJECT" localSheetId="35">#REF!</definedName>
    <definedName name="PROJECT" localSheetId="41">#REF!</definedName>
    <definedName name="PROJECT" localSheetId="36">#REF!</definedName>
    <definedName name="PROJECT" localSheetId="34">#REF!</definedName>
    <definedName name="PROJECT" localSheetId="42">#REF!</definedName>
    <definedName name="PROJECT" localSheetId="22">#REF!</definedName>
    <definedName name="PROJECT" localSheetId="43">#REF!</definedName>
    <definedName name="PROJECT">#REF!</definedName>
    <definedName name="PRT">#REF!</definedName>
    <definedName name="PS" localSheetId="4">#REF!</definedName>
    <definedName name="PS" localSheetId="37">#REF!</definedName>
    <definedName name="PS" localSheetId="38">#REF!</definedName>
    <definedName name="PS" localSheetId="39">#REF!</definedName>
    <definedName name="PS" localSheetId="40">#REF!</definedName>
    <definedName name="PS" localSheetId="35">#REF!</definedName>
    <definedName name="PS" localSheetId="41">#REF!</definedName>
    <definedName name="PS" localSheetId="36">#REF!</definedName>
    <definedName name="PS" localSheetId="34">#REF!</definedName>
    <definedName name="PS" localSheetId="42">#REF!</definedName>
    <definedName name="PS" localSheetId="22">#REF!</definedName>
    <definedName name="PS" localSheetId="43">#REF!</definedName>
    <definedName name="PS">#REF!</definedName>
    <definedName name="psie" hidden="1">#REF!</definedName>
    <definedName name="PSS" localSheetId="4">#REF!</definedName>
    <definedName name="PSS" localSheetId="37">#REF!</definedName>
    <definedName name="PSS" localSheetId="38">#REF!</definedName>
    <definedName name="PSS" localSheetId="39">#REF!</definedName>
    <definedName name="PSS" localSheetId="40">#REF!</definedName>
    <definedName name="PSS" localSheetId="35">#REF!</definedName>
    <definedName name="PSS" localSheetId="41">#REF!</definedName>
    <definedName name="PSS" localSheetId="36">#REF!</definedName>
    <definedName name="PSS" localSheetId="34">#REF!</definedName>
    <definedName name="PSS" localSheetId="42">#REF!</definedName>
    <definedName name="PSS" localSheetId="22">#REF!</definedName>
    <definedName name="PSS" localSheetId="43">#REF!</definedName>
    <definedName name="PSS">#REF!</definedName>
    <definedName name="PT">#REF!</definedName>
    <definedName name="PTT" localSheetId="4">#REF!</definedName>
    <definedName name="PTT" localSheetId="37">#REF!</definedName>
    <definedName name="PTT" localSheetId="38">#REF!</definedName>
    <definedName name="PTT" localSheetId="39">#REF!</definedName>
    <definedName name="PTT" localSheetId="40">#REF!</definedName>
    <definedName name="PTT" localSheetId="35">#REF!</definedName>
    <definedName name="PTT" localSheetId="41">#REF!</definedName>
    <definedName name="PTT" localSheetId="36">#REF!</definedName>
    <definedName name="PTT" localSheetId="34">#REF!</definedName>
    <definedName name="PTT" localSheetId="42">#REF!</definedName>
    <definedName name="PTT" localSheetId="22">#REF!</definedName>
    <definedName name="PTT" localSheetId="43">#REF!</definedName>
    <definedName name="PTT">#REF!</definedName>
    <definedName name="PU" localSheetId="4">#REF!</definedName>
    <definedName name="PU" localSheetId="37">#REF!</definedName>
    <definedName name="PU" localSheetId="38">#REF!</definedName>
    <definedName name="PU" localSheetId="39">#REF!</definedName>
    <definedName name="PU" localSheetId="40">#REF!</definedName>
    <definedName name="PU" localSheetId="35">#REF!</definedName>
    <definedName name="PU" localSheetId="41">#REF!</definedName>
    <definedName name="PU" localSheetId="36">#REF!</definedName>
    <definedName name="PU" localSheetId="34">#REF!</definedName>
    <definedName name="PU" localSheetId="42">#REF!</definedName>
    <definedName name="PU" localSheetId="22">#REF!</definedName>
    <definedName name="PU" localSheetId="43">#REF!</definedName>
    <definedName name="PU">#REF!</definedName>
    <definedName name="PUMP" localSheetId="4">#REF!</definedName>
    <definedName name="PUMP" localSheetId="37">#REF!</definedName>
    <definedName name="PUMP" localSheetId="38">#REF!</definedName>
    <definedName name="PUMP" localSheetId="39">#REF!</definedName>
    <definedName name="PUMP" localSheetId="40">#REF!</definedName>
    <definedName name="PUMP" localSheetId="35">#REF!</definedName>
    <definedName name="PUMP" localSheetId="41">#REF!</definedName>
    <definedName name="PUMP" localSheetId="36">#REF!</definedName>
    <definedName name="PUMP" localSheetId="34">#REF!</definedName>
    <definedName name="PUMP" localSheetId="42">#REF!</definedName>
    <definedName name="PUMP" localSheetId="22">#REF!</definedName>
    <definedName name="PUMP" localSheetId="43">#REF!</definedName>
    <definedName name="PUMP">#REF!</definedName>
    <definedName name="Pump1">#REF!</definedName>
    <definedName name="Pump2">#REF!</definedName>
    <definedName name="Pump3">#REF!</definedName>
    <definedName name="PUU" localSheetId="4">#REF!</definedName>
    <definedName name="PUU" localSheetId="37">#REF!</definedName>
    <definedName name="PUU" localSheetId="38">#REF!</definedName>
    <definedName name="PUU" localSheetId="39">#REF!</definedName>
    <definedName name="PUU" localSheetId="40">#REF!</definedName>
    <definedName name="PUU" localSheetId="35">#REF!</definedName>
    <definedName name="PUU" localSheetId="41">#REF!</definedName>
    <definedName name="PUU" localSheetId="36">#REF!</definedName>
    <definedName name="PUU" localSheetId="34">#REF!</definedName>
    <definedName name="PUU" localSheetId="42">#REF!</definedName>
    <definedName name="PUU" localSheetId="22">#REF!</definedName>
    <definedName name="PUU" localSheetId="43">#REF!</definedName>
    <definedName name="PUU">#REF!</definedName>
    <definedName name="PV" localSheetId="4">#REF!</definedName>
    <definedName name="PV" localSheetId="37">#REF!</definedName>
    <definedName name="PV" localSheetId="38">#REF!</definedName>
    <definedName name="PV" localSheetId="39">#REF!</definedName>
    <definedName name="PV" localSheetId="40">#REF!</definedName>
    <definedName name="PV" localSheetId="35">#REF!</definedName>
    <definedName name="PV" localSheetId="41">#REF!</definedName>
    <definedName name="PV" localSheetId="36">#REF!</definedName>
    <definedName name="PV" localSheetId="34">#REF!</definedName>
    <definedName name="PV" localSheetId="42">#REF!</definedName>
    <definedName name="PV" localSheetId="22">#REF!</definedName>
    <definedName name="PV" localSheetId="43">#REF!</definedName>
    <definedName name="PV">#REF!</definedName>
    <definedName name="pvc" description="심 성 규이(가) 96-11-18에 기록한 매크로" localSheetId="37" xlm="1">#REF!</definedName>
    <definedName name="pvc" description="심 성 규이(가) 96-11-18에 기록한 매크로" localSheetId="38" xlm="1">#REF!</definedName>
    <definedName name="pvc" description="심 성 규이(가) 96-11-18에 기록한 매크로" localSheetId="39" xlm="1">#REF!</definedName>
    <definedName name="pvc" description="심 성 규이(가) 96-11-18에 기록한 매크로" localSheetId="40" xlm="1">#REF!</definedName>
    <definedName name="pvc" description="심 성 규이(가) 96-11-18에 기록한 매크로" localSheetId="35" xlm="1">#REF!</definedName>
    <definedName name="pvc" description="심 성 규이(가) 96-11-18에 기록한 매크로" localSheetId="41" xlm="1">#REF!</definedName>
    <definedName name="pvc" description="심 성 규이(가) 96-11-18에 기록한 매크로" localSheetId="36" xlm="1">#REF!</definedName>
    <definedName name="pvc" description="심 성 규이(가) 96-11-18에 기록한 매크로" localSheetId="34" xlm="1">#REF!</definedName>
    <definedName name="pvc" description="심 성 규이(가) 96-11-18에 기록한 매크로" localSheetId="42" xlm="1">#REF!</definedName>
    <definedName name="pvc" description="심 성 규이(가) 96-11-18에 기록한 매크로" localSheetId="22" xlm="1">#REF!</definedName>
    <definedName name="pvc" description="심 성 규이(가) 96-11-18에 기록한 매크로" localSheetId="43" xlm="1">#REF!</definedName>
    <definedName name="pvc" description="심 성 규이(가) 96-11-18에 기록한 매크로" xlm="1">#REF!</definedName>
    <definedName name="PVC관고무링접합">#REF!</definedName>
    <definedName name="PVC관접합">#REF!</definedName>
    <definedName name="PVI">#REF!</definedName>
    <definedName name="PVP">[6]포장공!#REF!</definedName>
    <definedName name="PVR">[6]포장공!#REF!</definedName>
    <definedName name="PVS">[6]포장공!#REF!</definedName>
    <definedName name="PVT">#REF!</definedName>
    <definedName name="PWP">#REF!</definedName>
    <definedName name="PWW">#REF!</definedName>
    <definedName name="q" hidden="1">#REF!</definedName>
    <definedName name="Q3WEE" localSheetId="4" hidden="1">{#N/A,#N/A,FALSE,"조골재"}</definedName>
    <definedName name="Q3WEE" localSheetId="52" hidden="1">{#N/A,#N/A,FALSE,"조골재"}</definedName>
    <definedName name="Q3WEE" localSheetId="21" hidden="1">{#N/A,#N/A,FALSE,"조골재"}</definedName>
    <definedName name="Q3WEE" localSheetId="22" hidden="1">{#N/A,#N/A,FALSE,"조골재"}</definedName>
    <definedName name="Q3WEE" hidden="1">{#N/A,#N/A,FALSE,"조골재"}</definedName>
    <definedName name="QA">#REF!</definedName>
    <definedName name="QAE">#REF!</definedName>
    <definedName name="qegqegqegqegq">#N/A</definedName>
    <definedName name="qgqrggrg">#N/A</definedName>
    <definedName name="QLQL">#REF!</definedName>
    <definedName name="qor" hidden="1">#REF!</definedName>
    <definedName name="QQ" localSheetId="4" hidden="1">{#N/A,#N/A,FALSE,"2~8번"}</definedName>
    <definedName name="QQ" localSheetId="52" hidden="1">{#N/A,#N/A,FALSE,"2~8번"}</definedName>
    <definedName name="QQ" localSheetId="21" hidden="1">{#N/A,#N/A,FALSE,"2~8번"}</definedName>
    <definedName name="QQ" localSheetId="22" hidden="1">{#N/A,#N/A,FALSE,"2~8번"}</definedName>
    <definedName name="QQ" hidden="1">{#N/A,#N/A,FALSE,"2~8번"}</definedName>
    <definedName name="QQQ" localSheetId="4" hidden="1">#REF!</definedName>
    <definedName name="QQQ" description="심 성 규이(가) 96-11-21에 기록한 매크로" localSheetId="52" xlm="1">#REF!</definedName>
    <definedName name="QQQ" description="심 성 규이(가) 96-11-21에 기록한 매크로" localSheetId="37" xlm="1">#REF!</definedName>
    <definedName name="QQQ" description="심 성 규이(가) 96-11-21에 기록한 매크로" localSheetId="38" xlm="1">#REF!</definedName>
    <definedName name="QQQ" description="심 성 규이(가) 96-11-21에 기록한 매크로" localSheetId="39" xlm="1">#REF!</definedName>
    <definedName name="QQQ" description="심 성 규이(가) 96-11-21에 기록한 매크로" localSheetId="40" xlm="1">#REF!</definedName>
    <definedName name="QQQ" description="심 성 규이(가) 96-11-21에 기록한 매크로" localSheetId="35" xlm="1">#REF!</definedName>
    <definedName name="QQQ" description="심 성 규이(가) 96-11-21에 기록한 매크로" localSheetId="41" xlm="1">#REF!</definedName>
    <definedName name="QQQ" description="심 성 규이(가) 96-11-21에 기록한 매크로" localSheetId="36" xlm="1">#REF!</definedName>
    <definedName name="QQQ" description="심 성 규이(가) 96-11-21에 기록한 매크로" localSheetId="34" xlm="1">#REF!</definedName>
    <definedName name="QQQ" description="심 성 규이(가) 96-11-21에 기록한 매크로" localSheetId="42" xlm="1">#REF!</definedName>
    <definedName name="QQQ" description="심 성 규이(가) 96-11-21에 기록한 매크로" localSheetId="22" xlm="1">#REF!</definedName>
    <definedName name="QQQ" description="심 성 규이(가) 96-11-21에 기록한 매크로" localSheetId="43" xlm="1">#REF!</definedName>
    <definedName name="QQQ" description="심 성 규이(가) 96-11-21에 기록한 매크로" xlm="1">#REF!</definedName>
    <definedName name="QQQQ" localSheetId="4">'5.2.2. 측량설계비 산출내역(세부설계)'!QQQQ</definedName>
    <definedName name="QQQQ" localSheetId="52">B.M성과표!QQQQ</definedName>
    <definedName name="QQQQ" localSheetId="21">가물막이!QQQQ</definedName>
    <definedName name="QQQQ" localSheetId="22">'인공섬 철거'!QQQQ</definedName>
    <definedName name="QQQQ">[0]!QQQQ</definedName>
    <definedName name="QQQQQ">#REF!</definedName>
    <definedName name="QQWWEE">#REF!</definedName>
    <definedName name="QT">#N/A</definedName>
    <definedName name="qtqtqrtqret">#N/A</definedName>
    <definedName name="QTT">#N/A</definedName>
    <definedName name="QTY">#N/A</definedName>
    <definedName name="qu">#REF!</definedName>
    <definedName name="qw" hidden="1">{#N/A,#N/A,FALSE,"단가표지"}</definedName>
    <definedName name="QWEQWQ">#REF!</definedName>
    <definedName name="QWERQWER" hidden="1">#REF!</definedName>
    <definedName name="QWERT" hidden="1">#REF!</definedName>
    <definedName name="QWQ" hidden="1">{#N/A,#N/A,FALSE,"배수2"}</definedName>
    <definedName name="QWT">'[18]3련 BOX'!#REF!</definedName>
    <definedName name="qww">#REF!</definedName>
    <definedName name="R_" localSheetId="4">#REF!</definedName>
    <definedName name="R_" localSheetId="14">#REF!</definedName>
    <definedName name="R_" localSheetId="13">#REF!</definedName>
    <definedName name="R_" localSheetId="12">#REF!</definedName>
    <definedName name="R_" localSheetId="37">#REF!</definedName>
    <definedName name="R_" localSheetId="38">#REF!</definedName>
    <definedName name="R_" localSheetId="39">#REF!</definedName>
    <definedName name="R_" localSheetId="40">#REF!</definedName>
    <definedName name="R_" localSheetId="35">#REF!</definedName>
    <definedName name="R_" localSheetId="41">#REF!</definedName>
    <definedName name="R_" localSheetId="36">#REF!</definedName>
    <definedName name="R_" localSheetId="34">#REF!</definedName>
    <definedName name="R_" localSheetId="42">#REF!</definedName>
    <definedName name="R_" localSheetId="22">#REF!</definedName>
    <definedName name="R_" localSheetId="10">#REF!</definedName>
    <definedName name="R_" localSheetId="43">#REF!</definedName>
    <definedName name="R_">#REF!</definedName>
    <definedName name="radfadf" hidden="1">{"'중기작업1'!$A$1:$V$18"}</definedName>
    <definedName name="Radius">#REF!</definedName>
    <definedName name="RANGE">#REF!</definedName>
    <definedName name="RANGE2">#REF!</definedName>
    <definedName name="RATE">#REF!</definedName>
    <definedName name="RawAgencyPrice">#REF!</definedName>
    <definedName name="RB">#REF!</definedName>
    <definedName name="RBData">#REF!</definedName>
    <definedName name="RC_B">#REF!</definedName>
    <definedName name="Rcrown">#REF!</definedName>
    <definedName name="RD">#REF!</definedName>
    <definedName name="RDSE">#REF!</definedName>
    <definedName name="Re">#REF!</definedName>
    <definedName name="RecordCount" localSheetId="4">#REF!</definedName>
    <definedName name="RecordCount" localSheetId="37">#REF!</definedName>
    <definedName name="RecordCount" localSheetId="38">#REF!</definedName>
    <definedName name="RecordCount" localSheetId="39">#REF!</definedName>
    <definedName name="RecordCount" localSheetId="40">#REF!</definedName>
    <definedName name="RecordCount" localSheetId="35">#REF!</definedName>
    <definedName name="RecordCount" localSheetId="41">#REF!</definedName>
    <definedName name="RecordCount" localSheetId="36">#REF!</definedName>
    <definedName name="RecordCount" localSheetId="34">#REF!</definedName>
    <definedName name="RecordCount" localSheetId="42">#REF!</definedName>
    <definedName name="RecordCount" localSheetId="22">#REF!</definedName>
    <definedName name="RecordCount" localSheetId="43">#REF!</definedName>
    <definedName name="RecordCount">#REF!</definedName>
    <definedName name="_xlnm.Recorder" localSheetId="4">#REF!</definedName>
    <definedName name="_xlnm.Recorder" localSheetId="37">#REF!</definedName>
    <definedName name="_xlnm.Recorder" localSheetId="38">#REF!</definedName>
    <definedName name="_xlnm.Recorder" localSheetId="39">#REF!</definedName>
    <definedName name="_xlnm.Recorder" localSheetId="40">#REF!</definedName>
    <definedName name="_xlnm.Recorder" localSheetId="35">#REF!</definedName>
    <definedName name="_xlnm.Recorder" localSheetId="41">#REF!</definedName>
    <definedName name="_xlnm.Recorder" localSheetId="36">#REF!</definedName>
    <definedName name="_xlnm.Recorder" localSheetId="34">#REF!</definedName>
    <definedName name="_xlnm.Recorder" localSheetId="42">#REF!</definedName>
    <definedName name="_xlnm.Recorder" localSheetId="22">#REF!</definedName>
    <definedName name="_xlnm.Recorder" localSheetId="43">#REF!</definedName>
    <definedName name="_xlnm.Recorder">#REF!</definedName>
    <definedName name="refce">#REF!</definedName>
    <definedName name="refdsfee">#REF!</definedName>
    <definedName name="REM">#N/A</definedName>
    <definedName name="Reselects">#REF!</definedName>
    <definedName name="rey" hidden="1">{"'중기작업1'!$A$1:$V$18"}</definedName>
    <definedName name="RF">BlankMacro1</definedName>
    <definedName name="RFDZF">#REF!</definedName>
    <definedName name="rfrftw">#REF!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fdefgdf">#REF!</definedName>
    <definedName name="rgfet">#REF!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xg">#REF!</definedName>
    <definedName name="RH.4" localSheetId="4">#REF!</definedName>
    <definedName name="RH.4" localSheetId="37">#REF!</definedName>
    <definedName name="RH.4" localSheetId="38">#REF!</definedName>
    <definedName name="RH.4" localSheetId="39">#REF!</definedName>
    <definedName name="RH.4" localSheetId="40">#REF!</definedName>
    <definedName name="RH.4" localSheetId="35">#REF!</definedName>
    <definedName name="RH.4" localSheetId="41">#REF!</definedName>
    <definedName name="RH.4" localSheetId="36">#REF!</definedName>
    <definedName name="RH.4" localSheetId="34">#REF!</definedName>
    <definedName name="RH.4" localSheetId="42">#REF!</definedName>
    <definedName name="RH.4" localSheetId="22">#REF!</definedName>
    <definedName name="RH.4" localSheetId="43">#REF!</definedName>
    <definedName name="RH.4">#REF!</definedName>
    <definedName name="RH.7" localSheetId="4">#REF!</definedName>
    <definedName name="RH.7" localSheetId="37">#REF!</definedName>
    <definedName name="RH.7" localSheetId="38">#REF!</definedName>
    <definedName name="RH.7" localSheetId="39">#REF!</definedName>
    <definedName name="RH.7" localSheetId="40">#REF!</definedName>
    <definedName name="RH.7" localSheetId="35">#REF!</definedName>
    <definedName name="RH.7" localSheetId="41">#REF!</definedName>
    <definedName name="RH.7" localSheetId="36">#REF!</definedName>
    <definedName name="RH.7" localSheetId="34">#REF!</definedName>
    <definedName name="RH.7" localSheetId="42">#REF!</definedName>
    <definedName name="RH.7" localSheetId="22">#REF!</definedName>
    <definedName name="RH.7" localSheetId="43">#REF!</definedName>
    <definedName name="RH.7">#REF!</definedName>
    <definedName name="rho">#REF!</definedName>
    <definedName name="RJRJ">BlankMacro1</definedName>
    <definedName name="RJRKJRKJR">BlankMacro1</definedName>
    <definedName name="rk">#REF!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L">BlankMacro1</definedName>
    <definedName name="RL1D">#REF!</definedName>
    <definedName name="RL2D">#REF!</definedName>
    <definedName name="RL3D">#REF!</definedName>
    <definedName name="RL4D">#REF!</definedName>
    <definedName name="RL6D">#REF!</definedName>
    <definedName name="RL7D">#REF!</definedName>
    <definedName name="RLD">#REF!</definedName>
    <definedName name="RLTJD">BlankMacro1</definedName>
    <definedName name="RO">#REF!</definedName>
    <definedName name="ROCK1">#REF!</definedName>
    <definedName name="rock1_e">#REF!</definedName>
    <definedName name="rock1_ea">#REF!</definedName>
    <definedName name="ROCK2">#REF!</definedName>
    <definedName name="rock2_e">#REF!</definedName>
    <definedName name="rock2_ea">#REF!</definedName>
    <definedName name="ROCK3">#REF!</definedName>
    <definedName name="rock3_e">#REF!</definedName>
    <definedName name="rock3_ea">#REF!</definedName>
    <definedName name="ROCK4">#REF!</definedName>
    <definedName name="rock4_e">#REF!</definedName>
    <definedName name="rock4_ea">#REF!</definedName>
    <definedName name="rog">#REF!</definedName>
    <definedName name="RPE">#REF!</definedName>
    <definedName name="rr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" localSheetId="37">#REF!</definedName>
    <definedName name="RR" localSheetId="38">#REF!</definedName>
    <definedName name="RR" localSheetId="39">#REF!</definedName>
    <definedName name="RR" localSheetId="40">#REF!</definedName>
    <definedName name="RR" localSheetId="35">#REF!</definedName>
    <definedName name="RR" localSheetId="41">#REF!</definedName>
    <definedName name="RR" localSheetId="36">#REF!</definedName>
    <definedName name="RR" localSheetId="34">#REF!</definedName>
    <definedName name="RR" localSheetId="42">#REF!</definedName>
    <definedName name="RR" localSheetId="22">#REF!</definedName>
    <definedName name="RR" localSheetId="43">#REF!</definedName>
    <definedName name="RR">#REF!</definedName>
    <definedName name="RRR">#REF!</definedName>
    <definedName name="rrrr12">#REF!</definedName>
    <definedName name="rrrr13">#REF!</definedName>
    <definedName name="rrrr14">#REF!</definedName>
    <definedName name="rrrr15">#REF!</definedName>
    <definedName name="rrtrt">#REF!</definedName>
    <definedName name="RS" localSheetId="4">#REF!</definedName>
    <definedName name="RS" localSheetId="37">#REF!</definedName>
    <definedName name="RS" localSheetId="38">#REF!</definedName>
    <definedName name="RS" localSheetId="39">#REF!</definedName>
    <definedName name="RS" localSheetId="40">#REF!</definedName>
    <definedName name="RS" localSheetId="35">#REF!</definedName>
    <definedName name="RS" localSheetId="41">#REF!</definedName>
    <definedName name="RS" localSheetId="36">#REF!</definedName>
    <definedName name="RS" localSheetId="34">#REF!</definedName>
    <definedName name="RS" localSheetId="42">#REF!</definedName>
    <definedName name="RS" localSheetId="22">#REF!</definedName>
    <definedName name="RS" localSheetId="43">#REF!</definedName>
    <definedName name="RS">#REF!</definedName>
    <definedName name="RT">#N/A</definedName>
    <definedName name="rt45r">#REF!</definedName>
    <definedName name="rtdtef">#REF!</definedName>
    <definedName name="RTRTR">#REF!</definedName>
    <definedName name="ru">#REF!</definedName>
    <definedName name="S" localSheetId="4">#REF!</definedName>
    <definedName name="s" localSheetId="52">B.M성과표!s</definedName>
    <definedName name="s" localSheetId="21">가물막이!s</definedName>
    <definedName name="s" localSheetId="22">'인공섬 철거'!s</definedName>
    <definedName name="s">[0]!s</definedName>
    <definedName name="s_1" localSheetId="4">#REF!</definedName>
    <definedName name="s_1" localSheetId="52">#REF!</definedName>
    <definedName name="s_1" localSheetId="37">#REF!</definedName>
    <definedName name="s_1" localSheetId="38">#REF!</definedName>
    <definedName name="s_1" localSheetId="39">#REF!</definedName>
    <definedName name="s_1" localSheetId="40">#REF!</definedName>
    <definedName name="s_1" localSheetId="35">#REF!</definedName>
    <definedName name="s_1" localSheetId="41">#REF!</definedName>
    <definedName name="s_1" localSheetId="36">#REF!</definedName>
    <definedName name="s_1" localSheetId="34">#REF!</definedName>
    <definedName name="s_1" localSheetId="42">#REF!</definedName>
    <definedName name="s_1" localSheetId="22">#REF!</definedName>
    <definedName name="s_1" localSheetId="43">#REF!</definedName>
    <definedName name="s_1">#REF!</definedName>
    <definedName name="s_2" localSheetId="4">#REF!</definedName>
    <definedName name="s_2" localSheetId="37">#REF!</definedName>
    <definedName name="s_2" localSheetId="38">#REF!</definedName>
    <definedName name="s_2" localSheetId="39">#REF!</definedName>
    <definedName name="s_2" localSheetId="40">#REF!</definedName>
    <definedName name="s_2" localSheetId="35">#REF!</definedName>
    <definedName name="s_2" localSheetId="41">#REF!</definedName>
    <definedName name="s_2" localSheetId="36">#REF!</definedName>
    <definedName name="s_2" localSheetId="34">#REF!</definedName>
    <definedName name="s_2" localSheetId="42">#REF!</definedName>
    <definedName name="s_2" localSheetId="22">#REF!</definedName>
    <definedName name="s_2" localSheetId="43">#REF!</definedName>
    <definedName name="s_2">#REF!</definedName>
    <definedName name="S_BB">#REF!</definedName>
    <definedName name="S_BU">#REF!</definedName>
    <definedName name="S_EF">#REF!</definedName>
    <definedName name="S2L">#REF!</definedName>
    <definedName name="sa" hidden="1">{"'중기작업1'!$A$1:$V$18"}</definedName>
    <definedName name="SADE">#REF!</definedName>
    <definedName name="SALESPLAN">#REF!</definedName>
    <definedName name="SALI">#REF!</definedName>
    <definedName name="sanch_2">#REF!</definedName>
    <definedName name="sanch_3">#REF!</definedName>
    <definedName name="sanch_4">#REF!</definedName>
    <definedName name="SASL">'[18]3련 BOX'!#REF!</definedName>
    <definedName name="SCK">#REF!</definedName>
    <definedName name="sd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SdAS" hidden="1">#N/A</definedName>
    <definedName name="SDCFG\" hidden="1">{#N/A,#N/A,FALSE,"운반시간"}</definedName>
    <definedName name="SDDFD" hidden="1">{#N/A,#N/A,FALSE,"배수1"}</definedName>
    <definedName name="SDF" hidden="1">#REF!</definedName>
    <definedName name="SDFDFD" hidden="1">{#N/A,#N/A,FALSE,"운반시간"}</definedName>
    <definedName name="SDFGFGDFGDFGDFG" localSheetId="4">#REF!</definedName>
    <definedName name="SDFGFGDFGDFGDFG" localSheetId="37">#REF!</definedName>
    <definedName name="SDFGFGDFGDFGDFG" localSheetId="38">#REF!</definedName>
    <definedName name="SDFGFGDFGDFGDFG" localSheetId="39">#REF!</definedName>
    <definedName name="SDFGFGDFGDFGDFG" localSheetId="40">#REF!</definedName>
    <definedName name="SDFGFGDFGDFGDFG" localSheetId="35">#REF!</definedName>
    <definedName name="SDFGFGDFGDFGDFG" localSheetId="41">#REF!</definedName>
    <definedName name="SDFGFGDFGDFGDFG" localSheetId="36">#REF!</definedName>
    <definedName name="SDFGFGDFGDFGDFG" localSheetId="34">#REF!</definedName>
    <definedName name="SDFGFGDFGDFGDFG" localSheetId="42">#REF!</definedName>
    <definedName name="SDFGFGDFGDFGDFG" localSheetId="22">#REF!</definedName>
    <definedName name="SDFGFGDFGDFGDFG" localSheetId="43">#REF!</definedName>
    <definedName name="SDFGFGDFGDFGDFG">#REF!</definedName>
    <definedName name="sdg" hidden="1">#REF!</definedName>
    <definedName name="SDGAS" hidden="1">#REF!</definedName>
    <definedName name="sdh">BlankMacro1</definedName>
    <definedName name="SDRTHST" hidden="1">#REF!</definedName>
    <definedName name="SDS" localSheetId="4" hidden="1">{#N/A,#N/A,FALSE,"2~8번"}</definedName>
    <definedName name="SDS" localSheetId="52" hidden="1">{#N/A,#N/A,FALSE,"2~8번"}</definedName>
    <definedName name="SDS" localSheetId="21" hidden="1">{#N/A,#N/A,FALSE,"2~8번"}</definedName>
    <definedName name="SDS" localSheetId="22" hidden="1">{#N/A,#N/A,FALSE,"2~8번"}</definedName>
    <definedName name="SDS" hidden="1">{#N/A,#N/A,FALSE,"2~8번"}</definedName>
    <definedName name="sdsdddd" hidden="1">{#N/A,#N/A,FALSE,"토공2"}</definedName>
    <definedName name="sdsss" localSheetId="4">#REF!</definedName>
    <definedName name="sdsss" localSheetId="14">#REF!</definedName>
    <definedName name="sdsss" localSheetId="13">#REF!</definedName>
    <definedName name="sdsss" localSheetId="12">#REF!</definedName>
    <definedName name="sdsss" localSheetId="37">#REF!</definedName>
    <definedName name="sdsss" localSheetId="38">#REF!</definedName>
    <definedName name="sdsss" localSheetId="39">#REF!</definedName>
    <definedName name="sdsss" localSheetId="40">#REF!</definedName>
    <definedName name="sdsss" localSheetId="35">#REF!</definedName>
    <definedName name="sdsss" localSheetId="41">#REF!</definedName>
    <definedName name="sdsss" localSheetId="36">#REF!</definedName>
    <definedName name="sdsss" localSheetId="34">#REF!</definedName>
    <definedName name="sdsss" localSheetId="42">#REF!</definedName>
    <definedName name="sdsss" localSheetId="22">#REF!</definedName>
    <definedName name="sdsss" localSheetId="10">#REF!</definedName>
    <definedName name="sdsss" localSheetId="43">#REF!</definedName>
    <definedName name="sdsss">#REF!</definedName>
    <definedName name="SELECT">#N/A</definedName>
    <definedName name="selection">[9]근태계획서!$I$3:$Q$3</definedName>
    <definedName name="SEP" hidden="1">{#N/A,#N/A,FALSE,"단가표지"}</definedName>
    <definedName name="Seta">#REF!</definedName>
    <definedName name="seven">[9]버스운행안내!$I$8</definedName>
    <definedName name="SEVSE">#REF!</definedName>
    <definedName name="sfa" hidden="1">{"'중기작업1'!$A$1:$V$18"}</definedName>
    <definedName name="sfggf" hidden="1">{#N/A,#N/A,FALSE,"배수1"}</definedName>
    <definedName name="SfLower">#REF!</definedName>
    <definedName name="sfsafsdfdsfdsfdsfsdf">#N/A</definedName>
    <definedName name="SFSDFDSF" hidden="1">{#N/A,#N/A,FALSE,"운반시간"}</definedName>
    <definedName name="SFSDFS">#REF!</definedName>
    <definedName name="SfUpper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fsdfe" hidden="1">#REF!</definedName>
    <definedName name="SHE" localSheetId="4">#REF!</definedName>
    <definedName name="SHE" localSheetId="37">#REF!</definedName>
    <definedName name="SHE" localSheetId="38">#REF!</definedName>
    <definedName name="SHE" localSheetId="39">#REF!</definedName>
    <definedName name="SHE" localSheetId="40">#REF!</definedName>
    <definedName name="SHE" localSheetId="35">#REF!</definedName>
    <definedName name="SHE" localSheetId="41">#REF!</definedName>
    <definedName name="SHE" localSheetId="36">#REF!</definedName>
    <definedName name="SHE" localSheetId="34">#REF!</definedName>
    <definedName name="SHE" localSheetId="42">#REF!</definedName>
    <definedName name="SHE" localSheetId="22">#REF!</definedName>
    <definedName name="SHE" localSheetId="43">#REF!</definedName>
    <definedName name="SHE">#REF!</definedName>
    <definedName name="sheetName" localSheetId="4">#REF!</definedName>
    <definedName name="sheetName" localSheetId="37">#REF!</definedName>
    <definedName name="sheetName" localSheetId="38">#REF!</definedName>
    <definedName name="sheetName" localSheetId="39">#REF!</definedName>
    <definedName name="sheetName" localSheetId="40">#REF!</definedName>
    <definedName name="sheetName" localSheetId="35">#REF!</definedName>
    <definedName name="sheetName" localSheetId="41">#REF!</definedName>
    <definedName name="sheetName" localSheetId="36">#REF!</definedName>
    <definedName name="sheetName" localSheetId="34">#REF!</definedName>
    <definedName name="sheetName" localSheetId="42">#REF!</definedName>
    <definedName name="sheetName" localSheetId="22">#REF!</definedName>
    <definedName name="sheetName" localSheetId="43">#REF!</definedName>
    <definedName name="sheetName">#REF!</definedName>
    <definedName name="sheetNo" localSheetId="4">#REF!</definedName>
    <definedName name="sheetNo" localSheetId="37">#REF!</definedName>
    <definedName name="sheetNo" localSheetId="38">#REF!</definedName>
    <definedName name="sheetNo" localSheetId="39">#REF!</definedName>
    <definedName name="sheetNo" localSheetId="40">#REF!</definedName>
    <definedName name="sheetNo" localSheetId="35">#REF!</definedName>
    <definedName name="sheetNo" localSheetId="41">#REF!</definedName>
    <definedName name="sheetNo" localSheetId="36">#REF!</definedName>
    <definedName name="sheetNo" localSheetId="34">#REF!</definedName>
    <definedName name="sheetNo" localSheetId="42">#REF!</definedName>
    <definedName name="sheetNo" localSheetId="22">#REF!</definedName>
    <definedName name="sheetNo" localSheetId="43">#REF!</definedName>
    <definedName name="sheetNo">#REF!</definedName>
    <definedName name="SheetNumber" localSheetId="4">#REF!</definedName>
    <definedName name="SheetNumber" localSheetId="37">#REF!</definedName>
    <definedName name="SheetNumber" localSheetId="38">#REF!</definedName>
    <definedName name="SheetNumber" localSheetId="39">#REF!</definedName>
    <definedName name="SheetNumber" localSheetId="40">#REF!</definedName>
    <definedName name="SheetNumber" localSheetId="35">#REF!</definedName>
    <definedName name="SheetNumber" localSheetId="41">#REF!</definedName>
    <definedName name="SheetNumber" localSheetId="36">#REF!</definedName>
    <definedName name="SheetNumber" localSheetId="34">#REF!</definedName>
    <definedName name="SheetNumber" localSheetId="42">#REF!</definedName>
    <definedName name="SheetNumber" localSheetId="22">#REF!</definedName>
    <definedName name="SheetNumber" localSheetId="43">#REF!</definedName>
    <definedName name="SheetNumber">#REF!</definedName>
    <definedName name="SHO">#REF!</definedName>
    <definedName name="shoe">#N/A</definedName>
    <definedName name="SHT">#REF!</definedName>
    <definedName name="SI">#N/A</definedName>
    <definedName name="sigma">#REF!</definedName>
    <definedName name="SigmaL">#REF!</definedName>
    <definedName name="sigmaLcon">#REF!</definedName>
    <definedName name="sin" description="심 성 규이(가) 96-11-18에 기록한 매크로" localSheetId="37" xlm="1">#REF!</definedName>
    <definedName name="sin" description="심 성 규이(가) 96-11-18에 기록한 매크로" localSheetId="38" xlm="1">#REF!</definedName>
    <definedName name="sin" description="심 성 규이(가) 96-11-18에 기록한 매크로" localSheetId="39" xlm="1">#REF!</definedName>
    <definedName name="sin" description="심 성 규이(가) 96-11-18에 기록한 매크로" localSheetId="40" xlm="1">#REF!</definedName>
    <definedName name="sin" description="심 성 규이(가) 96-11-18에 기록한 매크로" localSheetId="35" xlm="1">#REF!</definedName>
    <definedName name="sin" description="심 성 규이(가) 96-11-18에 기록한 매크로" localSheetId="41" xlm="1">#REF!</definedName>
    <definedName name="sin" description="심 성 규이(가) 96-11-18에 기록한 매크로" localSheetId="36" xlm="1">#REF!</definedName>
    <definedName name="sin" description="심 성 규이(가) 96-11-18에 기록한 매크로" localSheetId="34" xlm="1">#REF!</definedName>
    <definedName name="sin" description="심 성 규이(가) 96-11-18에 기록한 매크로" localSheetId="42" xlm="1">#REF!</definedName>
    <definedName name="sin" description="심 성 규이(가) 96-11-18에 기록한 매크로" localSheetId="22" xlm="1">#REF!</definedName>
    <definedName name="sin" description="심 성 규이(가) 96-11-18에 기록한 매크로" localSheetId="43" xlm="1">#REF!</definedName>
    <definedName name="sin" description="심 성 규이(가) 96-11-18에 기록한 매크로" xlm="1">#REF!</definedName>
    <definedName name="sinchook" localSheetId="4">#REF!</definedName>
    <definedName name="sinchook" localSheetId="37">#REF!</definedName>
    <definedName name="sinchook" localSheetId="38">#REF!</definedName>
    <definedName name="sinchook" localSheetId="39">#REF!</definedName>
    <definedName name="sinchook" localSheetId="40">#REF!</definedName>
    <definedName name="sinchook" localSheetId="35">#REF!</definedName>
    <definedName name="sinchook" localSheetId="41">#REF!</definedName>
    <definedName name="sinchook" localSheetId="36">#REF!</definedName>
    <definedName name="sinchook" localSheetId="34">#REF!</definedName>
    <definedName name="sinchook" localSheetId="42">#REF!</definedName>
    <definedName name="sinchook" localSheetId="22">#REF!</definedName>
    <definedName name="sinchook" localSheetId="43">#REF!</definedName>
    <definedName name="sinchook">#REF!</definedName>
    <definedName name="six">[9]버스운행안내!$H$8</definedName>
    <definedName name="SIZE">#N/A</definedName>
    <definedName name="SIZE1">#N/A</definedName>
    <definedName name="SIZE2">#REF!</definedName>
    <definedName name="SK">#REF!</definedName>
    <definedName name="skdfsk" hidden="1">#REF!</definedName>
    <definedName name="SKE">#REF!</definedName>
    <definedName name="SKEW">#REF!</definedName>
    <definedName name="SKIN" localSheetId="4">#REF!</definedName>
    <definedName name="SKIN" localSheetId="37">#REF!</definedName>
    <definedName name="SKIN" localSheetId="38">#REF!</definedName>
    <definedName name="SKIN" localSheetId="39">#REF!</definedName>
    <definedName name="SKIN" localSheetId="40">#REF!</definedName>
    <definedName name="SKIN" localSheetId="35">#REF!</definedName>
    <definedName name="SKIN" localSheetId="41">#REF!</definedName>
    <definedName name="SKIN" localSheetId="36">#REF!</definedName>
    <definedName name="SKIN" localSheetId="34">#REF!</definedName>
    <definedName name="SKIN" localSheetId="42">#REF!</definedName>
    <definedName name="SKIN" localSheetId="22">#REF!</definedName>
    <definedName name="SKIN" localSheetId="43">#REF!</definedName>
    <definedName name="SKIN">#REF!</definedName>
    <definedName name="skskdkfk">#N/A</definedName>
    <definedName name="SKSKSKS" localSheetId="4">'5.2.2. 측량설계비 산출내역(세부설계)'!SKSKSKS</definedName>
    <definedName name="SKSKSKS" localSheetId="52">B.M성과표!SKSKSKS</definedName>
    <definedName name="SKSKSKS" localSheetId="21">가물막이!SKSKSKS</definedName>
    <definedName name="SKSKSKS" localSheetId="22">'인공섬 철거'!SKSKSKS</definedName>
    <definedName name="SKSKSKS">[0]!SKSKSKS</definedName>
    <definedName name="SLAB1" localSheetId="4">#REF!</definedName>
    <definedName name="SLAB1" localSheetId="52">#REF!</definedName>
    <definedName name="SLAB1" localSheetId="37">#REF!</definedName>
    <definedName name="SLAB1" localSheetId="38">#REF!</definedName>
    <definedName name="SLAB1" localSheetId="39">#REF!</definedName>
    <definedName name="SLAB1" localSheetId="40">#REF!</definedName>
    <definedName name="SLAB1" localSheetId="35">#REF!</definedName>
    <definedName name="SLAB1" localSheetId="41">#REF!</definedName>
    <definedName name="SLAB1" localSheetId="36">#REF!</definedName>
    <definedName name="SLAB1" localSheetId="34">#REF!</definedName>
    <definedName name="SLAB1" localSheetId="42">#REF!</definedName>
    <definedName name="SLAB1" localSheetId="22">#REF!</definedName>
    <definedName name="SLAB1" localSheetId="43">#REF!</definedName>
    <definedName name="SLAB1">#REF!</definedName>
    <definedName name="SLAB2" localSheetId="4">#REF!</definedName>
    <definedName name="SLAB2" localSheetId="37">#REF!</definedName>
    <definedName name="SLAB2" localSheetId="38">#REF!</definedName>
    <definedName name="SLAB2" localSheetId="39">#REF!</definedName>
    <definedName name="SLAB2" localSheetId="40">#REF!</definedName>
    <definedName name="SLAB2" localSheetId="35">#REF!</definedName>
    <definedName name="SLAB2" localSheetId="41">#REF!</definedName>
    <definedName name="SLAB2" localSheetId="36">#REF!</definedName>
    <definedName name="SLAB2" localSheetId="34">#REF!</definedName>
    <definedName name="SLAB2" localSheetId="42">#REF!</definedName>
    <definedName name="SLAB2" localSheetId="22">#REF!</definedName>
    <definedName name="SLAB2" localSheetId="43">#REF!</definedName>
    <definedName name="SLAB2">#REF!</definedName>
    <definedName name="SLAB3" localSheetId="4">#REF!</definedName>
    <definedName name="SLAB3" localSheetId="37">#REF!</definedName>
    <definedName name="SLAB3" localSheetId="38">#REF!</definedName>
    <definedName name="SLAB3" localSheetId="39">#REF!</definedName>
    <definedName name="SLAB3" localSheetId="40">#REF!</definedName>
    <definedName name="SLAB3" localSheetId="35">#REF!</definedName>
    <definedName name="SLAB3" localSheetId="41">#REF!</definedName>
    <definedName name="SLAB3" localSheetId="36">#REF!</definedName>
    <definedName name="SLAB3" localSheetId="34">#REF!</definedName>
    <definedName name="SLAB3" localSheetId="42">#REF!</definedName>
    <definedName name="SLAB3" localSheetId="22">#REF!</definedName>
    <definedName name="SLAB3" localSheetId="43">#REF!</definedName>
    <definedName name="SLAB3">#REF!</definedName>
    <definedName name="SLFE">#REF!</definedName>
    <definedName name="SLFO">#REF!</definedName>
    <definedName name="slo">#REF!</definedName>
    <definedName name="slope">#REF!</definedName>
    <definedName name="SMP" localSheetId="4">#REF!</definedName>
    <definedName name="SMP" localSheetId="37">#REF!</definedName>
    <definedName name="SMP" localSheetId="38">#REF!</definedName>
    <definedName name="SMP" localSheetId="39">#REF!</definedName>
    <definedName name="SMP" localSheetId="40">#REF!</definedName>
    <definedName name="SMP" localSheetId="35">#REF!</definedName>
    <definedName name="SMP" localSheetId="41">#REF!</definedName>
    <definedName name="SMP" localSheetId="36">#REF!</definedName>
    <definedName name="SMP" localSheetId="34">#REF!</definedName>
    <definedName name="SMP" localSheetId="42">#REF!</definedName>
    <definedName name="SMP" localSheetId="22">#REF!</definedName>
    <definedName name="SMP" localSheetId="43">#REF!</definedName>
    <definedName name="SMP">#REF!</definedName>
    <definedName name="SODURTJ">Dlog_Show</definedName>
    <definedName name="SOIL">#REF!</definedName>
    <definedName name="SOIL1">#REF!</definedName>
    <definedName name="SOIL2">#REF!</definedName>
    <definedName name="solver_adj" hidden="1">#REF!,#REF!</definedName>
    <definedName name="solver_adj1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hidden="1">#REF!</definedName>
    <definedName name="solver_opt1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NG">#REF!</definedName>
    <definedName name="sorcnr">#REF!</definedName>
    <definedName name="sort">#REF!</definedName>
    <definedName name="sort2">#REF!</definedName>
    <definedName name="SORTCODE">#N/A</definedName>
    <definedName name="so건축">#REF!,#REF!,#REF!,#REF!,#REF!,#REF!</definedName>
    <definedName name="SPA" localSheetId="4">#REF!</definedName>
    <definedName name="SPA" localSheetId="37">#REF!</definedName>
    <definedName name="SPA" localSheetId="38">#REF!</definedName>
    <definedName name="SPA" localSheetId="39">#REF!</definedName>
    <definedName name="SPA" localSheetId="40">#REF!</definedName>
    <definedName name="SPA" localSheetId="35">#REF!</definedName>
    <definedName name="SPA" localSheetId="41">#REF!</definedName>
    <definedName name="SPA" localSheetId="36">#REF!</definedName>
    <definedName name="SPA" localSheetId="34">#REF!</definedName>
    <definedName name="SPA" localSheetId="42">#REF!</definedName>
    <definedName name="SPA" localSheetId="22">#REF!</definedName>
    <definedName name="SPA" localSheetId="43">#REF!</definedName>
    <definedName name="SPA">#REF!</definedName>
    <definedName name="SPACE">#REF!</definedName>
    <definedName name="span">#REF!</definedName>
    <definedName name="SPEC">#REF!</definedName>
    <definedName name="SPLI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s">#REF!</definedName>
    <definedName name="ssa" hidden="1">{#N/A,#N/A,FALSE,"전력간선"}</definedName>
    <definedName name="ssafsfasfaf">#N/A</definedName>
    <definedName name="sss" localSheetId="4" hidden="1">{#N/A,#N/A,FALSE,"전력간선"}</definedName>
    <definedName name="SSS" localSheetId="52" hidden="1">{#N/A,#N/A,FALSE,"2~8번"}</definedName>
    <definedName name="SSS" localSheetId="21" hidden="1">{#N/A,#N/A,FALSE,"2~8번"}</definedName>
    <definedName name="SSS" localSheetId="22" hidden="1">{#N/A,#N/A,FALSE,"2~8번"}</definedName>
    <definedName name="SSS" hidden="1">{#N/A,#N/A,FALSE,"2~8번"}</definedName>
    <definedName name="ssss">#REF!,#REF!,#REF!,#REF!,#REF!</definedName>
    <definedName name="sssss" hidden="1">{#N/A,#N/A,FALSE,"운반시간"}</definedName>
    <definedName name="ST" localSheetId="4">#REF!</definedName>
    <definedName name="ST" localSheetId="52">#REF!</definedName>
    <definedName name="ST" localSheetId="37">#REF!</definedName>
    <definedName name="ST" localSheetId="38">#REF!</definedName>
    <definedName name="ST" localSheetId="39">#REF!</definedName>
    <definedName name="ST" localSheetId="40">#REF!</definedName>
    <definedName name="ST" localSheetId="35">#REF!</definedName>
    <definedName name="ST" localSheetId="41">#REF!</definedName>
    <definedName name="ST" localSheetId="36">#REF!</definedName>
    <definedName name="ST" localSheetId="34">#REF!</definedName>
    <definedName name="ST" localSheetId="42">#REF!</definedName>
    <definedName name="ST" localSheetId="22">#REF!</definedName>
    <definedName name="ST" localSheetId="43">#REF!</definedName>
    <definedName name="ST">#REF!</definedName>
    <definedName name="START">#REF!</definedName>
    <definedName name="STOWH">'[18]3련 BOX'!#REF!</definedName>
    <definedName name="STRUT">#REF!</definedName>
    <definedName name="STRUT_E">#REF!</definedName>
    <definedName name="STRUT_EA">#REF!</definedName>
    <definedName name="STRUT_EA1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">#REF!</definedName>
    <definedName name="SubDic">#REF!</definedName>
    <definedName name="suk" description="심 성 규이(가) 96-11-19에 기록한 매크로" localSheetId="37" xlm="1">#REF!</definedName>
    <definedName name="suk" description="심 성 규이(가) 96-11-19에 기록한 매크로" localSheetId="38" xlm="1">#REF!</definedName>
    <definedName name="suk" description="심 성 규이(가) 96-11-19에 기록한 매크로" localSheetId="39" xlm="1">#REF!</definedName>
    <definedName name="suk" description="심 성 규이(가) 96-11-19에 기록한 매크로" localSheetId="40" xlm="1">#REF!</definedName>
    <definedName name="suk" description="심 성 규이(가) 96-11-19에 기록한 매크로" localSheetId="35" xlm="1">#REF!</definedName>
    <definedName name="suk" description="심 성 규이(가) 96-11-19에 기록한 매크로" localSheetId="41" xlm="1">#REF!</definedName>
    <definedName name="suk" description="심 성 규이(가) 96-11-19에 기록한 매크로" localSheetId="36" xlm="1">#REF!</definedName>
    <definedName name="suk" description="심 성 규이(가) 96-11-19에 기록한 매크로" localSheetId="34" xlm="1">#REF!</definedName>
    <definedName name="suk" description="심 성 규이(가) 96-11-19에 기록한 매크로" localSheetId="42" xlm="1">#REF!</definedName>
    <definedName name="suk" description="심 성 규이(가) 96-11-19에 기록한 매크로" localSheetId="22" xlm="1">#REF!</definedName>
    <definedName name="suk" description="심 성 규이(가) 96-11-19에 기록한 매크로" localSheetId="43" xlm="1">#REF!</definedName>
    <definedName name="suk" description="심 성 규이(가) 96-11-19에 기록한 매크로" xlm="1">#REF!</definedName>
    <definedName name="sukcon" description="심 성 규이(가) 96-11-19에 기록한 매크로" localSheetId="37" xlm="1">#REF!</definedName>
    <definedName name="sukcon" description="심 성 규이(가) 96-11-19에 기록한 매크로" localSheetId="38" xlm="1">#REF!</definedName>
    <definedName name="sukcon" description="심 성 규이(가) 96-11-19에 기록한 매크로" localSheetId="39" xlm="1">#REF!</definedName>
    <definedName name="sukcon" description="심 성 규이(가) 96-11-19에 기록한 매크로" localSheetId="40" xlm="1">#REF!</definedName>
    <definedName name="sukcon" description="심 성 규이(가) 96-11-19에 기록한 매크로" localSheetId="35" xlm="1">#REF!</definedName>
    <definedName name="sukcon" description="심 성 규이(가) 96-11-19에 기록한 매크로" localSheetId="41" xlm="1">#REF!</definedName>
    <definedName name="sukcon" description="심 성 규이(가) 96-11-19에 기록한 매크로" localSheetId="36" xlm="1">#REF!</definedName>
    <definedName name="sukcon" description="심 성 규이(가) 96-11-19에 기록한 매크로" localSheetId="34" xlm="1">#REF!</definedName>
    <definedName name="sukcon" description="심 성 규이(가) 96-11-19에 기록한 매크로" localSheetId="42" xlm="1">#REF!</definedName>
    <definedName name="sukcon" description="심 성 규이(가) 96-11-19에 기록한 매크로" localSheetId="22" xlm="1">#REF!</definedName>
    <definedName name="sukcon" description="심 성 규이(가) 96-11-19에 기록한 매크로" localSheetId="43" xlm="1">#REF!</definedName>
    <definedName name="sukcon" description="심 성 규이(가) 96-11-19에 기록한 매크로" xlm="1">#REF!</definedName>
    <definedName name="sukform" description="심 성 규이(가) 96-11-19에 기록한 매크로" localSheetId="37" xlm="1">#REF!</definedName>
    <definedName name="sukform" description="심 성 규이(가) 96-11-19에 기록한 매크로" localSheetId="38" xlm="1">#REF!</definedName>
    <definedName name="sukform" description="심 성 규이(가) 96-11-19에 기록한 매크로" localSheetId="39" xlm="1">#REF!</definedName>
    <definedName name="sukform" description="심 성 규이(가) 96-11-19에 기록한 매크로" localSheetId="40" xlm="1">#REF!</definedName>
    <definedName name="sukform" description="심 성 규이(가) 96-11-19에 기록한 매크로" localSheetId="35" xlm="1">#REF!</definedName>
    <definedName name="sukform" description="심 성 규이(가) 96-11-19에 기록한 매크로" localSheetId="41" xlm="1">#REF!</definedName>
    <definedName name="sukform" description="심 성 규이(가) 96-11-19에 기록한 매크로" localSheetId="36" xlm="1">#REF!</definedName>
    <definedName name="sukform" description="심 성 규이(가) 96-11-19에 기록한 매크로" localSheetId="34" xlm="1">#REF!</definedName>
    <definedName name="sukform" description="심 성 규이(가) 96-11-19에 기록한 매크로" localSheetId="42" xlm="1">#REF!</definedName>
    <definedName name="sukform" description="심 성 규이(가) 96-11-19에 기록한 매크로" localSheetId="22" xlm="1">#REF!</definedName>
    <definedName name="sukform" description="심 성 규이(가) 96-11-19에 기록한 매크로" localSheetId="43" xlm="1">#REF!</definedName>
    <definedName name="sukform" description="심 성 규이(가) 96-11-19에 기록한 매크로" xlm="1">#REF!</definedName>
    <definedName name="sukgoim" description="심 성 규이(가) 96-11-20에 기록한 매크로" localSheetId="37" xlm="1">#REF!</definedName>
    <definedName name="sukgoim" description="심 성 규이(가) 96-11-20에 기록한 매크로" localSheetId="38" xlm="1">#REF!</definedName>
    <definedName name="sukgoim" description="심 성 규이(가) 96-11-20에 기록한 매크로" localSheetId="39" xlm="1">#REF!</definedName>
    <definedName name="sukgoim" description="심 성 규이(가) 96-11-20에 기록한 매크로" localSheetId="40" xlm="1">#REF!</definedName>
    <definedName name="sukgoim" description="심 성 규이(가) 96-11-20에 기록한 매크로" localSheetId="35" xlm="1">#REF!</definedName>
    <definedName name="sukgoim" description="심 성 규이(가) 96-11-20에 기록한 매크로" localSheetId="41" xlm="1">#REF!</definedName>
    <definedName name="sukgoim" description="심 성 규이(가) 96-11-20에 기록한 매크로" localSheetId="36" xlm="1">#REF!</definedName>
    <definedName name="sukgoim" description="심 성 규이(가) 96-11-20에 기록한 매크로" localSheetId="34" xlm="1">#REF!</definedName>
    <definedName name="sukgoim" description="심 성 규이(가) 96-11-20에 기록한 매크로" localSheetId="42" xlm="1">#REF!</definedName>
    <definedName name="sukgoim" description="심 성 규이(가) 96-11-20에 기록한 매크로" localSheetId="22" xlm="1">#REF!</definedName>
    <definedName name="sukgoim" description="심 성 규이(가) 96-11-20에 기록한 매크로" localSheetId="43" xlm="1">#REF!</definedName>
    <definedName name="sukgoim" description="심 성 규이(가) 96-11-20에 기록한 매크로" xlm="1">#REF!</definedName>
    <definedName name="sukjab" description="심 성 규이(가) 96-11-20에 기록한 매크로" localSheetId="37" xlm="1">#REF!</definedName>
    <definedName name="sukjab" description="심 성 규이(가) 96-11-20에 기록한 매크로" localSheetId="38" xlm="1">#REF!</definedName>
    <definedName name="sukjab" description="심 성 규이(가) 96-11-20에 기록한 매크로" localSheetId="39" xlm="1">#REF!</definedName>
    <definedName name="sukjab" description="심 성 규이(가) 96-11-20에 기록한 매크로" localSheetId="40" xlm="1">#REF!</definedName>
    <definedName name="sukjab" description="심 성 규이(가) 96-11-20에 기록한 매크로" localSheetId="35" xlm="1">#REF!</definedName>
    <definedName name="sukjab" description="심 성 규이(가) 96-11-20에 기록한 매크로" localSheetId="41" xlm="1">#REF!</definedName>
    <definedName name="sukjab" description="심 성 규이(가) 96-11-20에 기록한 매크로" localSheetId="36" xlm="1">#REF!</definedName>
    <definedName name="sukjab" description="심 성 규이(가) 96-11-20에 기록한 매크로" localSheetId="34" xlm="1">#REF!</definedName>
    <definedName name="sukjab" description="심 성 규이(가) 96-11-20에 기록한 매크로" localSheetId="42" xlm="1">#REF!</definedName>
    <definedName name="sukjab" description="심 성 규이(가) 96-11-20에 기록한 매크로" localSheetId="22" xlm="1">#REF!</definedName>
    <definedName name="sukjab" description="심 성 규이(가) 96-11-20에 기록한 매크로" localSheetId="43" xlm="1">#REF!</definedName>
    <definedName name="sukjab" description="심 성 규이(가) 96-11-20에 기록한 매크로" xlm="1">#REF!</definedName>
    <definedName name="sukmort" description="심 성 규이(가) 96-11-20에 기록한 매크로" localSheetId="37" xlm="1">#REF!</definedName>
    <definedName name="sukmort" description="심 성 규이(가) 96-11-20에 기록한 매크로" localSheetId="38" xlm="1">#REF!</definedName>
    <definedName name="sukmort" description="심 성 규이(가) 96-11-20에 기록한 매크로" localSheetId="39" xlm="1">#REF!</definedName>
    <definedName name="sukmort" description="심 성 규이(가) 96-11-20에 기록한 매크로" localSheetId="40" xlm="1">#REF!</definedName>
    <definedName name="sukmort" description="심 성 규이(가) 96-11-20에 기록한 매크로" localSheetId="35" xlm="1">#REF!</definedName>
    <definedName name="sukmort" description="심 성 규이(가) 96-11-20에 기록한 매크로" localSheetId="41" xlm="1">#REF!</definedName>
    <definedName name="sukmort" description="심 성 규이(가) 96-11-20에 기록한 매크로" localSheetId="36" xlm="1">#REF!</definedName>
    <definedName name="sukmort" description="심 성 규이(가) 96-11-20에 기록한 매크로" localSheetId="34" xlm="1">#REF!</definedName>
    <definedName name="sukmort" description="심 성 규이(가) 96-11-20에 기록한 매크로" localSheetId="42" xlm="1">#REF!</definedName>
    <definedName name="sukmort" description="심 성 규이(가) 96-11-20에 기록한 매크로" localSheetId="22" xlm="1">#REF!</definedName>
    <definedName name="sukmort" description="심 성 규이(가) 96-11-20에 기록한 매크로" localSheetId="43" xlm="1">#REF!</definedName>
    <definedName name="sukmort" description="심 성 규이(가) 96-11-20에 기록한 매크로" xlm="1">#REF!</definedName>
    <definedName name="SUKP" localSheetId="4">#REF!</definedName>
    <definedName name="SUKP" localSheetId="37">#REF!</definedName>
    <definedName name="SUKP" localSheetId="38">#REF!</definedName>
    <definedName name="SUKP" localSheetId="39">#REF!</definedName>
    <definedName name="SUKP" localSheetId="40">#REF!</definedName>
    <definedName name="SUKP" localSheetId="35">#REF!</definedName>
    <definedName name="SUKP" localSheetId="41">#REF!</definedName>
    <definedName name="SUKP" localSheetId="36">#REF!</definedName>
    <definedName name="SUKP" localSheetId="34">#REF!</definedName>
    <definedName name="SUKP" localSheetId="42">#REF!</definedName>
    <definedName name="SUKP" localSheetId="22">#REF!</definedName>
    <definedName name="SUKP" localSheetId="43">#REF!</definedName>
    <definedName name="SUKP">#REF!</definedName>
    <definedName name="sukpvc" description="심 성 규이(가) 96-11-20에 기록한 매크로" localSheetId="37" xlm="1">#REF!</definedName>
    <definedName name="sukpvc" description="심 성 규이(가) 96-11-20에 기록한 매크로" localSheetId="38" xlm="1">#REF!</definedName>
    <definedName name="sukpvc" description="심 성 규이(가) 96-11-20에 기록한 매크로" localSheetId="39" xlm="1">#REF!</definedName>
    <definedName name="sukpvc" description="심 성 규이(가) 96-11-20에 기록한 매크로" localSheetId="40" xlm="1">#REF!</definedName>
    <definedName name="sukpvc" description="심 성 규이(가) 96-11-20에 기록한 매크로" localSheetId="35" xlm="1">#REF!</definedName>
    <definedName name="sukpvc" description="심 성 규이(가) 96-11-20에 기록한 매크로" localSheetId="41" xlm="1">#REF!</definedName>
    <definedName name="sukpvc" description="심 성 규이(가) 96-11-20에 기록한 매크로" localSheetId="36" xlm="1">#REF!</definedName>
    <definedName name="sukpvc" description="심 성 규이(가) 96-11-20에 기록한 매크로" localSheetId="34" xlm="1">#REF!</definedName>
    <definedName name="sukpvc" description="심 성 규이(가) 96-11-20에 기록한 매크로" localSheetId="42" xlm="1">#REF!</definedName>
    <definedName name="sukpvc" description="심 성 규이(가) 96-11-20에 기록한 매크로" localSheetId="22" xlm="1">#REF!</definedName>
    <definedName name="sukpvc" description="심 성 규이(가) 96-11-20에 기록한 매크로" localSheetId="43" xlm="1">#REF!</definedName>
    <definedName name="sukpvc" description="심 성 규이(가) 96-11-20에 기록한 매크로" xlm="1">#REF!</definedName>
    <definedName name="sum" localSheetId="4">#REF!</definedName>
    <definedName name="sum" localSheetId="37">#REF!</definedName>
    <definedName name="sum" localSheetId="38">#REF!</definedName>
    <definedName name="sum" localSheetId="39">#REF!</definedName>
    <definedName name="sum" localSheetId="40">#REF!</definedName>
    <definedName name="sum" localSheetId="35">#REF!</definedName>
    <definedName name="sum" localSheetId="41">#REF!</definedName>
    <definedName name="sum" localSheetId="36">#REF!</definedName>
    <definedName name="sum" localSheetId="34">#REF!</definedName>
    <definedName name="sum" localSheetId="42">#REF!</definedName>
    <definedName name="sum" localSheetId="22">#REF!</definedName>
    <definedName name="sum" localSheetId="43">#REF!</definedName>
    <definedName name="sum">#REF!</definedName>
    <definedName name="SUMMARY">#REF!</definedName>
    <definedName name="sung">#N/A</definedName>
    <definedName name="SUO_REA">#REF!</definedName>
    <definedName name="SUO_TOE">#REF!</definedName>
    <definedName name="SUPP">#REF!</definedName>
    <definedName name="SUYO">#N/A</definedName>
    <definedName name="SV" localSheetId="4">#REF!</definedName>
    <definedName name="SV" localSheetId="37">#REF!</definedName>
    <definedName name="SV" localSheetId="38">#REF!</definedName>
    <definedName name="SV" localSheetId="39">#REF!</definedName>
    <definedName name="SV" localSheetId="40">#REF!</definedName>
    <definedName name="SV" localSheetId="35">#REF!</definedName>
    <definedName name="SV" localSheetId="41">#REF!</definedName>
    <definedName name="SV" localSheetId="36">#REF!</definedName>
    <definedName name="SV" localSheetId="34">#REF!</definedName>
    <definedName name="SV" localSheetId="42">#REF!</definedName>
    <definedName name="SV" localSheetId="22">#REF!</definedName>
    <definedName name="SV" localSheetId="43">#REF!</definedName>
    <definedName name="SV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H.1">'[18]3련 BOX'!#REF!</definedName>
    <definedName name="SWH.2">'[18]3련 BOX'!#REF!</definedName>
    <definedName name="SWH.3">'[18]3련 BOX'!#REF!</definedName>
    <definedName name="SWL">#REF!</definedName>
    <definedName name="SWR">#REF!</definedName>
    <definedName name="swswswswsws" hidden="1">{"'중기작업1'!$A$1:$V$18"}</definedName>
    <definedName name="SW시험사001" localSheetId="4">#REF!</definedName>
    <definedName name="SW시험사001" localSheetId="37">#REF!</definedName>
    <definedName name="SW시험사001" localSheetId="38">#REF!</definedName>
    <definedName name="SW시험사001" localSheetId="39">#REF!</definedName>
    <definedName name="SW시험사001" localSheetId="40">#REF!</definedName>
    <definedName name="SW시험사001" localSheetId="35">#REF!</definedName>
    <definedName name="SW시험사001" localSheetId="41">#REF!</definedName>
    <definedName name="SW시험사001" localSheetId="36">#REF!</definedName>
    <definedName name="SW시험사001" localSheetId="34">#REF!</definedName>
    <definedName name="SW시험사001" localSheetId="42">#REF!</definedName>
    <definedName name="SW시험사001" localSheetId="22">#REF!</definedName>
    <definedName name="SW시험사001" localSheetId="43">#REF!</definedName>
    <definedName name="SW시험사001">#REF!</definedName>
    <definedName name="SW시험사002" localSheetId="4">#REF!</definedName>
    <definedName name="SW시험사002" localSheetId="37">#REF!</definedName>
    <definedName name="SW시험사002" localSheetId="38">#REF!</definedName>
    <definedName name="SW시험사002" localSheetId="39">#REF!</definedName>
    <definedName name="SW시험사002" localSheetId="40">#REF!</definedName>
    <definedName name="SW시험사002" localSheetId="35">#REF!</definedName>
    <definedName name="SW시험사002" localSheetId="41">#REF!</definedName>
    <definedName name="SW시험사002" localSheetId="36">#REF!</definedName>
    <definedName name="SW시험사002" localSheetId="34">#REF!</definedName>
    <definedName name="SW시험사002" localSheetId="42">#REF!</definedName>
    <definedName name="SW시험사002" localSheetId="22">#REF!</definedName>
    <definedName name="SW시험사002" localSheetId="43">#REF!</definedName>
    <definedName name="SW시험사002">#REF!</definedName>
    <definedName name="SW시험사011" localSheetId="4">#REF!</definedName>
    <definedName name="SW시험사011" localSheetId="37">#REF!</definedName>
    <definedName name="SW시험사011" localSheetId="38">#REF!</definedName>
    <definedName name="SW시험사011" localSheetId="39">#REF!</definedName>
    <definedName name="SW시험사011" localSheetId="40">#REF!</definedName>
    <definedName name="SW시험사011" localSheetId="35">#REF!</definedName>
    <definedName name="SW시험사011" localSheetId="41">#REF!</definedName>
    <definedName name="SW시험사011" localSheetId="36">#REF!</definedName>
    <definedName name="SW시험사011" localSheetId="34">#REF!</definedName>
    <definedName name="SW시험사011" localSheetId="42">#REF!</definedName>
    <definedName name="SW시험사011" localSheetId="22">#REF!</definedName>
    <definedName name="SW시험사011" localSheetId="43">#REF!</definedName>
    <definedName name="SW시험사011">#REF!</definedName>
    <definedName name="SW시험사982" localSheetId="4">#REF!</definedName>
    <definedName name="SW시험사982" localSheetId="37">#REF!</definedName>
    <definedName name="SW시험사982" localSheetId="38">#REF!</definedName>
    <definedName name="SW시험사982" localSheetId="39">#REF!</definedName>
    <definedName name="SW시험사982" localSheetId="40">#REF!</definedName>
    <definedName name="SW시험사982" localSheetId="35">#REF!</definedName>
    <definedName name="SW시험사982" localSheetId="41">#REF!</definedName>
    <definedName name="SW시험사982" localSheetId="36">#REF!</definedName>
    <definedName name="SW시험사982" localSheetId="34">#REF!</definedName>
    <definedName name="SW시험사982" localSheetId="42">#REF!</definedName>
    <definedName name="SW시험사982" localSheetId="22">#REF!</definedName>
    <definedName name="SW시험사982" localSheetId="43">#REF!</definedName>
    <definedName name="SW시험사982">#REF!</definedName>
    <definedName name="SW시험사991" localSheetId="4">#REF!</definedName>
    <definedName name="SW시험사991" localSheetId="37">#REF!</definedName>
    <definedName name="SW시험사991" localSheetId="38">#REF!</definedName>
    <definedName name="SW시험사991" localSheetId="39">#REF!</definedName>
    <definedName name="SW시험사991" localSheetId="40">#REF!</definedName>
    <definedName name="SW시험사991" localSheetId="35">#REF!</definedName>
    <definedName name="SW시험사991" localSheetId="41">#REF!</definedName>
    <definedName name="SW시험사991" localSheetId="36">#REF!</definedName>
    <definedName name="SW시험사991" localSheetId="34">#REF!</definedName>
    <definedName name="SW시험사991" localSheetId="42">#REF!</definedName>
    <definedName name="SW시험사991" localSheetId="22">#REF!</definedName>
    <definedName name="SW시험사991" localSheetId="43">#REF!</definedName>
    <definedName name="SW시험사991">#REF!</definedName>
    <definedName name="SW시험사992" localSheetId="4">#REF!</definedName>
    <definedName name="SW시험사992" localSheetId="37">#REF!</definedName>
    <definedName name="SW시험사992" localSheetId="38">#REF!</definedName>
    <definedName name="SW시험사992" localSheetId="39">#REF!</definedName>
    <definedName name="SW시험사992" localSheetId="40">#REF!</definedName>
    <definedName name="SW시험사992" localSheetId="35">#REF!</definedName>
    <definedName name="SW시험사992" localSheetId="41">#REF!</definedName>
    <definedName name="SW시험사992" localSheetId="36">#REF!</definedName>
    <definedName name="SW시험사992" localSheetId="34">#REF!</definedName>
    <definedName name="SW시험사992" localSheetId="42">#REF!</definedName>
    <definedName name="SW시험사992" localSheetId="22">#REF!</definedName>
    <definedName name="SW시험사992" localSheetId="43">#REF!</definedName>
    <definedName name="SW시험사992">#REF!</definedName>
    <definedName name="SY">#REF!</definedName>
    <definedName name="SYS">#N/A</definedName>
    <definedName name="t">#REF!</definedName>
    <definedName name="T_AMOUNT">#N/A</definedName>
    <definedName name="T_UPRICE">#N/A</definedName>
    <definedName name="T1_">#N/A</definedName>
    <definedName name="t1a1p">#REF!</definedName>
    <definedName name="t1a1t">#REF!</definedName>
    <definedName name="t1a2p">#REF!</definedName>
    <definedName name="t1a2t">#REF!</definedName>
    <definedName name="T1S">#REF!</definedName>
    <definedName name="t2a1p">#REF!</definedName>
    <definedName name="t2a1t">#REF!</definedName>
    <definedName name="t2a2p">#REF!</definedName>
    <definedName name="t2a2t">#REF!</definedName>
    <definedName name="T2S">#REF!</definedName>
    <definedName name="T3A1P">#REF!</definedName>
    <definedName name="t3a1t">#REF!</definedName>
    <definedName name="t3a2p">#REF!</definedName>
    <definedName name="t3a2t">#REF!</definedName>
    <definedName name="T3S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BLE" localSheetId="4">#REF!</definedName>
    <definedName name="TABLE" localSheetId="37">#REF!</definedName>
    <definedName name="TABLE" localSheetId="38">#REF!</definedName>
    <definedName name="TABLE" localSheetId="39">#REF!</definedName>
    <definedName name="TABLE" localSheetId="40">#REF!</definedName>
    <definedName name="TABLE" localSheetId="35">#REF!</definedName>
    <definedName name="TABLE" localSheetId="41">#REF!</definedName>
    <definedName name="TABLE" localSheetId="36">#REF!</definedName>
    <definedName name="TABLE" localSheetId="34">#REF!</definedName>
    <definedName name="TABLE" localSheetId="42">#REF!</definedName>
    <definedName name="TABLE" localSheetId="22">#REF!</definedName>
    <definedName name="TABLE" localSheetId="43">#REF!</definedName>
    <definedName name="TABLE">#REF!</definedName>
    <definedName name="Table1">#REF!</definedName>
    <definedName name="TAF">#REF!</definedName>
    <definedName name="TAH">#REF!</definedName>
    <definedName name="TAK" localSheetId="4">#REF!</definedName>
    <definedName name="TAK" localSheetId="37">#REF!</definedName>
    <definedName name="TAK" localSheetId="38">#REF!</definedName>
    <definedName name="TAK" localSheetId="39">#REF!</definedName>
    <definedName name="TAK" localSheetId="40">#REF!</definedName>
    <definedName name="TAK" localSheetId="35">#REF!</definedName>
    <definedName name="TAK" localSheetId="41">#REF!</definedName>
    <definedName name="TAK" localSheetId="36">#REF!</definedName>
    <definedName name="TAK" localSheetId="34">#REF!</definedName>
    <definedName name="TAK" localSheetId="42">#REF!</definedName>
    <definedName name="TAK" localSheetId="22">#REF!</definedName>
    <definedName name="TAK" localSheetId="43">#REF!</definedName>
    <definedName name="TAK">#REF!</definedName>
    <definedName name="TAM">#REF!</definedName>
    <definedName name="TANB">#REF!</definedName>
    <definedName name="TB">#REF!</definedName>
    <definedName name="TBM" localSheetId="4">#REF!</definedName>
    <definedName name="TBM" localSheetId="37">#REF!</definedName>
    <definedName name="TBM" localSheetId="38">#REF!</definedName>
    <definedName name="TBM" localSheetId="39">#REF!</definedName>
    <definedName name="TBM" localSheetId="40">#REF!</definedName>
    <definedName name="TBM" localSheetId="35">#REF!</definedName>
    <definedName name="TBM" localSheetId="41">#REF!</definedName>
    <definedName name="TBM" localSheetId="36">#REF!</definedName>
    <definedName name="TBM" localSheetId="34">#REF!</definedName>
    <definedName name="TBM" localSheetId="42">#REF!</definedName>
    <definedName name="TBM" localSheetId="22">#REF!</definedName>
    <definedName name="TBM" localSheetId="43">#REF!</definedName>
    <definedName name="TBM">#REF!</definedName>
    <definedName name="TC">#REF!</definedName>
    <definedName name="TCA">#REF!</definedName>
    <definedName name="TCB">#REF!</definedName>
    <definedName name="tcon" description="심 성 규이(가) 96-11-20에 기록한 매크로" localSheetId="37" xlm="1">#REF!</definedName>
    <definedName name="tcon" description="심 성 규이(가) 96-11-20에 기록한 매크로" localSheetId="38" xlm="1">#REF!</definedName>
    <definedName name="tcon" description="심 성 규이(가) 96-11-20에 기록한 매크로" localSheetId="39" xlm="1">#REF!</definedName>
    <definedName name="tcon" description="심 성 규이(가) 96-11-20에 기록한 매크로" localSheetId="40" xlm="1">#REF!</definedName>
    <definedName name="tcon" description="심 성 규이(가) 96-11-20에 기록한 매크로" localSheetId="35" xlm="1">#REF!</definedName>
    <definedName name="tcon" description="심 성 규이(가) 96-11-20에 기록한 매크로" localSheetId="41" xlm="1">#REF!</definedName>
    <definedName name="tcon" description="심 성 규이(가) 96-11-20에 기록한 매크로" localSheetId="36" xlm="1">#REF!</definedName>
    <definedName name="tcon" description="심 성 규이(가) 96-11-20에 기록한 매크로" localSheetId="34" xlm="1">#REF!</definedName>
    <definedName name="tcon" description="심 성 규이(가) 96-11-20에 기록한 매크로" localSheetId="42" xlm="1">#REF!</definedName>
    <definedName name="tcon" description="심 성 규이(가) 96-11-20에 기록한 매크로" localSheetId="22" xlm="1">#REF!</definedName>
    <definedName name="tcon" description="심 성 규이(가) 96-11-20에 기록한 매크로" localSheetId="43" xlm="1">#REF!</definedName>
    <definedName name="tcon" description="심 성 규이(가) 96-11-20에 기록한 매크로" xlm="1">#REF!</definedName>
    <definedName name="tconbase" description="심 성 규이(가) 96-11-20에 기록한 매크로" localSheetId="37" xlm="1">#REF!</definedName>
    <definedName name="tconbase" description="심 성 규이(가) 96-11-20에 기록한 매크로" localSheetId="38" xlm="1">#REF!</definedName>
    <definedName name="tconbase" description="심 성 규이(가) 96-11-20에 기록한 매크로" localSheetId="39" xlm="1">#REF!</definedName>
    <definedName name="tconbase" description="심 성 규이(가) 96-11-20에 기록한 매크로" localSheetId="40" xlm="1">#REF!</definedName>
    <definedName name="tconbase" description="심 성 규이(가) 96-11-20에 기록한 매크로" localSheetId="35" xlm="1">#REF!</definedName>
    <definedName name="tconbase" description="심 성 규이(가) 96-11-20에 기록한 매크로" localSheetId="41" xlm="1">#REF!</definedName>
    <definedName name="tconbase" description="심 성 규이(가) 96-11-20에 기록한 매크로" localSheetId="36" xlm="1">#REF!</definedName>
    <definedName name="tconbase" description="심 성 규이(가) 96-11-20에 기록한 매크로" localSheetId="34" xlm="1">#REF!</definedName>
    <definedName name="tconbase" description="심 성 규이(가) 96-11-20에 기록한 매크로" localSheetId="42" xlm="1">#REF!</definedName>
    <definedName name="tconbase" description="심 성 규이(가) 96-11-20에 기록한 매크로" localSheetId="22" xlm="1">#REF!</definedName>
    <definedName name="tconbase" description="심 성 규이(가) 96-11-20에 기록한 매크로" localSheetId="43" xlm="1">#REF!</definedName>
    <definedName name="tconbase" description="심 성 규이(가) 96-11-20에 기록한 매크로" xlm="1">#REF!</definedName>
    <definedName name="TD">#REF!</definedName>
    <definedName name="TDcon">#REF!</definedName>
    <definedName name="Te">#REF!</definedName>
    <definedName name="temp">#REF!</definedName>
    <definedName name="temp2">#REF!</definedName>
    <definedName name="terwq">#REF!</definedName>
    <definedName name="Tf">#REF!</definedName>
    <definedName name="tf4eafg">#REF!</definedName>
    <definedName name="TH">#N/A</definedName>
    <definedName name="THK">#N/A</definedName>
    <definedName name="three">[9]버스운행안내!$E$8</definedName>
    <definedName name="TIT">#REF!</definedName>
    <definedName name="TITLE" localSheetId="4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35">#REF!</definedName>
    <definedName name="TITLE" localSheetId="41">#REF!</definedName>
    <definedName name="TITLE" localSheetId="36">#REF!</definedName>
    <definedName name="TITLE" localSheetId="34">#REF!</definedName>
    <definedName name="TITLE" localSheetId="42">#REF!</definedName>
    <definedName name="TITLE" localSheetId="22">#REF!</definedName>
    <definedName name="TITLE" localSheetId="43">#REF!</definedName>
    <definedName name="TITLE">#REF!</definedName>
    <definedName name="TKH">'[18]3련 BOX'!#REF!</definedName>
    <definedName name="TL">#REF!</definedName>
    <definedName name="TMO">#REF!</definedName>
    <definedName name="TOB" localSheetId="4">#REF!</definedName>
    <definedName name="TOB" localSheetId="37">#REF!</definedName>
    <definedName name="TOB" localSheetId="38">#REF!</definedName>
    <definedName name="TOB" localSheetId="39">#REF!</definedName>
    <definedName name="TOB" localSheetId="40">#REF!</definedName>
    <definedName name="TOB" localSheetId="35">#REF!</definedName>
    <definedName name="TOB" localSheetId="41">#REF!</definedName>
    <definedName name="TOB" localSheetId="36">#REF!</definedName>
    <definedName name="TOB" localSheetId="34">#REF!</definedName>
    <definedName name="TOB" localSheetId="42">#REF!</definedName>
    <definedName name="TOB" localSheetId="22">#REF!</definedName>
    <definedName name="TOB" localSheetId="43">#REF!</definedName>
    <definedName name="TOB">#REF!</definedName>
    <definedName name="todl" hidden="1">#REF!</definedName>
    <definedName name="tofms" hidden="1">#REF!</definedName>
    <definedName name="TOH" localSheetId="4">#REF!</definedName>
    <definedName name="TOH" localSheetId="37">#REF!</definedName>
    <definedName name="TOH" localSheetId="38">#REF!</definedName>
    <definedName name="TOH" localSheetId="39">#REF!</definedName>
    <definedName name="TOH" localSheetId="40">#REF!</definedName>
    <definedName name="TOH" localSheetId="35">#REF!</definedName>
    <definedName name="TOH" localSheetId="41">#REF!</definedName>
    <definedName name="TOH" localSheetId="36">#REF!</definedName>
    <definedName name="TOH" localSheetId="34">#REF!</definedName>
    <definedName name="TOH" localSheetId="42">#REF!</definedName>
    <definedName name="TOH" localSheetId="22">#REF!</definedName>
    <definedName name="TOH" localSheetId="43">#REF!</definedName>
    <definedName name="TOH">#REF!</definedName>
    <definedName name="TOKONG">#REF!</definedName>
    <definedName name="TOLB" localSheetId="4">#REF!</definedName>
    <definedName name="TOLB" localSheetId="37">#REF!</definedName>
    <definedName name="TOLB" localSheetId="38">#REF!</definedName>
    <definedName name="TOLB" localSheetId="39">#REF!</definedName>
    <definedName name="TOLB" localSheetId="40">#REF!</definedName>
    <definedName name="TOLB" localSheetId="35">#REF!</definedName>
    <definedName name="TOLB" localSheetId="41">#REF!</definedName>
    <definedName name="TOLB" localSheetId="36">#REF!</definedName>
    <definedName name="TOLB" localSheetId="34">#REF!</definedName>
    <definedName name="TOLB" localSheetId="42">#REF!</definedName>
    <definedName name="TOLB" localSheetId="22">#REF!</definedName>
    <definedName name="TOLB" localSheetId="43">#REF!</definedName>
    <definedName name="TOLB">#REF!</definedName>
    <definedName name="TOO">#N/A</definedName>
    <definedName name="TOP">#REF!</definedName>
    <definedName name="TOWB" localSheetId="4">#REF!</definedName>
    <definedName name="TOWB" localSheetId="37">#REF!</definedName>
    <definedName name="TOWB" localSheetId="38">#REF!</definedName>
    <definedName name="TOWB" localSheetId="39">#REF!</definedName>
    <definedName name="TOWB" localSheetId="40">#REF!</definedName>
    <definedName name="TOWB" localSheetId="35">#REF!</definedName>
    <definedName name="TOWB" localSheetId="41">#REF!</definedName>
    <definedName name="TOWB" localSheetId="36">#REF!</definedName>
    <definedName name="TOWB" localSheetId="34">#REF!</definedName>
    <definedName name="TOWB" localSheetId="42">#REF!</definedName>
    <definedName name="TOWB" localSheetId="22">#REF!</definedName>
    <definedName name="TOWB" localSheetId="43">#REF!</definedName>
    <definedName name="TOWB">#REF!</definedName>
    <definedName name="TOWH" localSheetId="4">#REF!</definedName>
    <definedName name="TOWH" localSheetId="37">#REF!</definedName>
    <definedName name="TOWH" localSheetId="38">#REF!</definedName>
    <definedName name="TOWH" localSheetId="39">#REF!</definedName>
    <definedName name="TOWH" localSheetId="40">#REF!</definedName>
    <definedName name="TOWH" localSheetId="35">#REF!</definedName>
    <definedName name="TOWH" localSheetId="41">#REF!</definedName>
    <definedName name="TOWH" localSheetId="36">#REF!</definedName>
    <definedName name="TOWH" localSheetId="34">#REF!</definedName>
    <definedName name="TOWH" localSheetId="42">#REF!</definedName>
    <definedName name="TOWH" localSheetId="22">#REF!</definedName>
    <definedName name="TOWH" localSheetId="43">#REF!</definedName>
    <definedName name="TOWH">#REF!</definedName>
    <definedName name="TPF">#REF!</definedName>
    <definedName name="TPH">#REF!</definedName>
    <definedName name="TPM">#REF!</definedName>
    <definedName name="tr" hidden="1">#REF!</definedName>
    <definedName name="treg">#REF!</definedName>
    <definedName name="TRETETT">#REF!</definedName>
    <definedName name="TREZSEF">#REF!</definedName>
    <definedName name="trg">#REF!</definedName>
    <definedName name="trgre">#REF!</definedName>
    <definedName name="trhfhtrhgh">#REF!</definedName>
    <definedName name="TRTR">#REF!</definedName>
    <definedName name="TRTRTRT">#REF!</definedName>
    <definedName name="trvrgr">#REF!</definedName>
    <definedName name="TRVRT">#REF!</definedName>
    <definedName name="TRY5RSF">#REF!</definedName>
    <definedName name="TS">#REF!</definedName>
    <definedName name="ttr">#REF!</definedName>
    <definedName name="ttt" localSheetId="4">#REF!</definedName>
    <definedName name="ttt" localSheetId="14">#REF!</definedName>
    <definedName name="ttt" localSheetId="13">#REF!</definedName>
    <definedName name="ttt" localSheetId="12">#REF!</definedName>
    <definedName name="ttt" localSheetId="37">#REF!</definedName>
    <definedName name="ttt" localSheetId="38">#REF!</definedName>
    <definedName name="ttt" localSheetId="39">#REF!</definedName>
    <definedName name="ttt" localSheetId="40">#REF!</definedName>
    <definedName name="ttt" localSheetId="35">#REF!</definedName>
    <definedName name="ttt" localSheetId="41">#REF!</definedName>
    <definedName name="ttt" localSheetId="36">#REF!</definedName>
    <definedName name="ttt" localSheetId="34">#REF!</definedName>
    <definedName name="ttt" localSheetId="42">#REF!</definedName>
    <definedName name="ttt" localSheetId="22">#REF!</definedName>
    <definedName name="ttt" localSheetId="10">#REF!</definedName>
    <definedName name="ttt" localSheetId="43">#REF!</definedName>
    <definedName name="ttt">#REF!</definedName>
    <definedName name="tttt" hidden="1">{"'Sheet1'!$A$4","'Sheet1'!$A$9:$G$28"}</definedName>
    <definedName name="tttttt" hidden="1">{#N/A,#N/A,FALSE,"골재소요량";#N/A,#N/A,FALSE,"골재소요량"}</definedName>
    <definedName name="TU">#REF!</definedName>
    <definedName name="tuchal">#REF!</definedName>
    <definedName name="TW">#REF!</definedName>
    <definedName name="TWA">#REF!</definedName>
    <definedName name="TWL">#REF!</definedName>
    <definedName name="two">[9]버스운행안내!$D$8</definedName>
    <definedName name="TWR">#REF!</definedName>
    <definedName name="TWW">#REF!</definedName>
    <definedName name="Ty1H1" localSheetId="4">#REF!</definedName>
    <definedName name="Ty1H1" localSheetId="37">#REF!</definedName>
    <definedName name="Ty1H1" localSheetId="38">#REF!</definedName>
    <definedName name="Ty1H1" localSheetId="39">#REF!</definedName>
    <definedName name="Ty1H1" localSheetId="40">#REF!</definedName>
    <definedName name="Ty1H1" localSheetId="35">#REF!</definedName>
    <definedName name="Ty1H1" localSheetId="41">#REF!</definedName>
    <definedName name="Ty1H1" localSheetId="36">#REF!</definedName>
    <definedName name="Ty1H1" localSheetId="34">#REF!</definedName>
    <definedName name="Ty1H1" localSheetId="42">#REF!</definedName>
    <definedName name="Ty1H1" localSheetId="22">#REF!</definedName>
    <definedName name="Ty1H1" localSheetId="43">#REF!</definedName>
    <definedName name="Ty1H1">#REF!</definedName>
    <definedName name="Ty1H2" localSheetId="4">#REF!</definedName>
    <definedName name="Ty1H2" localSheetId="37">#REF!</definedName>
    <definedName name="Ty1H2" localSheetId="38">#REF!</definedName>
    <definedName name="Ty1H2" localSheetId="39">#REF!</definedName>
    <definedName name="Ty1H2" localSheetId="40">#REF!</definedName>
    <definedName name="Ty1H2" localSheetId="35">#REF!</definedName>
    <definedName name="Ty1H2" localSheetId="41">#REF!</definedName>
    <definedName name="Ty1H2" localSheetId="36">#REF!</definedName>
    <definedName name="Ty1H2" localSheetId="34">#REF!</definedName>
    <definedName name="Ty1H2" localSheetId="42">#REF!</definedName>
    <definedName name="Ty1H2" localSheetId="22">#REF!</definedName>
    <definedName name="Ty1H2" localSheetId="43">#REF!</definedName>
    <definedName name="Ty1H2">#REF!</definedName>
    <definedName name="Ty1H3" localSheetId="4">#REF!</definedName>
    <definedName name="Ty1H3" localSheetId="37">#REF!</definedName>
    <definedName name="Ty1H3" localSheetId="38">#REF!</definedName>
    <definedName name="Ty1H3" localSheetId="39">#REF!</definedName>
    <definedName name="Ty1H3" localSheetId="40">#REF!</definedName>
    <definedName name="Ty1H3" localSheetId="35">#REF!</definedName>
    <definedName name="Ty1H3" localSheetId="41">#REF!</definedName>
    <definedName name="Ty1H3" localSheetId="36">#REF!</definedName>
    <definedName name="Ty1H3" localSheetId="34">#REF!</definedName>
    <definedName name="Ty1H3" localSheetId="42">#REF!</definedName>
    <definedName name="Ty1H3" localSheetId="22">#REF!</definedName>
    <definedName name="Ty1H3" localSheetId="43">#REF!</definedName>
    <definedName name="Ty1H3">#REF!</definedName>
    <definedName name="Ty1Hun1" localSheetId="4">#REF!</definedName>
    <definedName name="Ty1Hun1" localSheetId="37">#REF!</definedName>
    <definedName name="Ty1Hun1" localSheetId="38">#REF!</definedName>
    <definedName name="Ty1Hun1" localSheetId="39">#REF!</definedName>
    <definedName name="Ty1Hun1" localSheetId="40">#REF!</definedName>
    <definedName name="Ty1Hun1" localSheetId="35">#REF!</definedName>
    <definedName name="Ty1Hun1" localSheetId="41">#REF!</definedName>
    <definedName name="Ty1Hun1" localSheetId="36">#REF!</definedName>
    <definedName name="Ty1Hun1" localSheetId="34">#REF!</definedName>
    <definedName name="Ty1Hun1" localSheetId="42">#REF!</definedName>
    <definedName name="Ty1Hun1" localSheetId="22">#REF!</definedName>
    <definedName name="Ty1Hun1" localSheetId="43">#REF!</definedName>
    <definedName name="Ty1Hun1">#REF!</definedName>
    <definedName name="Ty1Hun2" localSheetId="4">#REF!</definedName>
    <definedName name="Ty1Hun2" localSheetId="37">#REF!</definedName>
    <definedName name="Ty1Hun2" localSheetId="38">#REF!</definedName>
    <definedName name="Ty1Hun2" localSheetId="39">#REF!</definedName>
    <definedName name="Ty1Hun2" localSheetId="40">#REF!</definedName>
    <definedName name="Ty1Hun2" localSheetId="35">#REF!</definedName>
    <definedName name="Ty1Hun2" localSheetId="41">#REF!</definedName>
    <definedName name="Ty1Hun2" localSheetId="36">#REF!</definedName>
    <definedName name="Ty1Hun2" localSheetId="34">#REF!</definedName>
    <definedName name="Ty1Hun2" localSheetId="42">#REF!</definedName>
    <definedName name="Ty1Hun2" localSheetId="22">#REF!</definedName>
    <definedName name="Ty1Hun2" localSheetId="43">#REF!</definedName>
    <definedName name="Ty1Hun2">#REF!</definedName>
    <definedName name="Ty1K1" localSheetId="4">#REF!</definedName>
    <definedName name="Ty1K1" localSheetId="37">#REF!</definedName>
    <definedName name="Ty1K1" localSheetId="38">#REF!</definedName>
    <definedName name="Ty1K1" localSheetId="39">#REF!</definedName>
    <definedName name="Ty1K1" localSheetId="40">#REF!</definedName>
    <definedName name="Ty1K1" localSheetId="35">#REF!</definedName>
    <definedName name="Ty1K1" localSheetId="41">#REF!</definedName>
    <definedName name="Ty1K1" localSheetId="36">#REF!</definedName>
    <definedName name="Ty1K1" localSheetId="34">#REF!</definedName>
    <definedName name="Ty1K1" localSheetId="42">#REF!</definedName>
    <definedName name="Ty1K1" localSheetId="22">#REF!</definedName>
    <definedName name="Ty1K1" localSheetId="43">#REF!</definedName>
    <definedName name="Ty1K1">#REF!</definedName>
    <definedName name="Ty1K2" localSheetId="4">#REF!</definedName>
    <definedName name="Ty1K2" localSheetId="37">#REF!</definedName>
    <definedName name="Ty1K2" localSheetId="38">#REF!</definedName>
    <definedName name="Ty1K2" localSheetId="39">#REF!</definedName>
    <definedName name="Ty1K2" localSheetId="40">#REF!</definedName>
    <definedName name="Ty1K2" localSheetId="35">#REF!</definedName>
    <definedName name="Ty1K2" localSheetId="41">#REF!</definedName>
    <definedName name="Ty1K2" localSheetId="36">#REF!</definedName>
    <definedName name="Ty1K2" localSheetId="34">#REF!</definedName>
    <definedName name="Ty1K2" localSheetId="42">#REF!</definedName>
    <definedName name="Ty1K2" localSheetId="22">#REF!</definedName>
    <definedName name="Ty1K2" localSheetId="43">#REF!</definedName>
    <definedName name="Ty1K2">#REF!</definedName>
    <definedName name="Ty1L1" localSheetId="4">#REF!</definedName>
    <definedName name="Ty1L1" localSheetId="37">#REF!</definedName>
    <definedName name="Ty1L1" localSheetId="38">#REF!</definedName>
    <definedName name="Ty1L1" localSheetId="39">#REF!</definedName>
    <definedName name="Ty1L1" localSheetId="40">#REF!</definedName>
    <definedName name="Ty1L1" localSheetId="35">#REF!</definedName>
    <definedName name="Ty1L1" localSheetId="41">#REF!</definedName>
    <definedName name="Ty1L1" localSheetId="36">#REF!</definedName>
    <definedName name="Ty1L1" localSheetId="34">#REF!</definedName>
    <definedName name="Ty1L1" localSheetId="42">#REF!</definedName>
    <definedName name="Ty1L1" localSheetId="22">#REF!</definedName>
    <definedName name="Ty1L1" localSheetId="43">#REF!</definedName>
    <definedName name="Ty1L1">#REF!</definedName>
    <definedName name="Ty1L2" localSheetId="4">#REF!</definedName>
    <definedName name="Ty1L2" localSheetId="37">#REF!</definedName>
    <definedName name="Ty1L2" localSheetId="38">#REF!</definedName>
    <definedName name="Ty1L2" localSheetId="39">#REF!</definedName>
    <definedName name="Ty1L2" localSheetId="40">#REF!</definedName>
    <definedName name="Ty1L2" localSheetId="35">#REF!</definedName>
    <definedName name="Ty1L2" localSheetId="41">#REF!</definedName>
    <definedName name="Ty1L2" localSheetId="36">#REF!</definedName>
    <definedName name="Ty1L2" localSheetId="34">#REF!</definedName>
    <definedName name="Ty1L2" localSheetId="42">#REF!</definedName>
    <definedName name="Ty1L2" localSheetId="22">#REF!</definedName>
    <definedName name="Ty1L2" localSheetId="43">#REF!</definedName>
    <definedName name="Ty1L2">#REF!</definedName>
    <definedName name="Ty1L3" localSheetId="4">#REF!</definedName>
    <definedName name="Ty1L3" localSheetId="37">#REF!</definedName>
    <definedName name="Ty1L3" localSheetId="38">#REF!</definedName>
    <definedName name="Ty1L3" localSheetId="39">#REF!</definedName>
    <definedName name="Ty1L3" localSheetId="40">#REF!</definedName>
    <definedName name="Ty1L3" localSheetId="35">#REF!</definedName>
    <definedName name="Ty1L3" localSheetId="41">#REF!</definedName>
    <definedName name="Ty1L3" localSheetId="36">#REF!</definedName>
    <definedName name="Ty1L3" localSheetId="34">#REF!</definedName>
    <definedName name="Ty1L3" localSheetId="42">#REF!</definedName>
    <definedName name="Ty1L3" localSheetId="22">#REF!</definedName>
    <definedName name="Ty1L3" localSheetId="43">#REF!</definedName>
    <definedName name="Ty1L3">#REF!</definedName>
    <definedName name="Ty1L4" localSheetId="4">#REF!</definedName>
    <definedName name="Ty1L4" localSheetId="37">#REF!</definedName>
    <definedName name="Ty1L4" localSheetId="38">#REF!</definedName>
    <definedName name="Ty1L4" localSheetId="39">#REF!</definedName>
    <definedName name="Ty1L4" localSheetId="40">#REF!</definedName>
    <definedName name="Ty1L4" localSheetId="35">#REF!</definedName>
    <definedName name="Ty1L4" localSheetId="41">#REF!</definedName>
    <definedName name="Ty1L4" localSheetId="36">#REF!</definedName>
    <definedName name="Ty1L4" localSheetId="34">#REF!</definedName>
    <definedName name="Ty1L4" localSheetId="42">#REF!</definedName>
    <definedName name="Ty1L4" localSheetId="22">#REF!</definedName>
    <definedName name="Ty1L4" localSheetId="43">#REF!</definedName>
    <definedName name="Ty1L4">#REF!</definedName>
    <definedName name="Ty1L5" localSheetId="4">#REF!</definedName>
    <definedName name="Ty1L5" localSheetId="37">#REF!</definedName>
    <definedName name="Ty1L5" localSheetId="38">#REF!</definedName>
    <definedName name="Ty1L5" localSheetId="39">#REF!</definedName>
    <definedName name="Ty1L5" localSheetId="40">#REF!</definedName>
    <definedName name="Ty1L5" localSheetId="35">#REF!</definedName>
    <definedName name="Ty1L5" localSheetId="41">#REF!</definedName>
    <definedName name="Ty1L5" localSheetId="36">#REF!</definedName>
    <definedName name="Ty1L5" localSheetId="34">#REF!</definedName>
    <definedName name="Ty1L5" localSheetId="42">#REF!</definedName>
    <definedName name="Ty1L5" localSheetId="22">#REF!</definedName>
    <definedName name="Ty1L5" localSheetId="43">#REF!</definedName>
    <definedName name="Ty1L5">#REF!</definedName>
    <definedName name="Ty1L6" localSheetId="4">#REF!</definedName>
    <definedName name="Ty1L6" localSheetId="37">#REF!</definedName>
    <definedName name="Ty1L6" localSheetId="38">#REF!</definedName>
    <definedName name="Ty1L6" localSheetId="39">#REF!</definedName>
    <definedName name="Ty1L6" localSheetId="40">#REF!</definedName>
    <definedName name="Ty1L6" localSheetId="35">#REF!</definedName>
    <definedName name="Ty1L6" localSheetId="41">#REF!</definedName>
    <definedName name="Ty1L6" localSheetId="36">#REF!</definedName>
    <definedName name="Ty1L6" localSheetId="34">#REF!</definedName>
    <definedName name="Ty1L6" localSheetId="42">#REF!</definedName>
    <definedName name="Ty1L6" localSheetId="22">#REF!</definedName>
    <definedName name="Ty1L6" localSheetId="43">#REF!</definedName>
    <definedName name="Ty1L6">#REF!</definedName>
    <definedName name="Ty1TH" localSheetId="4">#REF!</definedName>
    <definedName name="Ty1TH" localSheetId="37">#REF!</definedName>
    <definedName name="Ty1TH" localSheetId="38">#REF!</definedName>
    <definedName name="Ty1TH" localSheetId="39">#REF!</definedName>
    <definedName name="Ty1TH" localSheetId="40">#REF!</definedName>
    <definedName name="Ty1TH" localSheetId="35">#REF!</definedName>
    <definedName name="Ty1TH" localSheetId="41">#REF!</definedName>
    <definedName name="Ty1TH" localSheetId="36">#REF!</definedName>
    <definedName name="Ty1TH" localSheetId="34">#REF!</definedName>
    <definedName name="Ty1TH" localSheetId="42">#REF!</definedName>
    <definedName name="Ty1TH" localSheetId="22">#REF!</definedName>
    <definedName name="Ty1TH" localSheetId="43">#REF!</definedName>
    <definedName name="Ty1TH">#REF!</definedName>
    <definedName name="Ty1TL" localSheetId="4">#REF!</definedName>
    <definedName name="Ty1TL" localSheetId="37">#REF!</definedName>
    <definedName name="Ty1TL" localSheetId="38">#REF!</definedName>
    <definedName name="Ty1TL" localSheetId="39">#REF!</definedName>
    <definedName name="Ty1TL" localSheetId="40">#REF!</definedName>
    <definedName name="Ty1TL" localSheetId="35">#REF!</definedName>
    <definedName name="Ty1TL" localSheetId="41">#REF!</definedName>
    <definedName name="Ty1TL" localSheetId="36">#REF!</definedName>
    <definedName name="Ty1TL" localSheetId="34">#REF!</definedName>
    <definedName name="Ty1TL" localSheetId="42">#REF!</definedName>
    <definedName name="Ty1TL" localSheetId="22">#REF!</definedName>
    <definedName name="Ty1TL" localSheetId="43">#REF!</definedName>
    <definedName name="Ty1TL">#REF!</definedName>
    <definedName name="Ty2H1" localSheetId="4">#REF!</definedName>
    <definedName name="Ty2H1" localSheetId="37">#REF!</definedName>
    <definedName name="Ty2H1" localSheetId="38">#REF!</definedName>
    <definedName name="Ty2H1" localSheetId="39">#REF!</definedName>
    <definedName name="Ty2H1" localSheetId="40">#REF!</definedName>
    <definedName name="Ty2H1" localSheetId="35">#REF!</definedName>
    <definedName name="Ty2H1" localSheetId="41">#REF!</definedName>
    <definedName name="Ty2H1" localSheetId="36">#REF!</definedName>
    <definedName name="Ty2H1" localSheetId="34">#REF!</definedName>
    <definedName name="Ty2H1" localSheetId="42">#REF!</definedName>
    <definedName name="Ty2H1" localSheetId="22">#REF!</definedName>
    <definedName name="Ty2H1" localSheetId="43">#REF!</definedName>
    <definedName name="Ty2H1">#REF!</definedName>
    <definedName name="Ty2H2" localSheetId="4">#REF!</definedName>
    <definedName name="Ty2H2" localSheetId="37">#REF!</definedName>
    <definedName name="Ty2H2" localSheetId="38">#REF!</definedName>
    <definedName name="Ty2H2" localSheetId="39">#REF!</definedName>
    <definedName name="Ty2H2" localSheetId="40">#REF!</definedName>
    <definedName name="Ty2H2" localSheetId="35">#REF!</definedName>
    <definedName name="Ty2H2" localSheetId="41">#REF!</definedName>
    <definedName name="Ty2H2" localSheetId="36">#REF!</definedName>
    <definedName name="Ty2H2" localSheetId="34">#REF!</definedName>
    <definedName name="Ty2H2" localSheetId="42">#REF!</definedName>
    <definedName name="Ty2H2" localSheetId="22">#REF!</definedName>
    <definedName name="Ty2H2" localSheetId="43">#REF!</definedName>
    <definedName name="Ty2H2">#REF!</definedName>
    <definedName name="Ty2H3" localSheetId="4">#REF!</definedName>
    <definedName name="Ty2H3" localSheetId="37">#REF!</definedName>
    <definedName name="Ty2H3" localSheetId="38">#REF!</definedName>
    <definedName name="Ty2H3" localSheetId="39">#REF!</definedName>
    <definedName name="Ty2H3" localSheetId="40">#REF!</definedName>
    <definedName name="Ty2H3" localSheetId="35">#REF!</definedName>
    <definedName name="Ty2H3" localSheetId="41">#REF!</definedName>
    <definedName name="Ty2H3" localSheetId="36">#REF!</definedName>
    <definedName name="Ty2H3" localSheetId="34">#REF!</definedName>
    <definedName name="Ty2H3" localSheetId="42">#REF!</definedName>
    <definedName name="Ty2H3" localSheetId="22">#REF!</definedName>
    <definedName name="Ty2H3" localSheetId="43">#REF!</definedName>
    <definedName name="Ty2H3">#REF!</definedName>
    <definedName name="Ty2Hun1" localSheetId="4">#REF!</definedName>
    <definedName name="Ty2Hun1" localSheetId="37">#REF!</definedName>
    <definedName name="Ty2Hun1" localSheetId="38">#REF!</definedName>
    <definedName name="Ty2Hun1" localSheetId="39">#REF!</definedName>
    <definedName name="Ty2Hun1" localSheetId="40">#REF!</definedName>
    <definedName name="Ty2Hun1" localSheetId="35">#REF!</definedName>
    <definedName name="Ty2Hun1" localSheetId="41">#REF!</definedName>
    <definedName name="Ty2Hun1" localSheetId="36">#REF!</definedName>
    <definedName name="Ty2Hun1" localSheetId="34">#REF!</definedName>
    <definedName name="Ty2Hun1" localSheetId="42">#REF!</definedName>
    <definedName name="Ty2Hun1" localSheetId="22">#REF!</definedName>
    <definedName name="Ty2Hun1" localSheetId="43">#REF!</definedName>
    <definedName name="Ty2Hun1">#REF!</definedName>
    <definedName name="Ty2Hun2" localSheetId="4">#REF!</definedName>
    <definedName name="Ty2Hun2" localSheetId="37">#REF!</definedName>
    <definedName name="Ty2Hun2" localSheetId="38">#REF!</definedName>
    <definedName name="Ty2Hun2" localSheetId="39">#REF!</definedName>
    <definedName name="Ty2Hun2" localSheetId="40">#REF!</definedName>
    <definedName name="Ty2Hun2" localSheetId="35">#REF!</definedName>
    <definedName name="Ty2Hun2" localSheetId="41">#REF!</definedName>
    <definedName name="Ty2Hun2" localSheetId="36">#REF!</definedName>
    <definedName name="Ty2Hun2" localSheetId="34">#REF!</definedName>
    <definedName name="Ty2Hun2" localSheetId="42">#REF!</definedName>
    <definedName name="Ty2Hun2" localSheetId="22">#REF!</definedName>
    <definedName name="Ty2Hun2" localSheetId="43">#REF!</definedName>
    <definedName name="Ty2Hun2">#REF!</definedName>
    <definedName name="Ty2K1" localSheetId="4">#REF!</definedName>
    <definedName name="Ty2K1" localSheetId="37">#REF!</definedName>
    <definedName name="Ty2K1" localSheetId="38">#REF!</definedName>
    <definedName name="Ty2K1" localSheetId="39">#REF!</definedName>
    <definedName name="Ty2K1" localSheetId="40">#REF!</definedName>
    <definedName name="Ty2K1" localSheetId="35">#REF!</definedName>
    <definedName name="Ty2K1" localSheetId="41">#REF!</definedName>
    <definedName name="Ty2K1" localSheetId="36">#REF!</definedName>
    <definedName name="Ty2K1" localSheetId="34">#REF!</definedName>
    <definedName name="Ty2K1" localSheetId="42">#REF!</definedName>
    <definedName name="Ty2K1" localSheetId="22">#REF!</definedName>
    <definedName name="Ty2K1" localSheetId="43">#REF!</definedName>
    <definedName name="Ty2K1">#REF!</definedName>
    <definedName name="Ty2K2" localSheetId="4">#REF!</definedName>
    <definedName name="Ty2K2" localSheetId="37">#REF!</definedName>
    <definedName name="Ty2K2" localSheetId="38">#REF!</definedName>
    <definedName name="Ty2K2" localSheetId="39">#REF!</definedName>
    <definedName name="Ty2K2" localSheetId="40">#REF!</definedName>
    <definedName name="Ty2K2" localSheetId="35">#REF!</definedName>
    <definedName name="Ty2K2" localSheetId="41">#REF!</definedName>
    <definedName name="Ty2K2" localSheetId="36">#REF!</definedName>
    <definedName name="Ty2K2" localSheetId="34">#REF!</definedName>
    <definedName name="Ty2K2" localSheetId="42">#REF!</definedName>
    <definedName name="Ty2K2" localSheetId="22">#REF!</definedName>
    <definedName name="Ty2K2" localSheetId="43">#REF!</definedName>
    <definedName name="Ty2K2">#REF!</definedName>
    <definedName name="Ty2L1" localSheetId="4">#REF!</definedName>
    <definedName name="Ty2L1" localSheetId="37">#REF!</definedName>
    <definedName name="Ty2L1" localSheetId="38">#REF!</definedName>
    <definedName name="Ty2L1" localSheetId="39">#REF!</definedName>
    <definedName name="Ty2L1" localSheetId="40">#REF!</definedName>
    <definedName name="Ty2L1" localSheetId="35">#REF!</definedName>
    <definedName name="Ty2L1" localSheetId="41">#REF!</definedName>
    <definedName name="Ty2L1" localSheetId="36">#REF!</definedName>
    <definedName name="Ty2L1" localSheetId="34">#REF!</definedName>
    <definedName name="Ty2L1" localSheetId="42">#REF!</definedName>
    <definedName name="Ty2L1" localSheetId="22">#REF!</definedName>
    <definedName name="Ty2L1" localSheetId="43">#REF!</definedName>
    <definedName name="Ty2L1">#REF!</definedName>
    <definedName name="Ty2L2" localSheetId="4">#REF!</definedName>
    <definedName name="Ty2L2" localSheetId="37">#REF!</definedName>
    <definedName name="Ty2L2" localSheetId="38">#REF!</definedName>
    <definedName name="Ty2L2" localSheetId="39">#REF!</definedName>
    <definedName name="Ty2L2" localSheetId="40">#REF!</definedName>
    <definedName name="Ty2L2" localSheetId="35">#REF!</definedName>
    <definedName name="Ty2L2" localSheetId="41">#REF!</definedName>
    <definedName name="Ty2L2" localSheetId="36">#REF!</definedName>
    <definedName name="Ty2L2" localSheetId="34">#REF!</definedName>
    <definedName name="Ty2L2" localSheetId="42">#REF!</definedName>
    <definedName name="Ty2L2" localSheetId="22">#REF!</definedName>
    <definedName name="Ty2L2" localSheetId="43">#REF!</definedName>
    <definedName name="Ty2L2">#REF!</definedName>
    <definedName name="Ty2L3" localSheetId="4">#REF!</definedName>
    <definedName name="Ty2L3" localSheetId="37">#REF!</definedName>
    <definedName name="Ty2L3" localSheetId="38">#REF!</definedName>
    <definedName name="Ty2L3" localSheetId="39">#REF!</definedName>
    <definedName name="Ty2L3" localSheetId="40">#REF!</definedName>
    <definedName name="Ty2L3" localSheetId="35">#REF!</definedName>
    <definedName name="Ty2L3" localSheetId="41">#REF!</definedName>
    <definedName name="Ty2L3" localSheetId="36">#REF!</definedName>
    <definedName name="Ty2L3" localSheetId="34">#REF!</definedName>
    <definedName name="Ty2L3" localSheetId="42">#REF!</definedName>
    <definedName name="Ty2L3" localSheetId="22">#REF!</definedName>
    <definedName name="Ty2L3" localSheetId="43">#REF!</definedName>
    <definedName name="Ty2L3">#REF!</definedName>
    <definedName name="Ty2L4" localSheetId="4">#REF!</definedName>
    <definedName name="Ty2L4" localSheetId="37">#REF!</definedName>
    <definedName name="Ty2L4" localSheetId="38">#REF!</definedName>
    <definedName name="Ty2L4" localSheetId="39">#REF!</definedName>
    <definedName name="Ty2L4" localSheetId="40">#REF!</definedName>
    <definedName name="Ty2L4" localSheetId="35">#REF!</definedName>
    <definedName name="Ty2L4" localSheetId="41">#REF!</definedName>
    <definedName name="Ty2L4" localSheetId="36">#REF!</definedName>
    <definedName name="Ty2L4" localSheetId="34">#REF!</definedName>
    <definedName name="Ty2L4" localSheetId="42">#REF!</definedName>
    <definedName name="Ty2L4" localSheetId="22">#REF!</definedName>
    <definedName name="Ty2L4" localSheetId="43">#REF!</definedName>
    <definedName name="Ty2L4">#REF!</definedName>
    <definedName name="Ty2L5" localSheetId="4">#REF!</definedName>
    <definedName name="Ty2L5" localSheetId="37">#REF!</definedName>
    <definedName name="Ty2L5" localSheetId="38">#REF!</definedName>
    <definedName name="Ty2L5" localSheetId="39">#REF!</definedName>
    <definedName name="Ty2L5" localSheetId="40">#REF!</definedName>
    <definedName name="Ty2L5" localSheetId="35">#REF!</definedName>
    <definedName name="Ty2L5" localSheetId="41">#REF!</definedName>
    <definedName name="Ty2L5" localSheetId="36">#REF!</definedName>
    <definedName name="Ty2L5" localSheetId="34">#REF!</definedName>
    <definedName name="Ty2L5" localSheetId="42">#REF!</definedName>
    <definedName name="Ty2L5" localSheetId="22">#REF!</definedName>
    <definedName name="Ty2L5" localSheetId="43">#REF!</definedName>
    <definedName name="Ty2L5">#REF!</definedName>
    <definedName name="Ty2L6" localSheetId="4">#REF!</definedName>
    <definedName name="Ty2L6" localSheetId="37">#REF!</definedName>
    <definedName name="Ty2L6" localSheetId="38">#REF!</definedName>
    <definedName name="Ty2L6" localSheetId="39">#REF!</definedName>
    <definedName name="Ty2L6" localSheetId="40">#REF!</definedName>
    <definedName name="Ty2L6" localSheetId="35">#REF!</definedName>
    <definedName name="Ty2L6" localSheetId="41">#REF!</definedName>
    <definedName name="Ty2L6" localSheetId="36">#REF!</definedName>
    <definedName name="Ty2L6" localSheetId="34">#REF!</definedName>
    <definedName name="Ty2L6" localSheetId="42">#REF!</definedName>
    <definedName name="Ty2L6" localSheetId="22">#REF!</definedName>
    <definedName name="Ty2L6" localSheetId="43">#REF!</definedName>
    <definedName name="Ty2L6">#REF!</definedName>
    <definedName name="Ty2TH" localSheetId="4">#REF!</definedName>
    <definedName name="Ty2TH" localSheetId="37">#REF!</definedName>
    <definedName name="Ty2TH" localSheetId="38">#REF!</definedName>
    <definedName name="Ty2TH" localSheetId="39">#REF!</definedName>
    <definedName name="Ty2TH" localSheetId="40">#REF!</definedName>
    <definedName name="Ty2TH" localSheetId="35">#REF!</definedName>
    <definedName name="Ty2TH" localSheetId="41">#REF!</definedName>
    <definedName name="Ty2TH" localSheetId="36">#REF!</definedName>
    <definedName name="Ty2TH" localSheetId="34">#REF!</definedName>
    <definedName name="Ty2TH" localSheetId="42">#REF!</definedName>
    <definedName name="Ty2TH" localSheetId="22">#REF!</definedName>
    <definedName name="Ty2TH" localSheetId="43">#REF!</definedName>
    <definedName name="Ty2TH">#REF!</definedName>
    <definedName name="Ty2TL" localSheetId="4">#REF!</definedName>
    <definedName name="Ty2TL" localSheetId="37">#REF!</definedName>
    <definedName name="Ty2TL" localSheetId="38">#REF!</definedName>
    <definedName name="Ty2TL" localSheetId="39">#REF!</definedName>
    <definedName name="Ty2TL" localSheetId="40">#REF!</definedName>
    <definedName name="Ty2TL" localSheetId="35">#REF!</definedName>
    <definedName name="Ty2TL" localSheetId="41">#REF!</definedName>
    <definedName name="Ty2TL" localSheetId="36">#REF!</definedName>
    <definedName name="Ty2TL" localSheetId="34">#REF!</definedName>
    <definedName name="Ty2TL" localSheetId="42">#REF!</definedName>
    <definedName name="Ty2TL" localSheetId="22">#REF!</definedName>
    <definedName name="Ty2TL" localSheetId="43">#REF!</definedName>
    <definedName name="Ty2TL">#REF!</definedName>
    <definedName name="TYB">'[18]3련 BOX'!#REF!</definedName>
    <definedName name="TYHFDGFD" hidden="1">{#N/A,#N/A,FALSE,"배수2"}</definedName>
    <definedName name="TYPE" localSheetId="4">#REF!</definedName>
    <definedName name="TYPE" localSheetId="37">#REF!</definedName>
    <definedName name="TYPE" localSheetId="38">#REF!</definedName>
    <definedName name="TYPE" localSheetId="39">#REF!</definedName>
    <definedName name="TYPE" localSheetId="40">#REF!</definedName>
    <definedName name="TYPE" localSheetId="35">#REF!</definedName>
    <definedName name="TYPE" localSheetId="41">#REF!</definedName>
    <definedName name="TYPE" localSheetId="36">#REF!</definedName>
    <definedName name="TYPE" localSheetId="34">#REF!</definedName>
    <definedName name="TYPE" localSheetId="42">#REF!</definedName>
    <definedName name="TYPE" localSheetId="22">#REF!</definedName>
    <definedName name="TYPE" localSheetId="43">#REF!</definedName>
    <definedName name="TYPE">#REF!</definedName>
    <definedName name="TYPEEA">#REF!</definedName>
    <definedName name="TYRY" hidden="1">#REF!</definedName>
    <definedName name="TYTY">#REF!</definedName>
    <definedName name="U">[21]대치판정!#REF!</definedName>
    <definedName name="U_LENGTH">#REF!</definedName>
    <definedName name="U_REBAR">#REF!</definedName>
    <definedName name="U_WIDTH">#REF!</definedName>
    <definedName name="UDITCH내역서">#REF!</definedName>
    <definedName name="UN">#N/A</definedName>
    <definedName name="UNIT">#REF!</definedName>
    <definedName name="UNIT_WEIGHT">#REF!</definedName>
    <definedName name="uuiii" hidden="1">{"'Sheet1'!$A$4","'Sheet1'!$A$9:$G$28"}</definedName>
    <definedName name="uuuu" hidden="1">{#N/A,#N/A,FALSE,"단가표지"}</definedName>
    <definedName name="uy5f">#REF!</definedName>
    <definedName name="U형측구">#REF!</definedName>
    <definedName name="U형측구2">#REF!</definedName>
    <definedName name="U형측구CU">#REF!</definedName>
    <definedName name="U형측구소각로">#REF!</definedName>
    <definedName name="U형플륨관">#REF!</definedName>
    <definedName name="V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52">B.M성과표!v</definedName>
    <definedName name="v" localSheetId="21">가물막이!v</definedName>
    <definedName name="v" localSheetId="22">'인공섬 철거'!v</definedName>
    <definedName name="v">[0]!v</definedName>
    <definedName name="VAFP" localSheetId="4">#REF!</definedName>
    <definedName name="VAFP" localSheetId="52">#REF!</definedName>
    <definedName name="VAFP" localSheetId="37">#REF!</definedName>
    <definedName name="VAFP" localSheetId="38">#REF!</definedName>
    <definedName name="VAFP" localSheetId="39">#REF!</definedName>
    <definedName name="VAFP" localSheetId="40">#REF!</definedName>
    <definedName name="VAFP" localSheetId="35">#REF!</definedName>
    <definedName name="VAFP" localSheetId="41">#REF!</definedName>
    <definedName name="VAFP" localSheetId="36">#REF!</definedName>
    <definedName name="VAFP" localSheetId="34">#REF!</definedName>
    <definedName name="VAFP" localSheetId="42">#REF!</definedName>
    <definedName name="VAFP" localSheetId="22">#REF!</definedName>
    <definedName name="VAFP" localSheetId="43">#REF!</definedName>
    <definedName name="VAFP">#REF!</definedName>
    <definedName name="VBV" localSheetId="4">#REF!</definedName>
    <definedName name="VBV" localSheetId="37">#REF!</definedName>
    <definedName name="VBV" localSheetId="38">#REF!</definedName>
    <definedName name="VBV" localSheetId="39">#REF!</definedName>
    <definedName name="VBV" localSheetId="40">#REF!</definedName>
    <definedName name="VBV" localSheetId="35">#REF!</definedName>
    <definedName name="VBV" localSheetId="41">#REF!</definedName>
    <definedName name="VBV" localSheetId="36">#REF!</definedName>
    <definedName name="VBV" localSheetId="34">#REF!</definedName>
    <definedName name="VBV" localSheetId="42">#REF!</definedName>
    <definedName name="VBV" localSheetId="22">#REF!</definedName>
    <definedName name="VBV" localSheetId="43">#REF!</definedName>
    <definedName name="VBV">#REF!</definedName>
    <definedName name="Vc">#REF!</definedName>
    <definedName name="vcdgr">#REF!</definedName>
    <definedName name="VCR" localSheetId="4">#REF!</definedName>
    <definedName name="VCR" localSheetId="37">#REF!</definedName>
    <definedName name="VCR" localSheetId="38">#REF!</definedName>
    <definedName name="VCR" localSheetId="39">#REF!</definedName>
    <definedName name="VCR" localSheetId="40">#REF!</definedName>
    <definedName name="VCR" localSheetId="35">#REF!</definedName>
    <definedName name="VCR" localSheetId="41">#REF!</definedName>
    <definedName name="VCR" localSheetId="36">#REF!</definedName>
    <definedName name="VCR" localSheetId="34">#REF!</definedName>
    <definedName name="VCR" localSheetId="42">#REF!</definedName>
    <definedName name="VCR" localSheetId="22">#REF!</definedName>
    <definedName name="VCR" localSheetId="43">#REF!</definedName>
    <definedName name="VCR">#REF!</definedName>
    <definedName name="VDSVP" localSheetId="4">#REF!</definedName>
    <definedName name="VDSVP" localSheetId="37">#REF!</definedName>
    <definedName name="VDSVP" localSheetId="38">#REF!</definedName>
    <definedName name="VDSVP" localSheetId="39">#REF!</definedName>
    <definedName name="VDSVP" localSheetId="40">#REF!</definedName>
    <definedName name="VDSVP" localSheetId="35">#REF!</definedName>
    <definedName name="VDSVP" localSheetId="41">#REF!</definedName>
    <definedName name="VDSVP" localSheetId="36">#REF!</definedName>
    <definedName name="VDSVP" localSheetId="34">#REF!</definedName>
    <definedName name="VDSVP" localSheetId="42">#REF!</definedName>
    <definedName name="VDSVP" localSheetId="22">#REF!</definedName>
    <definedName name="VDSVP" localSheetId="43">#REF!</definedName>
    <definedName name="VDSVP">#REF!</definedName>
    <definedName name="VE">#REF!</definedName>
    <definedName name="Vew">#REF!</definedName>
    <definedName name="VGREFE">#REF!</definedName>
    <definedName name="VHAF" localSheetId="4">#REF!</definedName>
    <definedName name="VHAF" localSheetId="37">#REF!</definedName>
    <definedName name="VHAF" localSheetId="38">#REF!</definedName>
    <definedName name="VHAF" localSheetId="39">#REF!</definedName>
    <definedName name="VHAF" localSheetId="40">#REF!</definedName>
    <definedName name="VHAF" localSheetId="35">#REF!</definedName>
    <definedName name="VHAF" localSheetId="41">#REF!</definedName>
    <definedName name="VHAF" localSheetId="36">#REF!</definedName>
    <definedName name="VHAF" localSheetId="34">#REF!</definedName>
    <definedName name="VHAF" localSheetId="42">#REF!</definedName>
    <definedName name="VHAF" localSheetId="22">#REF!</definedName>
    <definedName name="VHAF" localSheetId="43">#REF!</definedName>
    <definedName name="VHAF">#REF!</definedName>
    <definedName name="VHFG" hidden="1">#REF!</definedName>
    <definedName name="VHMF" localSheetId="4">#REF!</definedName>
    <definedName name="VHMF" localSheetId="37">#REF!</definedName>
    <definedName name="VHMF" localSheetId="38">#REF!</definedName>
    <definedName name="VHMF" localSheetId="39">#REF!</definedName>
    <definedName name="VHMF" localSheetId="40">#REF!</definedName>
    <definedName name="VHMF" localSheetId="35">#REF!</definedName>
    <definedName name="VHMF" localSheetId="41">#REF!</definedName>
    <definedName name="VHMF" localSheetId="36">#REF!</definedName>
    <definedName name="VHMF" localSheetId="34">#REF!</definedName>
    <definedName name="VHMF" localSheetId="42">#REF!</definedName>
    <definedName name="VHMF" localSheetId="22">#REF!</definedName>
    <definedName name="VHMF" localSheetId="43">#REF!</definedName>
    <definedName name="VHMF">#REF!</definedName>
    <definedName name="Vl">#REF!</definedName>
    <definedName name="VMAX">#N/A</definedName>
    <definedName name="VMF" localSheetId="4">#REF!</definedName>
    <definedName name="VMF" localSheetId="37">#REF!</definedName>
    <definedName name="VMF" localSheetId="38">#REF!</definedName>
    <definedName name="VMF" localSheetId="39">#REF!</definedName>
    <definedName name="VMF" localSheetId="40">#REF!</definedName>
    <definedName name="VMF" localSheetId="35">#REF!</definedName>
    <definedName name="VMF" localSheetId="41">#REF!</definedName>
    <definedName name="VMF" localSheetId="36">#REF!</definedName>
    <definedName name="VMF" localSheetId="34">#REF!</definedName>
    <definedName name="VMF" localSheetId="42">#REF!</definedName>
    <definedName name="VMF" localSheetId="22">#REF!</definedName>
    <definedName name="VMF" localSheetId="43">#REF!</definedName>
    <definedName name="VMF">#REF!</definedName>
    <definedName name="VMOTOR" localSheetId="4">#REF!</definedName>
    <definedName name="VMOTOR" localSheetId="37">#REF!</definedName>
    <definedName name="VMOTOR" localSheetId="38">#REF!</definedName>
    <definedName name="VMOTOR" localSheetId="39">#REF!</definedName>
    <definedName name="VMOTOR" localSheetId="40">#REF!</definedName>
    <definedName name="VMOTOR" localSheetId="35">#REF!</definedName>
    <definedName name="VMOTOR" localSheetId="41">#REF!</definedName>
    <definedName name="VMOTOR" localSheetId="36">#REF!</definedName>
    <definedName name="VMOTOR" localSheetId="34">#REF!</definedName>
    <definedName name="VMOTOR" localSheetId="42">#REF!</definedName>
    <definedName name="VMOTOR" localSheetId="22">#REF!</definedName>
    <definedName name="VMOTOR" localSheetId="43">#REF!</definedName>
    <definedName name="VMOTOR">#REF!</definedName>
    <definedName name="VO">#REF!</definedName>
    <definedName name="VOS">#REF!</definedName>
    <definedName name="Vot">#REF!</definedName>
    <definedName name="vow">#REF!</definedName>
    <definedName name="Vowt">#REF!</definedName>
    <definedName name="VPUMP" localSheetId="4">#REF!</definedName>
    <definedName name="VPUMP" localSheetId="37">#REF!</definedName>
    <definedName name="VPUMP" localSheetId="38">#REF!</definedName>
    <definedName name="VPUMP" localSheetId="39">#REF!</definedName>
    <definedName name="VPUMP" localSheetId="40">#REF!</definedName>
    <definedName name="VPUMP" localSheetId="35">#REF!</definedName>
    <definedName name="VPUMP" localSheetId="41">#REF!</definedName>
    <definedName name="VPUMP" localSheetId="36">#REF!</definedName>
    <definedName name="VPUMP" localSheetId="34">#REF!</definedName>
    <definedName name="VPUMP" localSheetId="42">#REF!</definedName>
    <definedName name="VPUMP" localSheetId="22">#REF!</definedName>
    <definedName name="VPUMP" localSheetId="43">#REF!</definedName>
    <definedName name="VPUMP">#REF!</definedName>
    <definedName name="VRGSFG">#REF!</definedName>
    <definedName name="VSV" localSheetId="4">#REF!</definedName>
    <definedName name="VSV" localSheetId="37">#REF!</definedName>
    <definedName name="VSV" localSheetId="38">#REF!</definedName>
    <definedName name="VSV" localSheetId="39">#REF!</definedName>
    <definedName name="VSV" localSheetId="40">#REF!</definedName>
    <definedName name="VSV" localSheetId="35">#REF!</definedName>
    <definedName name="VSV" localSheetId="41">#REF!</definedName>
    <definedName name="VSV" localSheetId="36">#REF!</definedName>
    <definedName name="VSV" localSheetId="34">#REF!</definedName>
    <definedName name="VSV" localSheetId="42">#REF!</definedName>
    <definedName name="VSV" localSheetId="22">#REF!</definedName>
    <definedName name="VSV" localSheetId="43">#REF!</definedName>
    <definedName name="VSV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twt">#REF!</definedName>
    <definedName name="vv">#REF!</definedName>
    <definedName name="VVAFP" localSheetId="4">#REF!</definedName>
    <definedName name="VVAFP" localSheetId="37">#REF!</definedName>
    <definedName name="VVAFP" localSheetId="38">#REF!</definedName>
    <definedName name="VVAFP" localSheetId="39">#REF!</definedName>
    <definedName name="VVAFP" localSheetId="40">#REF!</definedName>
    <definedName name="VVAFP" localSheetId="35">#REF!</definedName>
    <definedName name="VVAFP" localSheetId="41">#REF!</definedName>
    <definedName name="VVAFP" localSheetId="36">#REF!</definedName>
    <definedName name="VVAFP" localSheetId="34">#REF!</definedName>
    <definedName name="VVAFP" localSheetId="42">#REF!</definedName>
    <definedName name="VVAFP" localSheetId="22">#REF!</definedName>
    <definedName name="VVAFP" localSheetId="43">#REF!</definedName>
    <definedName name="VVAFP">#REF!</definedName>
    <definedName name="VVMF" localSheetId="4">#REF!</definedName>
    <definedName name="VVMF" localSheetId="37">#REF!</definedName>
    <definedName name="VVMF" localSheetId="38">#REF!</definedName>
    <definedName name="VVMF" localSheetId="39">#REF!</definedName>
    <definedName name="VVMF" localSheetId="40">#REF!</definedName>
    <definedName name="VVMF" localSheetId="35">#REF!</definedName>
    <definedName name="VVMF" localSheetId="41">#REF!</definedName>
    <definedName name="VVMF" localSheetId="36">#REF!</definedName>
    <definedName name="VVMF" localSheetId="34">#REF!</definedName>
    <definedName name="VVMF" localSheetId="42">#REF!</definedName>
    <definedName name="VVMF" localSheetId="22">#REF!</definedName>
    <definedName name="VVMF" localSheetId="43">#REF!</definedName>
    <definedName name="VVMF">#REF!</definedName>
    <definedName name="VVV">#REF!</definedName>
    <definedName name="vvvv">#REF!</definedName>
    <definedName name="vvvvvv">#REF!</definedName>
    <definedName name="Vw">#REF!</definedName>
    <definedName name="VWEI" localSheetId="4">#REF!</definedName>
    <definedName name="VWEI" localSheetId="37">#REF!</definedName>
    <definedName name="VWEI" localSheetId="38">#REF!</definedName>
    <definedName name="VWEI" localSheetId="39">#REF!</definedName>
    <definedName name="VWEI" localSheetId="40">#REF!</definedName>
    <definedName name="VWEI" localSheetId="35">#REF!</definedName>
    <definedName name="VWEI" localSheetId="41">#REF!</definedName>
    <definedName name="VWEI" localSheetId="36">#REF!</definedName>
    <definedName name="VWEI" localSheetId="34">#REF!</definedName>
    <definedName name="VWEI" localSheetId="42">#REF!</definedName>
    <definedName name="VWEI" localSheetId="22">#REF!</definedName>
    <definedName name="VWEI" localSheetId="43">#REF!</definedName>
    <definedName name="VWEI">#REF!</definedName>
    <definedName name="vxz" hidden="1">{"'중기작업1'!$A$1:$V$18"}</definedName>
    <definedName name="vzx" hidden="1">{"'중기작업1'!$A$1:$V$18"}</definedName>
    <definedName name="W" hidden="1">{#N/A,#N/A,FALSE,"혼합골재"}</definedName>
    <definedName name="w_2">#REF!</definedName>
    <definedName name="w_m" localSheetId="4">#REF!</definedName>
    <definedName name="w_m" localSheetId="37">#REF!</definedName>
    <definedName name="w_m" localSheetId="38">#REF!</definedName>
    <definedName name="w_m" localSheetId="39">#REF!</definedName>
    <definedName name="w_m" localSheetId="40">#REF!</definedName>
    <definedName name="w_m" localSheetId="35">#REF!</definedName>
    <definedName name="w_m" localSheetId="41">#REF!</definedName>
    <definedName name="w_m" localSheetId="36">#REF!</definedName>
    <definedName name="w_m" localSheetId="34">#REF!</definedName>
    <definedName name="w_m" localSheetId="42">#REF!</definedName>
    <definedName name="w_m" localSheetId="22">#REF!</definedName>
    <definedName name="w_m" localSheetId="43">#REF!</definedName>
    <definedName name="w_m">#REF!</definedName>
    <definedName name="w_m1" localSheetId="4">#REF!</definedName>
    <definedName name="w_m1" localSheetId="37">#REF!</definedName>
    <definedName name="w_m1" localSheetId="38">#REF!</definedName>
    <definedName name="w_m1" localSheetId="39">#REF!</definedName>
    <definedName name="w_m1" localSheetId="40">#REF!</definedName>
    <definedName name="w_m1" localSheetId="35">#REF!</definedName>
    <definedName name="w_m1" localSheetId="41">#REF!</definedName>
    <definedName name="w_m1" localSheetId="36">#REF!</definedName>
    <definedName name="w_m1" localSheetId="34">#REF!</definedName>
    <definedName name="w_m1" localSheetId="42">#REF!</definedName>
    <definedName name="w_m1" localSheetId="22">#REF!</definedName>
    <definedName name="w_m1" localSheetId="43">#REF!</definedName>
    <definedName name="w_m1">#REF!</definedName>
    <definedName name="w_m2" localSheetId="4">#REF!</definedName>
    <definedName name="w_m2" localSheetId="37">#REF!</definedName>
    <definedName name="w_m2" localSheetId="38">#REF!</definedName>
    <definedName name="w_m2" localSheetId="39">#REF!</definedName>
    <definedName name="w_m2" localSheetId="40">#REF!</definedName>
    <definedName name="w_m2" localSheetId="35">#REF!</definedName>
    <definedName name="w_m2" localSheetId="41">#REF!</definedName>
    <definedName name="w_m2" localSheetId="36">#REF!</definedName>
    <definedName name="w_m2" localSheetId="34">#REF!</definedName>
    <definedName name="w_m2" localSheetId="42">#REF!</definedName>
    <definedName name="w_m2" localSheetId="22">#REF!</definedName>
    <definedName name="w_m2" localSheetId="43">#REF!</definedName>
    <definedName name="w_m2">#REF!</definedName>
    <definedName name="w180_form" description="_x000a_" localSheetId="37" xlm="1">#REF!</definedName>
    <definedName name="w180_form" description="_x000a_" localSheetId="38" xlm="1">#REF!</definedName>
    <definedName name="w180_form" description="_x000a_" localSheetId="39" xlm="1">#REF!</definedName>
    <definedName name="w180_form" description="_x000a_" localSheetId="40" xlm="1">#REF!</definedName>
    <definedName name="w180_form" description="_x000a_" localSheetId="35" xlm="1">#REF!</definedName>
    <definedName name="w180_form" description="_x000a_" localSheetId="41" xlm="1">#REF!</definedName>
    <definedName name="w180_form" description="_x000a_" localSheetId="36" xlm="1">#REF!</definedName>
    <definedName name="w180_form" description="_x000a_" localSheetId="34" xlm="1">#REF!</definedName>
    <definedName name="w180_form" description="_x000a_" localSheetId="42" xlm="1">#REF!</definedName>
    <definedName name="w180_form" description="_x000a_" localSheetId="22" xlm="1">#REF!</definedName>
    <definedName name="w180_form" description="_x000a_" localSheetId="43" xlm="1">#REF!</definedName>
    <definedName name="w180_form" description="_x000a_" xlm="1">#REF!</definedName>
    <definedName name="w180_mort" localSheetId="37" xlm="1">#REF!</definedName>
    <definedName name="w180_mort" localSheetId="38" xlm="1">#REF!</definedName>
    <definedName name="w180_mort" localSheetId="39" xlm="1">#REF!</definedName>
    <definedName name="w180_mort" localSheetId="40" xlm="1">#REF!</definedName>
    <definedName name="w180_mort" localSheetId="35" xlm="1">#REF!</definedName>
    <definedName name="w180_mort" localSheetId="41" xlm="1">#REF!</definedName>
    <definedName name="w180_mort" localSheetId="36" xlm="1">#REF!</definedName>
    <definedName name="w180_mort" localSheetId="34" xlm="1">#REF!</definedName>
    <definedName name="w180_mort" localSheetId="42" xlm="1">#REF!</definedName>
    <definedName name="w180_mort" localSheetId="22" xlm="1">#REF!</definedName>
    <definedName name="w180_mort" localSheetId="43" xlm="1">#REF!</definedName>
    <definedName name="w180_mort" xlm="1">#REF!</definedName>
    <definedName name="w180sik_con" localSheetId="37" xlm="1">#REF!</definedName>
    <definedName name="w180sik_con" localSheetId="38" xlm="1">#REF!</definedName>
    <definedName name="w180sik_con" localSheetId="39" xlm="1">#REF!</definedName>
    <definedName name="w180sik_con" localSheetId="40" xlm="1">#REF!</definedName>
    <definedName name="w180sik_con" localSheetId="35" xlm="1">#REF!</definedName>
    <definedName name="w180sik_con" localSheetId="41" xlm="1">#REF!</definedName>
    <definedName name="w180sik_con" localSheetId="36" xlm="1">#REF!</definedName>
    <definedName name="w180sik_con" localSheetId="34" xlm="1">#REF!</definedName>
    <definedName name="w180sik_con" localSheetId="42" xlm="1">#REF!</definedName>
    <definedName name="w180sik_con" localSheetId="22" xlm="1">#REF!</definedName>
    <definedName name="w180sik_con" localSheetId="43" xlm="1">#REF!</definedName>
    <definedName name="w180sik_con" xlm="1">#REF!</definedName>
    <definedName name="W1C">#REF!</definedName>
    <definedName name="W2C">#REF!</definedName>
    <definedName name="W3C">#REF!</definedName>
    <definedName name="WA">#REF!</definedName>
    <definedName name="WALE">#REF!</definedName>
    <definedName name="wale_e">#REF!</definedName>
    <definedName name="wale_ea">#REF!</definedName>
    <definedName name="WB">#REF!</definedName>
    <definedName name="WB.1" localSheetId="4">#REF!</definedName>
    <definedName name="WB.1" localSheetId="37">#REF!</definedName>
    <definedName name="WB.1" localSheetId="38">#REF!</definedName>
    <definedName name="WB.1" localSheetId="39">#REF!</definedName>
    <definedName name="WB.1" localSheetId="40">#REF!</definedName>
    <definedName name="WB.1" localSheetId="35">#REF!</definedName>
    <definedName name="WB.1" localSheetId="41">#REF!</definedName>
    <definedName name="WB.1" localSheetId="36">#REF!</definedName>
    <definedName name="WB.1" localSheetId="34">#REF!</definedName>
    <definedName name="WB.1" localSheetId="42">#REF!</definedName>
    <definedName name="WB.1" localSheetId="22">#REF!</definedName>
    <definedName name="WB.1" localSheetId="43">#REF!</definedName>
    <definedName name="WB.1">#REF!</definedName>
    <definedName name="WB.2" localSheetId="4">#REF!</definedName>
    <definedName name="WB.2" localSheetId="37">#REF!</definedName>
    <definedName name="WB.2" localSheetId="38">#REF!</definedName>
    <definedName name="WB.2" localSheetId="39">#REF!</definedName>
    <definedName name="WB.2" localSheetId="40">#REF!</definedName>
    <definedName name="WB.2" localSheetId="35">#REF!</definedName>
    <definedName name="WB.2" localSheetId="41">#REF!</definedName>
    <definedName name="WB.2" localSheetId="36">#REF!</definedName>
    <definedName name="WB.2" localSheetId="34">#REF!</definedName>
    <definedName name="WB.2" localSheetId="42">#REF!</definedName>
    <definedName name="WB.2" localSheetId="22">#REF!</definedName>
    <definedName name="WB.2" localSheetId="43">#REF!</definedName>
    <definedName name="WB.2">#REF!</definedName>
    <definedName name="WB.3" localSheetId="4">#REF!</definedName>
    <definedName name="WB.3" localSheetId="37">#REF!</definedName>
    <definedName name="WB.3" localSheetId="38">#REF!</definedName>
    <definedName name="WB.3" localSheetId="39">#REF!</definedName>
    <definedName name="WB.3" localSheetId="40">#REF!</definedName>
    <definedName name="WB.3" localSheetId="35">#REF!</definedName>
    <definedName name="WB.3" localSheetId="41">#REF!</definedName>
    <definedName name="WB.3" localSheetId="36">#REF!</definedName>
    <definedName name="WB.3" localSheetId="34">#REF!</definedName>
    <definedName name="WB.3" localSheetId="42">#REF!</definedName>
    <definedName name="WB.3" localSheetId="22">#REF!</definedName>
    <definedName name="WB.3" localSheetId="43">#REF!</definedName>
    <definedName name="WB.3">#REF!</definedName>
    <definedName name="WBB">#REF!</definedName>
    <definedName name="WC">#REF!</definedName>
    <definedName name="WCC">#REF!</definedName>
    <definedName name="Wcon">#REF!</definedName>
    <definedName name="WCP">#REF!</definedName>
    <definedName name="WD_P">#REF!</definedName>
    <definedName name="WD_W">#REF!</definedName>
    <definedName name="We">#REF!</definedName>
    <definedName name="WEI" localSheetId="4">#REF!</definedName>
    <definedName name="WEI" localSheetId="37">#REF!</definedName>
    <definedName name="WEI" localSheetId="38">#REF!</definedName>
    <definedName name="WEI" localSheetId="39">#REF!</definedName>
    <definedName name="WEI" localSheetId="40">#REF!</definedName>
    <definedName name="WEI" localSheetId="35">#REF!</definedName>
    <definedName name="WEI" localSheetId="41">#REF!</definedName>
    <definedName name="WEI" localSheetId="36">#REF!</definedName>
    <definedName name="WEI" localSheetId="34">#REF!</definedName>
    <definedName name="WEI" localSheetId="42">#REF!</definedName>
    <definedName name="WEI" localSheetId="22">#REF!</definedName>
    <definedName name="WEI" localSheetId="43">#REF!</definedName>
    <definedName name="WEI">#REF!</definedName>
    <definedName name="wer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52" hidden="1">{#N/A,#N/A,FALSE,"골재소요량";#N/A,#N/A,FALSE,"골재소요량"}</definedName>
    <definedName name="wer" localSheetId="21" hidden="1">{#N/A,#N/A,FALSE,"골재소요량";#N/A,#N/A,FALSE,"골재소요량"}</definedName>
    <definedName name="wer" localSheetId="22" hidden="1">{#N/A,#N/A,FALSE,"골재소요량";#N/A,#N/A,FALSE,"골재소요량"}</definedName>
    <definedName name="wer" hidden="1">{#N/A,#N/A,FALSE,"골재소요량";#N/A,#N/A,FALSE,"골재소요량"}</definedName>
    <definedName name="WERFE">#REF!</definedName>
    <definedName name="werg">#REF!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FF">#REF!</definedName>
    <definedName name="WfpCon">#REF!</definedName>
    <definedName name="WFSD">#REF!</definedName>
    <definedName name="Wft">#REF!</definedName>
    <definedName name="wG">#REF!</definedName>
    <definedName name="WH">#REF!</definedName>
    <definedName name="WH.1" localSheetId="4">#REF!</definedName>
    <definedName name="WH.1" localSheetId="52">#REF!</definedName>
    <definedName name="WH.1" localSheetId="37">#REF!</definedName>
    <definedName name="WH.1" localSheetId="38">#REF!</definedName>
    <definedName name="WH.1" localSheetId="39">#REF!</definedName>
    <definedName name="WH.1" localSheetId="40">#REF!</definedName>
    <definedName name="WH.1" localSheetId="35">#REF!</definedName>
    <definedName name="WH.1" localSheetId="41">#REF!</definedName>
    <definedName name="WH.1" localSheetId="36">#REF!</definedName>
    <definedName name="WH.1" localSheetId="34">#REF!</definedName>
    <definedName name="WH.1" localSheetId="42">#REF!</definedName>
    <definedName name="WH.1" localSheetId="22">#REF!</definedName>
    <definedName name="WH.1" localSheetId="43">#REF!</definedName>
    <definedName name="WH.1">#REF!</definedName>
    <definedName name="WH.2" localSheetId="4">#REF!</definedName>
    <definedName name="WH.2" localSheetId="37">#REF!</definedName>
    <definedName name="WH.2" localSheetId="38">#REF!</definedName>
    <definedName name="WH.2" localSheetId="39">#REF!</definedName>
    <definedName name="WH.2" localSheetId="40">#REF!</definedName>
    <definedName name="WH.2" localSheetId="35">#REF!</definedName>
    <definedName name="WH.2" localSheetId="41">#REF!</definedName>
    <definedName name="WH.2" localSheetId="36">#REF!</definedName>
    <definedName name="WH.2" localSheetId="34">#REF!</definedName>
    <definedName name="WH.2" localSheetId="42">#REF!</definedName>
    <definedName name="WH.2" localSheetId="22">#REF!</definedName>
    <definedName name="WH.2" localSheetId="43">#REF!</definedName>
    <definedName name="WH.2">#REF!</definedName>
    <definedName name="WH.3" localSheetId="4">#REF!</definedName>
    <definedName name="WH.3" localSheetId="37">#REF!</definedName>
    <definedName name="WH.3" localSheetId="38">#REF!</definedName>
    <definedName name="WH.3" localSheetId="39">#REF!</definedName>
    <definedName name="WH.3" localSheetId="40">#REF!</definedName>
    <definedName name="WH.3" localSheetId="35">#REF!</definedName>
    <definedName name="WH.3" localSheetId="41">#REF!</definedName>
    <definedName name="WH.3" localSheetId="36">#REF!</definedName>
    <definedName name="WH.3" localSheetId="34">#REF!</definedName>
    <definedName name="WH.3" localSheetId="42">#REF!</definedName>
    <definedName name="WH.3" localSheetId="22">#REF!</definedName>
    <definedName name="WH.3" localSheetId="43">#REF!</definedName>
    <definedName name="WH.3">#REF!</definedName>
    <definedName name="width">#REF!</definedName>
    <definedName name="wing_l">#REF!</definedName>
    <definedName name="wire" description="심 성 규이(가) 96-11-18에 기록한 매크로" localSheetId="37" xlm="1">#REF!</definedName>
    <definedName name="wire" description="심 성 규이(가) 96-11-18에 기록한 매크로" localSheetId="38" xlm="1">#REF!</definedName>
    <definedName name="wire" description="심 성 규이(가) 96-11-18에 기록한 매크로" localSheetId="39" xlm="1">#REF!</definedName>
    <definedName name="wire" description="심 성 규이(가) 96-11-18에 기록한 매크로" localSheetId="40" xlm="1">#REF!</definedName>
    <definedName name="wire" description="심 성 규이(가) 96-11-18에 기록한 매크로" localSheetId="35" xlm="1">#REF!</definedName>
    <definedName name="wire" description="심 성 규이(가) 96-11-18에 기록한 매크로" localSheetId="41" xlm="1">#REF!</definedName>
    <definedName name="wire" description="심 성 규이(가) 96-11-18에 기록한 매크로" localSheetId="36" xlm="1">#REF!</definedName>
    <definedName name="wire" description="심 성 규이(가) 96-11-18에 기록한 매크로" localSheetId="34" xlm="1">#REF!</definedName>
    <definedName name="wire" description="심 성 규이(가) 96-11-18에 기록한 매크로" localSheetId="42" xlm="1">#REF!</definedName>
    <definedName name="wire" description="심 성 규이(가) 96-11-18에 기록한 매크로" localSheetId="22" xlm="1">#REF!</definedName>
    <definedName name="wire" description="심 성 규이(가) 96-11-18에 기록한 매크로" localSheetId="43" xlm="1">#REF!</definedName>
    <definedName name="wire" description="심 성 규이(가) 96-11-18에 기록한 매크로" xlm="1">#REF!</definedName>
    <definedName name="wire16" description="심 성 규이(가) 96-11-18에 기록한 매크로" localSheetId="37" xlm="1">#REF!</definedName>
    <definedName name="wire16" description="심 성 규이(가) 96-11-18에 기록한 매크로" localSheetId="38" xlm="1">#REF!</definedName>
    <definedName name="wire16" description="심 성 규이(가) 96-11-18에 기록한 매크로" localSheetId="39" xlm="1">#REF!</definedName>
    <definedName name="wire16" description="심 성 규이(가) 96-11-18에 기록한 매크로" localSheetId="40" xlm="1">#REF!</definedName>
    <definedName name="wire16" description="심 성 규이(가) 96-11-18에 기록한 매크로" localSheetId="35" xlm="1">#REF!</definedName>
    <definedName name="wire16" description="심 성 규이(가) 96-11-18에 기록한 매크로" localSheetId="41" xlm="1">#REF!</definedName>
    <definedName name="wire16" description="심 성 규이(가) 96-11-18에 기록한 매크로" localSheetId="36" xlm="1">#REF!</definedName>
    <definedName name="wire16" description="심 성 규이(가) 96-11-18에 기록한 매크로" localSheetId="34" xlm="1">#REF!</definedName>
    <definedName name="wire16" description="심 성 규이(가) 96-11-18에 기록한 매크로" localSheetId="42" xlm="1">#REF!</definedName>
    <definedName name="wire16" description="심 성 규이(가) 96-11-18에 기록한 매크로" localSheetId="22" xlm="1">#REF!</definedName>
    <definedName name="wire16" description="심 성 규이(가) 96-11-18에 기록한 매크로" localSheetId="43" xlm="1">#REF!</definedName>
    <definedName name="wire16" description="심 성 규이(가) 96-11-18에 기록한 매크로" xlm="1">#REF!</definedName>
    <definedName name="wire9" description="심 성 규이(가) 96-11-18에 기록한 매크로" localSheetId="37" xlm="1">#REF!</definedName>
    <definedName name="wire9" description="심 성 규이(가) 96-11-18에 기록한 매크로" localSheetId="38" xlm="1">#REF!</definedName>
    <definedName name="wire9" description="심 성 규이(가) 96-11-18에 기록한 매크로" localSheetId="39" xlm="1">#REF!</definedName>
    <definedName name="wire9" description="심 성 규이(가) 96-11-18에 기록한 매크로" localSheetId="40" xlm="1">#REF!</definedName>
    <definedName name="wire9" description="심 성 규이(가) 96-11-18에 기록한 매크로" localSheetId="35" xlm="1">#REF!</definedName>
    <definedName name="wire9" description="심 성 규이(가) 96-11-18에 기록한 매크로" localSheetId="41" xlm="1">#REF!</definedName>
    <definedName name="wire9" description="심 성 규이(가) 96-11-18에 기록한 매크로" localSheetId="36" xlm="1">#REF!</definedName>
    <definedName name="wire9" description="심 성 규이(가) 96-11-18에 기록한 매크로" localSheetId="34" xlm="1">#REF!</definedName>
    <definedName name="wire9" description="심 성 규이(가) 96-11-18에 기록한 매크로" localSheetId="42" xlm="1">#REF!</definedName>
    <definedName name="wire9" description="심 성 규이(가) 96-11-18에 기록한 매크로" localSheetId="22" xlm="1">#REF!</definedName>
    <definedName name="wire9" description="심 성 규이(가) 96-11-18에 기록한 매크로" localSheetId="43" xlm="1">#REF!</definedName>
    <definedName name="wire9" description="심 성 규이(가) 96-11-18에 기록한 매크로" xlm="1">#REF!</definedName>
    <definedName name="wire99" description="심 성 규이(가) 96-11-18에 기록한 매크로" localSheetId="37" xlm="1">#REF!</definedName>
    <definedName name="wire99" description="심 성 규이(가) 96-11-18에 기록한 매크로" localSheetId="38" xlm="1">#REF!</definedName>
    <definedName name="wire99" description="심 성 규이(가) 96-11-18에 기록한 매크로" localSheetId="39" xlm="1">#REF!</definedName>
    <definedName name="wire99" description="심 성 규이(가) 96-11-18에 기록한 매크로" localSheetId="40" xlm="1">#REF!</definedName>
    <definedName name="wire99" description="심 성 규이(가) 96-11-18에 기록한 매크로" localSheetId="35" xlm="1">#REF!</definedName>
    <definedName name="wire99" description="심 성 규이(가) 96-11-18에 기록한 매크로" localSheetId="41" xlm="1">#REF!</definedName>
    <definedName name="wire99" description="심 성 규이(가) 96-11-18에 기록한 매크로" localSheetId="36" xlm="1">#REF!</definedName>
    <definedName name="wire99" description="심 성 규이(가) 96-11-18에 기록한 매크로" localSheetId="34" xlm="1">#REF!</definedName>
    <definedName name="wire99" description="심 성 규이(가) 96-11-18에 기록한 매크로" localSheetId="42" xlm="1">#REF!</definedName>
    <definedName name="wire99" description="심 성 규이(가) 96-11-18에 기록한 매크로" localSheetId="22" xlm="1">#REF!</definedName>
    <definedName name="wire99" description="심 성 규이(가) 96-11-18에 기록한 매크로" localSheetId="43" xlm="1">#REF!</definedName>
    <definedName name="wire99" description="심 성 규이(가) 96-11-18에 기록한 매크로" xlm="1">#REF!</definedName>
    <definedName name="wkqcjf" localSheetId="4">#REF!</definedName>
    <definedName name="wkqcjf" localSheetId="37">#REF!</definedName>
    <definedName name="wkqcjf" localSheetId="38">#REF!</definedName>
    <definedName name="wkqcjf" localSheetId="39">#REF!</definedName>
    <definedName name="wkqcjf" localSheetId="40">#REF!</definedName>
    <definedName name="wkqcjf" localSheetId="35">#REF!</definedName>
    <definedName name="wkqcjf" localSheetId="41">#REF!</definedName>
    <definedName name="wkqcjf" localSheetId="36">#REF!</definedName>
    <definedName name="wkqcjf" localSheetId="34">#REF!</definedName>
    <definedName name="wkqcjf" localSheetId="42">#REF!</definedName>
    <definedName name="wkqcjf" localSheetId="22">#REF!</definedName>
    <definedName name="wkqcjf" localSheetId="43">#REF!</definedName>
    <definedName name="wkqcjf">#REF!</definedName>
    <definedName name="wkwo" hidden="1">{"'제조(순번)'!$A$386:$A$387","'제조(순번)'!$A$1:$H$399"}</definedName>
    <definedName name="WL">#REF!</definedName>
    <definedName name="wlqrP">#REF!</definedName>
    <definedName name="WLT">#REF!</definedName>
    <definedName name="wm.조골재1" hidden="1">{#N/A,#N/A,FALSE,"조골재"}</definedName>
    <definedName name="WN">#REF!</definedName>
    <definedName name="Wo">#REF!</definedName>
    <definedName name="woo" description="우수관로" localSheetId="37" xlm="1">#REF!</definedName>
    <definedName name="woo" description="우수관로" localSheetId="38" xlm="1">#REF!</definedName>
    <definedName name="woo" description="우수관로" localSheetId="39" xlm="1">#REF!</definedName>
    <definedName name="woo" description="우수관로" localSheetId="40" xlm="1">#REF!</definedName>
    <definedName name="woo" description="우수관로" localSheetId="35" xlm="1">#REF!</definedName>
    <definedName name="woo" description="우수관로" localSheetId="41" xlm="1">#REF!</definedName>
    <definedName name="woo" description="우수관로" localSheetId="36" xlm="1">#REF!</definedName>
    <definedName name="woo" description="우수관로" localSheetId="34" xlm="1">#REF!</definedName>
    <definedName name="woo" description="우수관로" localSheetId="42" xlm="1">#REF!</definedName>
    <definedName name="woo" description="우수관로" localSheetId="22" xlm="1">#REF!</definedName>
    <definedName name="woo" description="우수관로" localSheetId="43" xlm="1">#REF!</definedName>
    <definedName name="woo" description="우수관로" xlm="1">#REF!</definedName>
    <definedName name="woo_res" localSheetId="37" xlm="1">#REF!</definedName>
    <definedName name="woo_res" localSheetId="38" xlm="1">#REF!</definedName>
    <definedName name="woo_res" localSheetId="39" xlm="1">#REF!</definedName>
    <definedName name="woo_res" localSheetId="40" xlm="1">#REF!</definedName>
    <definedName name="woo_res" localSheetId="35" xlm="1">#REF!</definedName>
    <definedName name="woo_res" localSheetId="41" xlm="1">#REF!</definedName>
    <definedName name="woo_res" localSheetId="36" xlm="1">#REF!</definedName>
    <definedName name="woo_res" localSheetId="34" xlm="1">#REF!</definedName>
    <definedName name="woo_res" localSheetId="42" xlm="1">#REF!</definedName>
    <definedName name="woo_res" localSheetId="22" xlm="1">#REF!</definedName>
    <definedName name="woo_res" localSheetId="43" xlm="1">#REF!</definedName>
    <definedName name="woo_res" xlm="1">#REF!</definedName>
    <definedName name="woo180con" description="우수관180콘크리트" localSheetId="37" xlm="1">#REF!</definedName>
    <definedName name="woo180con" description="우수관180콘크리트" localSheetId="38" xlm="1">#REF!</definedName>
    <definedName name="woo180con" description="우수관180콘크리트" localSheetId="39" xlm="1">#REF!</definedName>
    <definedName name="woo180con" description="우수관180콘크리트" localSheetId="40" xlm="1">#REF!</definedName>
    <definedName name="woo180con" description="우수관180콘크리트" localSheetId="35" xlm="1">#REF!</definedName>
    <definedName name="woo180con" description="우수관180콘크리트" localSheetId="41" xlm="1">#REF!</definedName>
    <definedName name="woo180con" description="우수관180콘크리트" localSheetId="36" xlm="1">#REF!</definedName>
    <definedName name="woo180con" description="우수관180콘크리트" localSheetId="34" xlm="1">#REF!</definedName>
    <definedName name="woo180con" description="우수관180콘크리트" localSheetId="42" xlm="1">#REF!</definedName>
    <definedName name="woo180con" description="우수관180콘크리트" localSheetId="22" xlm="1">#REF!</definedName>
    <definedName name="woo180con" description="우수관180콘크리트" localSheetId="43" xlm="1">#REF!</definedName>
    <definedName name="woo180con" description="우수관180콘크리트" xlm="1">#REF!</definedName>
    <definedName name="woo180form" description="우수관180거푸집" localSheetId="37" xlm="1">#REF!</definedName>
    <definedName name="woo180form" description="우수관180거푸집" localSheetId="38" xlm="1">#REF!</definedName>
    <definedName name="woo180form" description="우수관180거푸집" localSheetId="39" xlm="1">#REF!</definedName>
    <definedName name="woo180form" description="우수관180거푸집" localSheetId="40" xlm="1">#REF!</definedName>
    <definedName name="woo180form" description="우수관180거푸집" localSheetId="35" xlm="1">#REF!</definedName>
    <definedName name="woo180form" description="우수관180거푸집" localSheetId="41" xlm="1">#REF!</definedName>
    <definedName name="woo180form" description="우수관180거푸집" localSheetId="36" xlm="1">#REF!</definedName>
    <definedName name="woo180form" description="우수관180거푸집" localSheetId="34" xlm="1">#REF!</definedName>
    <definedName name="woo180form" description="우수관180거푸집" localSheetId="42" xlm="1">#REF!</definedName>
    <definedName name="woo180form" description="우수관180거푸집" localSheetId="22" xlm="1">#REF!</definedName>
    <definedName name="woo180form" description="우수관180거푸집" localSheetId="43" xlm="1">#REF!</definedName>
    <definedName name="woo180form" description="우수관180거푸집" xlm="1">#REF!</definedName>
    <definedName name="woo180mort" description="우수관180몰탈" localSheetId="37" xlm="1">#REF!</definedName>
    <definedName name="woo180mort" description="우수관180몰탈" localSheetId="38" xlm="1">#REF!</definedName>
    <definedName name="woo180mort" description="우수관180몰탈" localSheetId="39" xlm="1">#REF!</definedName>
    <definedName name="woo180mort" description="우수관180몰탈" localSheetId="40" xlm="1">#REF!</definedName>
    <definedName name="woo180mort" description="우수관180몰탈" localSheetId="35" xlm="1">#REF!</definedName>
    <definedName name="woo180mort" description="우수관180몰탈" localSheetId="41" xlm="1">#REF!</definedName>
    <definedName name="woo180mort" description="우수관180몰탈" localSheetId="36" xlm="1">#REF!</definedName>
    <definedName name="woo180mort" description="우수관180몰탈" localSheetId="34" xlm="1">#REF!</definedName>
    <definedName name="woo180mort" description="우수관180몰탈" localSheetId="42" xlm="1">#REF!</definedName>
    <definedName name="woo180mort" description="우수관180몰탈" localSheetId="22" xlm="1">#REF!</definedName>
    <definedName name="woo180mort" description="우수관180몰탈" localSheetId="43" xlm="1">#REF!</definedName>
    <definedName name="woo180mort" description="우수관180몰탈" xlm="1">#REF!</definedName>
    <definedName name="woochisu" description="우수관칫수표" localSheetId="37" xlm="1">#REF!</definedName>
    <definedName name="woochisu" description="우수관칫수표" localSheetId="38" xlm="1">#REF!</definedName>
    <definedName name="woochisu" description="우수관칫수표" localSheetId="39" xlm="1">#REF!</definedName>
    <definedName name="woochisu" description="우수관칫수표" localSheetId="40" xlm="1">#REF!</definedName>
    <definedName name="woochisu" description="우수관칫수표" localSheetId="35" xlm="1">#REF!</definedName>
    <definedName name="woochisu" description="우수관칫수표" localSheetId="41" xlm="1">#REF!</definedName>
    <definedName name="woochisu" description="우수관칫수표" localSheetId="36" xlm="1">#REF!</definedName>
    <definedName name="woochisu" description="우수관칫수표" localSheetId="34" xlm="1">#REF!</definedName>
    <definedName name="woochisu" description="우수관칫수표" localSheetId="42" xlm="1">#REF!</definedName>
    <definedName name="woochisu" description="우수관칫수표" localSheetId="22" xlm="1">#REF!</definedName>
    <definedName name="woochisu" description="우수관칫수표" localSheetId="43" xlm="1">#REF!</definedName>
    <definedName name="woochisu" description="우수관칫수표" xlm="1">#REF!</definedName>
    <definedName name="wooform" description="우수관거푸집" localSheetId="37" xlm="1">#REF!</definedName>
    <definedName name="wooform" description="우수관거푸집" localSheetId="38" xlm="1">#REF!</definedName>
    <definedName name="wooform" description="우수관거푸집" localSheetId="39" xlm="1">#REF!</definedName>
    <definedName name="wooform" description="우수관거푸집" localSheetId="40" xlm="1">#REF!</definedName>
    <definedName name="wooform" description="우수관거푸집" localSheetId="35" xlm="1">#REF!</definedName>
    <definedName name="wooform" description="우수관거푸집" localSheetId="41" xlm="1">#REF!</definedName>
    <definedName name="wooform" description="우수관거푸집" localSheetId="36" xlm="1">#REF!</definedName>
    <definedName name="wooform" description="우수관거푸집" localSheetId="34" xlm="1">#REF!</definedName>
    <definedName name="wooform" description="우수관거푸집" localSheetId="42" xlm="1">#REF!</definedName>
    <definedName name="wooform" description="우수관거푸집" localSheetId="22" xlm="1">#REF!</definedName>
    <definedName name="wooform" description="우수관거푸집" localSheetId="43" xlm="1">#REF!</definedName>
    <definedName name="wooform" description="우수관거푸집" xlm="1">#REF!</definedName>
    <definedName name="wooform_res" localSheetId="37" xlm="1">#REF!</definedName>
    <definedName name="wooform_res" localSheetId="38" xlm="1">#REF!</definedName>
    <definedName name="wooform_res" localSheetId="39" xlm="1">#REF!</definedName>
    <definedName name="wooform_res" localSheetId="40" xlm="1">#REF!</definedName>
    <definedName name="wooform_res" localSheetId="35" xlm="1">#REF!</definedName>
    <definedName name="wooform_res" localSheetId="41" xlm="1">#REF!</definedName>
    <definedName name="wooform_res" localSheetId="36" xlm="1">#REF!</definedName>
    <definedName name="wooform_res" localSheetId="34" xlm="1">#REF!</definedName>
    <definedName name="wooform_res" localSheetId="42" xlm="1">#REF!</definedName>
    <definedName name="wooform_res" localSheetId="22" xlm="1">#REF!</definedName>
    <definedName name="wooform_res" localSheetId="43" xlm="1">#REF!</definedName>
    <definedName name="wooform_res" xlm="1">#REF!</definedName>
    <definedName name="woogi" hidden="1">#REF!</definedName>
    <definedName name="woogi2" hidden="1">#REF!</definedName>
    <definedName name="woomort" description="우수관몰탈" localSheetId="37" xlm="1">#REF!</definedName>
    <definedName name="woomort" description="우수관몰탈" localSheetId="38" xlm="1">#REF!</definedName>
    <definedName name="woomort" description="우수관몰탈" localSheetId="39" xlm="1">#REF!</definedName>
    <definedName name="woomort" description="우수관몰탈" localSheetId="40" xlm="1">#REF!</definedName>
    <definedName name="woomort" description="우수관몰탈" localSheetId="35" xlm="1">#REF!</definedName>
    <definedName name="woomort" description="우수관몰탈" localSheetId="41" xlm="1">#REF!</definedName>
    <definedName name="woomort" description="우수관몰탈" localSheetId="36" xlm="1">#REF!</definedName>
    <definedName name="woomort" description="우수관몰탈" localSheetId="34" xlm="1">#REF!</definedName>
    <definedName name="woomort" description="우수관몰탈" localSheetId="42" xlm="1">#REF!</definedName>
    <definedName name="woomort" description="우수관몰탈" localSheetId="22" xlm="1">#REF!</definedName>
    <definedName name="woomort" description="우수관몰탈" localSheetId="43" xlm="1">#REF!</definedName>
    <definedName name="woomort" description="우수관몰탈" xlm="1">#REF!</definedName>
    <definedName name="woomort_res" description="_x000a_" localSheetId="37" xlm="1">#REF!</definedName>
    <definedName name="woomort_res" description="_x000a_" localSheetId="38" xlm="1">#REF!</definedName>
    <definedName name="woomort_res" description="_x000a_" localSheetId="39" xlm="1">#REF!</definedName>
    <definedName name="woomort_res" description="_x000a_" localSheetId="40" xlm="1">#REF!</definedName>
    <definedName name="woomort_res" description="_x000a_" localSheetId="35" xlm="1">#REF!</definedName>
    <definedName name="woomort_res" description="_x000a_" localSheetId="41" xlm="1">#REF!</definedName>
    <definedName name="woomort_res" description="_x000a_" localSheetId="36" xlm="1">#REF!</definedName>
    <definedName name="woomort_res" description="_x000a_" localSheetId="34" xlm="1">#REF!</definedName>
    <definedName name="woomort_res" description="_x000a_" localSheetId="42" xlm="1">#REF!</definedName>
    <definedName name="woomort_res" description="_x000a_" localSheetId="22" xlm="1">#REF!</definedName>
    <definedName name="woomort_res" description="_x000a_" localSheetId="43" xlm="1">#REF!</definedName>
    <definedName name="woomort_res" description="_x000a_" xlm="1">#REF!</definedName>
    <definedName name="WP">#REF!</definedName>
    <definedName name="WPP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1." hidden="1">{#N/A,#N/A,FALSE,"설계조건";#N/A,#N/A,FALSE,"바닥판";#N/A,#N/A,FALSE,"중앙지간부";#N/A,#N/A,FALSE,"방호벽";#N/A,#N/A,FALSE,"중분대";#N/A,#N/A,FALSE,"사용성검토";#N/A,#N/A,FALSE,"연속지점부(2경간)";#N/A,#N/A,FALSE,"지점침하";#N/A,#N/A,FALSE,"연속지점부-단면검토";#N/A,#N/A,FALSE,"연속지점부-사용성검토";#N/A,#N/A,FALSE,"반력산정-고정하중";#N/A,#N/A,FALSE,"반력산정-활하중";#N/A,#N/A,FALSE,"반력집계";#N/A,#N/A,FALSE,"CROSS";#N/A,#N/A,FALSE,"CROSS BEAM 철근량";#N/A,#N/A,FALSE,"높은보(단부)";#N/A,#N/A,FALSE,"높은보(중앙부)"}</definedName>
    <definedName name="wrn.2번." localSheetId="4" hidden="1">{#N/A,#N/A,FALSE,"2~8번"}</definedName>
    <definedName name="wrn.2번." localSheetId="52" hidden="1">{#N/A,#N/A,FALSE,"2~8번"}</definedName>
    <definedName name="wrn.2번." localSheetId="21" hidden="1">{#N/A,#N/A,FALSE,"2~8번"}</definedName>
    <definedName name="wrn.2번." localSheetId="22" hidden="1">{#N/A,#N/A,FALSE,"2~8번"}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AA." hidden="1">{#N/A,#N/A,FALSE,"집계표"}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경비인쇄." hidden="1">{#N/A,#N/A,FALSE,"경비"}</definedName>
    <definedName name="wrn.골재소요량." localSheetId="4" hidden="1">{#N/A,#N/A,FALSE,"골재소요량";#N/A,#N/A,FALSE,"골재소요량"}</definedName>
    <definedName name="wrn.골재소요량." localSheetId="52" hidden="1">{#N/A,#N/A,FALSE,"골재소요량";#N/A,#N/A,FALSE,"골재소요량"}</definedName>
    <definedName name="wrn.골재소요량." localSheetId="21" hidden="1">{#N/A,#N/A,FALSE,"골재소요량";#N/A,#N/A,FALSE,"골재소요량"}</definedName>
    <definedName name="wrn.골재소요량." localSheetId="22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교육청.1" hidden="1">{#N/A,#N/A,FALSE,"전력간선"}</definedName>
    <definedName name="wrn.구조2." hidden="1">{#N/A,#N/A,FALSE,"구조2"}</definedName>
    <definedName name="wrn.기타인쇄." hidden="1">{#N/A,#N/A,FALSE,"기타"}</definedName>
    <definedName name="wrn.노무비인쇄." hidden="1">{#N/A,#N/A,FALSE,"노무비"}</definedName>
    <definedName name="wrn.단가표지." localSheetId="4" hidden="1">{#N/A,#N/A,FALSE,"단가표지"}</definedName>
    <definedName name="wrn.단가표지." localSheetId="52" hidden="1">{#N/A,#N/A,FALSE,"단가표지"}</definedName>
    <definedName name="wrn.단가표지." localSheetId="21" hidden="1">{#N/A,#N/A,FALSE,"단가표지"}</definedName>
    <definedName name="wrn.단가표지." localSheetId="22" hidden="1">{#N/A,#N/A,FALSE,"단가표지"}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hidden="1">{#N/A,#N/A,FALSE,"속도"}</definedName>
    <definedName name="wrn.손익._.보고." hidden="1">{#N/A,#N/A,TRUE,"손익보고"}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운반시간." localSheetId="4" hidden="1">{#N/A,#N/A,FALSE,"운반시간"}</definedName>
    <definedName name="wrn.운반시간." localSheetId="52" hidden="1">{#N/A,#N/A,FALSE,"운반시간"}</definedName>
    <definedName name="wrn.운반시간." localSheetId="21" hidden="1">{#N/A,#N/A,FALSE,"운반시간"}</definedName>
    <definedName name="wrn.운반시간." localSheetId="22" hidden="1">{#N/A,#N/A,FALSE,"운반시간"}</definedName>
    <definedName name="wrn.운반시간." hidden="1">{#N/A,#N/A,FALSE,"운반시간"}</definedName>
    <definedName name="wrn.원가계산서인쇄." hidden="1">{#N/A,#N/A,FALSE,"원가계산서"}</definedName>
    <definedName name="wrn.이정표." hidden="1">{#N/A,#N/A,FALSE,"이정표"}</definedName>
    <definedName name="wrn.이태원._.철근." hidden="1">{#N/A,#N/A,FALSE,"이태원철근"}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조골재." localSheetId="4" hidden="1">{#N/A,#N/A,FALSE,"조골재"}</definedName>
    <definedName name="wrn.조골재." localSheetId="52" hidden="1">{#N/A,#N/A,FALSE,"조골재"}</definedName>
    <definedName name="wrn.조골재." localSheetId="21" hidden="1">{#N/A,#N/A,FALSE,"조골재"}</definedName>
    <definedName name="wrn.조골재." localSheetId="22" hidden="1">{#N/A,#N/A,FALSE,"조골재"}</definedName>
    <definedName name="wrn.조골재.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localSheetId="4" hidden="1">{#N/A,#N/A,FALSE,"포장단가"}</definedName>
    <definedName name="wrn.포장단가." localSheetId="52" hidden="1">{#N/A,#N/A,FALSE,"포장단가"}</definedName>
    <definedName name="wrn.포장단가." localSheetId="21" hidden="1">{#N/A,#N/A,FALSE,"포장단가"}</definedName>
    <definedName name="wrn.포장단가." localSheetId="22" hidden="1">{#N/A,#N/A,FALSE,"포장단가"}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localSheetId="4" hidden="1">{#N/A,#N/A,FALSE,"표지목차"}</definedName>
    <definedName name="wrn.표지목차." localSheetId="52" hidden="1">{#N/A,#N/A,FALSE,"표지목차"}</definedName>
    <definedName name="wrn.표지목차." localSheetId="21" hidden="1">{#N/A,#N/A,FALSE,"표지목차"}</definedName>
    <definedName name="wrn.표지목차." localSheetId="22" hidden="1">{#N/A,#N/A,FALSE,"표지목차"}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localSheetId="4" hidden="1">{#N/A,#N/A,FALSE,"혼합골재"}</definedName>
    <definedName name="wrn.혼합골재." localSheetId="52" hidden="1">{#N/A,#N/A,FALSE,"혼합골재"}</definedName>
    <definedName name="wrn.혼합골재." localSheetId="21" hidden="1">{#N/A,#N/A,FALSE,"혼합골재"}</definedName>
    <definedName name="wrn.혼합골재." localSheetId="22" hidden="1">{#N/A,#N/A,FALSE,"혼합골재"}</definedName>
    <definedName name="wrn.혼합골재." hidden="1">{#N/A,#N/A,FALSE,"혼합골재"}</definedName>
    <definedName name="wrn.황금동." hidden="1">{#N/A,#N/A,FALSE,"단면 제원"}</definedName>
    <definedName name="WS">#REF!</definedName>
    <definedName name="WSO">#REF!</definedName>
    <definedName name="WSUM">#REF!</definedName>
    <definedName name="WT" localSheetId="4">#REF!</definedName>
    <definedName name="WT" localSheetId="52">#REF!</definedName>
    <definedName name="WT" localSheetId="37">#REF!</definedName>
    <definedName name="WT" localSheetId="38">#REF!</definedName>
    <definedName name="WT" localSheetId="39">#REF!</definedName>
    <definedName name="WT" localSheetId="40">#REF!</definedName>
    <definedName name="WT" localSheetId="35">#REF!</definedName>
    <definedName name="WT" localSheetId="41">#REF!</definedName>
    <definedName name="WT" localSheetId="36">#REF!</definedName>
    <definedName name="WT" localSheetId="34">#REF!</definedName>
    <definedName name="WT" localSheetId="42">#REF!</definedName>
    <definedName name="WT" localSheetId="22">#REF!</definedName>
    <definedName name="WT" localSheetId="43">#REF!</definedName>
    <definedName name="WT">#REF!</definedName>
    <definedName name="Wtest1">#REF!</definedName>
    <definedName name="Wtest2">#REF!</definedName>
    <definedName name="WTOT">#REF!</definedName>
    <definedName name="WW">#REF!</definedName>
    <definedName name="www">[3]금액내역서!$D$3:$D$10</definedName>
    <definedName name="wwwdcx" hidden="1">{"'Sheet1'!$A$4","'Sheet1'!$A$9:$G$28"}</definedName>
    <definedName name="wwww" localSheetId="4" hidden="1">{"'Sheet1'!$A$4","'Sheet1'!$A$9:$G$28"}</definedName>
    <definedName name="wwww" localSheetId="37">#REF!</definedName>
    <definedName name="wwww" localSheetId="38">#REF!</definedName>
    <definedName name="wwww" localSheetId="39">#REF!</definedName>
    <definedName name="wwww" localSheetId="40">#REF!</definedName>
    <definedName name="wwww" localSheetId="35">#REF!</definedName>
    <definedName name="wwww" localSheetId="41">#REF!</definedName>
    <definedName name="wwww" localSheetId="36">#REF!</definedName>
    <definedName name="wwww" localSheetId="34">#REF!</definedName>
    <definedName name="wwww" localSheetId="42">#REF!</definedName>
    <definedName name="wwww" localSheetId="22">#REF!</definedName>
    <definedName name="wwww" localSheetId="43">#REF!</definedName>
    <definedName name="wwww">#REF!</definedName>
    <definedName name="x" localSheetId="4">#REF!</definedName>
    <definedName name="x" localSheetId="52">B.M성과표!x</definedName>
    <definedName name="x" localSheetId="21">가물막이!x</definedName>
    <definedName name="x" localSheetId="22">'인공섬 철거'!x</definedName>
    <definedName name="x">[0]!x</definedName>
    <definedName name="X1A">#REF!</definedName>
    <definedName name="X2A">#REF!</definedName>
    <definedName name="XA">#REF!</definedName>
    <definedName name="xbvxz" hidden="1">{"'중기작업1'!$A$1:$V$18"}</definedName>
    <definedName name="xcb" hidden="1">{"'중기작업1'!$A$1:$V$18"}</definedName>
    <definedName name="XCVBGSDFGSER" hidden="1">#REF!</definedName>
    <definedName name="xdgr" hidden="1">{"'Sheet1'!$A$4","'Sheet1'!$A$9:$G$28"}</definedName>
    <definedName name="xfe">#REF!</definedName>
    <definedName name="xhrhd" hidden="1">{#N/A,#N/A,FALSE,"토공2"}</definedName>
    <definedName name="XS">#REF!</definedName>
    <definedName name="XSE">#REF!</definedName>
    <definedName name="xvz" hidden="1">{"'중기작업1'!$A$1:$V$18"}</definedName>
    <definedName name="xx" localSheetId="4" hidden="1">#REF!</definedName>
    <definedName name="XX" localSheetId="52">#REF!</definedName>
    <definedName name="XX" localSheetId="37">#REF!</definedName>
    <definedName name="XX" localSheetId="38">#REF!</definedName>
    <definedName name="XX" localSheetId="39">#REF!</definedName>
    <definedName name="XX" localSheetId="40">#REF!</definedName>
    <definedName name="XX" localSheetId="35">#REF!</definedName>
    <definedName name="XX" localSheetId="41">#REF!</definedName>
    <definedName name="XX" localSheetId="36">#REF!</definedName>
    <definedName name="XX" localSheetId="34">#REF!</definedName>
    <definedName name="XX" localSheetId="42">#REF!</definedName>
    <definedName name="XX" localSheetId="22">#REF!</definedName>
    <definedName name="XX" localSheetId="43">#REF!</definedName>
    <definedName name="XX">#REF!</definedName>
    <definedName name="xxx">#REF!</definedName>
    <definedName name="xxxx">#REF!</definedName>
    <definedName name="xxxxc" hidden="1">{#N/A,#N/A,FALSE,"조골재"}</definedName>
    <definedName name="XXXXXX" hidden="1">{"'공사부문'!$A$6:$A$32"}</definedName>
    <definedName name="XZ">#REF!</definedName>
    <definedName name="Y" localSheetId="4">#REF!</definedName>
    <definedName name="Y" localSheetId="37">#REF!</definedName>
    <definedName name="Y" localSheetId="38">#REF!</definedName>
    <definedName name="Y" localSheetId="39">#REF!</definedName>
    <definedName name="Y" localSheetId="40">#REF!</definedName>
    <definedName name="Y" localSheetId="35">#REF!</definedName>
    <definedName name="Y" localSheetId="41">#REF!</definedName>
    <definedName name="Y" localSheetId="36">#REF!</definedName>
    <definedName name="Y" localSheetId="34">#REF!</definedName>
    <definedName name="Y" localSheetId="42">#REF!</definedName>
    <definedName name="Y" localSheetId="22">#REF!</definedName>
    <definedName name="Y" localSheetId="43">#REF!</definedName>
    <definedName name="Y">#REF!</definedName>
    <definedName name="Y.S.KIM" localSheetId="4">#REF!,#REF!,#REF!,#REF!,#REF!,#REF!,#REF!,#REF!,#REF!,#REF!,#REF!,#REF!,#REF!,#REF!,#REF!,#REF!,#REF!,#REF!,#REF!</definedName>
    <definedName name="Y.S.KIM" localSheetId="14">#REF!,#REF!,#REF!,#REF!,#REF!,#REF!,#REF!,#REF!,#REF!,#REF!,#REF!,#REF!,#REF!,#REF!,#REF!,#REF!,#REF!,#REF!,#REF!</definedName>
    <definedName name="Y.S.KIM" localSheetId="13">#REF!,#REF!,#REF!,#REF!,#REF!,#REF!,#REF!,#REF!,#REF!,#REF!,#REF!,#REF!,#REF!,#REF!,#REF!,#REF!,#REF!,#REF!,#REF!</definedName>
    <definedName name="Y.S.KIM" localSheetId="12">#REF!,#REF!,#REF!,#REF!,#REF!,#REF!,#REF!,#REF!,#REF!,#REF!,#REF!,#REF!,#REF!,#REF!,#REF!,#REF!,#REF!,#REF!,#REF!</definedName>
    <definedName name="Y.S.KIM" localSheetId="37">#REF!,#REF!,#REF!,#REF!,#REF!,#REF!,#REF!,#REF!,#REF!,#REF!,#REF!,#REF!,#REF!,#REF!,#REF!,#REF!,#REF!,#REF!,#REF!</definedName>
    <definedName name="Y.S.KIM" localSheetId="38">#REF!,#REF!,#REF!,#REF!,#REF!,#REF!,#REF!,#REF!,#REF!,#REF!,#REF!,#REF!,#REF!,#REF!,#REF!,#REF!,#REF!,#REF!,#REF!</definedName>
    <definedName name="Y.S.KIM" localSheetId="39">#REF!,#REF!,#REF!,#REF!,#REF!,#REF!,#REF!,#REF!,#REF!,#REF!,#REF!,#REF!,#REF!,#REF!,#REF!,#REF!,#REF!,#REF!,#REF!</definedName>
    <definedName name="Y.S.KIM" localSheetId="40">#REF!,#REF!,#REF!,#REF!,#REF!,#REF!,#REF!,#REF!,#REF!,#REF!,#REF!,#REF!,#REF!,#REF!,#REF!,#REF!,#REF!,#REF!,#REF!</definedName>
    <definedName name="Y.S.KIM" localSheetId="35">#REF!,#REF!,#REF!,#REF!,#REF!,#REF!,#REF!,#REF!,#REF!,#REF!,#REF!,#REF!,#REF!,#REF!,#REF!,#REF!,#REF!,#REF!,#REF!</definedName>
    <definedName name="Y.S.KIM" localSheetId="41">#REF!,#REF!,#REF!,#REF!,#REF!,#REF!,#REF!,#REF!,#REF!,#REF!,#REF!,#REF!,#REF!,#REF!,#REF!,#REF!,#REF!,#REF!,#REF!</definedName>
    <definedName name="Y.S.KIM" localSheetId="36">#REF!,#REF!,#REF!,#REF!,#REF!,#REF!,#REF!,#REF!,#REF!,#REF!,#REF!,#REF!,#REF!,#REF!,#REF!,#REF!,#REF!,#REF!,#REF!</definedName>
    <definedName name="Y.S.KIM" localSheetId="34">#REF!,#REF!,#REF!,#REF!,#REF!,#REF!,#REF!,#REF!,#REF!,#REF!,#REF!,#REF!,#REF!,#REF!,#REF!,#REF!,#REF!,#REF!,#REF!</definedName>
    <definedName name="Y.S.KIM" localSheetId="42">#REF!,#REF!,#REF!,#REF!,#REF!,#REF!,#REF!,#REF!,#REF!,#REF!,#REF!,#REF!,#REF!,#REF!,#REF!,#REF!,#REF!,#REF!,#REF!</definedName>
    <definedName name="Y.S.KIM" localSheetId="22">#REF!,#REF!,#REF!,#REF!,#REF!,#REF!,#REF!,#REF!,#REF!,#REF!,#REF!,#REF!,#REF!,#REF!,#REF!,#REF!,#REF!,#REF!,#REF!</definedName>
    <definedName name="Y.S.KIM" localSheetId="10">#REF!,#REF!,#REF!,#REF!,#REF!,#REF!,#REF!,#REF!,#REF!,#REF!,#REF!,#REF!,#REF!,#REF!,#REF!,#REF!,#REF!,#REF!,#REF!</definedName>
    <definedName name="Y.S.KIM" localSheetId="43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2Y1">#REF!</definedName>
    <definedName name="Y2Y2">#REF!</definedName>
    <definedName name="YA" localSheetId="4">#REF!</definedName>
    <definedName name="YA" localSheetId="52">#REF!</definedName>
    <definedName name="YA" localSheetId="37">#REF!</definedName>
    <definedName name="YA" localSheetId="38">#REF!</definedName>
    <definedName name="YA" localSheetId="39">#REF!</definedName>
    <definedName name="YA" localSheetId="40">#REF!</definedName>
    <definedName name="YA" localSheetId="35">#REF!</definedName>
    <definedName name="YA" localSheetId="41">#REF!</definedName>
    <definedName name="YA" localSheetId="36">#REF!</definedName>
    <definedName name="YA" localSheetId="34">#REF!</definedName>
    <definedName name="YA" localSheetId="42">#REF!</definedName>
    <definedName name="YA" localSheetId="22">#REF!</definedName>
    <definedName name="YA" localSheetId="43">#REF!</definedName>
    <definedName name="YA">#REF!</definedName>
    <definedName name="YBG견적서통" hidden="1">{#N/A,#N/A,TRUE,"손익보고"}</definedName>
    <definedName name="YE">#N/A</definedName>
    <definedName name="year">[9]근태계획서!$B$5</definedName>
    <definedName name="YEKA">#N/A</definedName>
    <definedName name="ygfdtrg">#REF!</definedName>
    <definedName name="YH">'[18]3련 BOX'!#REF!</definedName>
    <definedName name="YOO">'[2]01'!#REF!</definedName>
    <definedName name="yoo10" localSheetId="4">#REF!</definedName>
    <definedName name="yoo10" localSheetId="37">#REF!</definedName>
    <definedName name="yoo10" localSheetId="38">#REF!</definedName>
    <definedName name="yoo10" localSheetId="39">#REF!</definedName>
    <definedName name="yoo10" localSheetId="40">#REF!</definedName>
    <definedName name="yoo10" localSheetId="35">#REF!</definedName>
    <definedName name="yoo10" localSheetId="41">#REF!</definedName>
    <definedName name="yoo10" localSheetId="36">#REF!</definedName>
    <definedName name="yoo10" localSheetId="34">#REF!</definedName>
    <definedName name="yoo10" localSheetId="42">#REF!</definedName>
    <definedName name="yoo10" localSheetId="22">#REF!</definedName>
    <definedName name="yoo10" localSheetId="43">#REF!</definedName>
    <definedName name="yoo10">#REF!</definedName>
    <definedName name="yoo2" localSheetId="4">#REF!</definedName>
    <definedName name="yoo2" localSheetId="14">#REF!</definedName>
    <definedName name="yoo2" localSheetId="13">#REF!</definedName>
    <definedName name="yoo2" localSheetId="12">#REF!</definedName>
    <definedName name="yoo2" localSheetId="37">#REF!</definedName>
    <definedName name="yoo2" localSheetId="38">#REF!</definedName>
    <definedName name="yoo2" localSheetId="39">#REF!</definedName>
    <definedName name="yoo2" localSheetId="40">#REF!</definedName>
    <definedName name="yoo2" localSheetId="35">#REF!</definedName>
    <definedName name="yoo2" localSheetId="41">#REF!</definedName>
    <definedName name="yoo2" localSheetId="36">#REF!</definedName>
    <definedName name="yoo2" localSheetId="34">#REF!</definedName>
    <definedName name="yoo2" localSheetId="42">#REF!</definedName>
    <definedName name="yoo2" localSheetId="22">#REF!</definedName>
    <definedName name="yoo2" localSheetId="10">#REF!</definedName>
    <definedName name="yoo2" localSheetId="43">#REF!</definedName>
    <definedName name="yoo2">#REF!</definedName>
    <definedName name="yoo3" localSheetId="4">#REF!</definedName>
    <definedName name="yoo3" localSheetId="14">#REF!</definedName>
    <definedName name="yoo3" localSheetId="13">#REF!</definedName>
    <definedName name="yoo3" localSheetId="12">#REF!</definedName>
    <definedName name="yoo3" localSheetId="37">#REF!</definedName>
    <definedName name="yoo3" localSheetId="38">#REF!</definedName>
    <definedName name="yoo3" localSheetId="39">#REF!</definedName>
    <definedName name="yoo3" localSheetId="40">#REF!</definedName>
    <definedName name="yoo3" localSheetId="35">#REF!</definedName>
    <definedName name="yoo3" localSheetId="41">#REF!</definedName>
    <definedName name="yoo3" localSheetId="36">#REF!</definedName>
    <definedName name="yoo3" localSheetId="34">#REF!</definedName>
    <definedName name="yoo3" localSheetId="42">#REF!</definedName>
    <definedName name="yoo3" localSheetId="22">#REF!</definedName>
    <definedName name="yoo3" localSheetId="10">#REF!</definedName>
    <definedName name="yoo3" localSheetId="43">#REF!</definedName>
    <definedName name="yoo3">#REF!</definedName>
    <definedName name="yoo4" localSheetId="4">#REF!</definedName>
    <definedName name="yoo4" localSheetId="14">#REF!</definedName>
    <definedName name="yoo4" localSheetId="13">#REF!</definedName>
    <definedName name="yoo4" localSheetId="12">#REF!</definedName>
    <definedName name="yoo4" localSheetId="37">#REF!</definedName>
    <definedName name="yoo4" localSheetId="38">#REF!</definedName>
    <definedName name="yoo4" localSheetId="39">#REF!</definedName>
    <definedName name="yoo4" localSheetId="40">#REF!</definedName>
    <definedName name="yoo4" localSheetId="35">#REF!</definedName>
    <definedName name="yoo4" localSheetId="41">#REF!</definedName>
    <definedName name="yoo4" localSheetId="36">#REF!</definedName>
    <definedName name="yoo4" localSheetId="34">#REF!</definedName>
    <definedName name="yoo4" localSheetId="42">#REF!</definedName>
    <definedName name="yoo4" localSheetId="22">#REF!</definedName>
    <definedName name="yoo4" localSheetId="10">#REF!</definedName>
    <definedName name="yoo4" localSheetId="43">#REF!</definedName>
    <definedName name="yoo4">#REF!</definedName>
    <definedName name="YOO5">'[2]01'!#REF!</definedName>
    <definedName name="YOO6">'[2]01'!#REF!</definedName>
    <definedName name="YOO7">'[2]01'!#REF!</definedName>
    <definedName name="yoo8" localSheetId="4">#REF!</definedName>
    <definedName name="yoo8" localSheetId="14">#REF!</definedName>
    <definedName name="yoo8" localSheetId="13">#REF!</definedName>
    <definedName name="yoo8" localSheetId="12">#REF!</definedName>
    <definedName name="yoo8" localSheetId="37">#REF!</definedName>
    <definedName name="yoo8" localSheetId="38">#REF!</definedName>
    <definedName name="yoo8" localSheetId="39">#REF!</definedName>
    <definedName name="yoo8" localSheetId="40">#REF!</definedName>
    <definedName name="yoo8" localSheetId="35">#REF!</definedName>
    <definedName name="yoo8" localSheetId="41">#REF!</definedName>
    <definedName name="yoo8" localSheetId="36">#REF!</definedName>
    <definedName name="yoo8" localSheetId="34">#REF!</definedName>
    <definedName name="yoo8" localSheetId="42">#REF!</definedName>
    <definedName name="yoo8" localSheetId="22">#REF!</definedName>
    <definedName name="yoo8" localSheetId="10">#REF!</definedName>
    <definedName name="yoo8" localSheetId="43">#REF!</definedName>
    <definedName name="yoo8">#REF!</definedName>
    <definedName name="YOO9">'[2]01'!#REF!</definedName>
    <definedName name="YOON">'[2]01'!#REF!</definedName>
    <definedName name="YOON2">'[2]01'!#REF!</definedName>
    <definedName name="YOON3">'[2]01'!#REF!</definedName>
    <definedName name="YOON4">'[2]01'!#REF!</definedName>
    <definedName name="yrtgftr">#REF!</definedName>
    <definedName name="ytbty">#REF!</definedName>
    <definedName name="yuktbik" description="역티형옹벽비계매크로" localSheetId="37" xlm="1">#REF!</definedName>
    <definedName name="yuktbik" description="역티형옹벽비계매크로" localSheetId="38" xlm="1">#REF!</definedName>
    <definedName name="yuktbik" description="역티형옹벽비계매크로" localSheetId="39" xlm="1">#REF!</definedName>
    <definedName name="yuktbik" description="역티형옹벽비계매크로" localSheetId="40" xlm="1">#REF!</definedName>
    <definedName name="yuktbik" description="역티형옹벽비계매크로" localSheetId="35" xlm="1">#REF!</definedName>
    <definedName name="yuktbik" description="역티형옹벽비계매크로" localSheetId="41" xlm="1">#REF!</definedName>
    <definedName name="yuktbik" description="역티형옹벽비계매크로" localSheetId="36" xlm="1">#REF!</definedName>
    <definedName name="yuktbik" description="역티형옹벽비계매크로" localSheetId="34" xlm="1">#REF!</definedName>
    <definedName name="yuktbik" description="역티형옹벽비계매크로" localSheetId="42" xlm="1">#REF!</definedName>
    <definedName name="yuktbik" description="역티형옹벽비계매크로" localSheetId="22" xlm="1">#REF!</definedName>
    <definedName name="yuktbik" description="역티형옹벽비계매크로" localSheetId="43" xlm="1">#REF!</definedName>
    <definedName name="yuktbik" description="역티형옹벽비계매크로" xlm="1">#REF!</definedName>
    <definedName name="yuktd13" description="역티형옹벽철근 13" localSheetId="37" xlm="1">#REF!</definedName>
    <definedName name="yuktd13" description="역티형옹벽철근 13" localSheetId="38" xlm="1">#REF!</definedName>
    <definedName name="yuktd13" description="역티형옹벽철근 13" localSheetId="39" xlm="1">#REF!</definedName>
    <definedName name="yuktd13" description="역티형옹벽철근 13" localSheetId="40" xlm="1">#REF!</definedName>
    <definedName name="yuktd13" description="역티형옹벽철근 13" localSheetId="35" xlm="1">#REF!</definedName>
    <definedName name="yuktd13" description="역티형옹벽철근 13" localSheetId="41" xlm="1">#REF!</definedName>
    <definedName name="yuktd13" description="역티형옹벽철근 13" localSheetId="36" xlm="1">#REF!</definedName>
    <definedName name="yuktd13" description="역티형옹벽철근 13" localSheetId="34" xlm="1">#REF!</definedName>
    <definedName name="yuktd13" description="역티형옹벽철근 13" localSheetId="42" xlm="1">#REF!</definedName>
    <definedName name="yuktd13" description="역티형옹벽철근 13" localSheetId="22" xlm="1">#REF!</definedName>
    <definedName name="yuktd13" description="역티형옹벽철근 13" localSheetId="43" xlm="1">#REF!</definedName>
    <definedName name="yuktd13" description="역티형옹벽철근 13" xlm="1">#REF!</definedName>
    <definedName name="yuktd16" description="역티형옹벽16" localSheetId="37" xlm="1">#REF!</definedName>
    <definedName name="yuktd16" description="역티형옹벽16" localSheetId="38" xlm="1">#REF!</definedName>
    <definedName name="yuktd16" description="역티형옹벽16" localSheetId="39" xlm="1">#REF!</definedName>
    <definedName name="yuktd16" description="역티형옹벽16" localSheetId="40" xlm="1">#REF!</definedName>
    <definedName name="yuktd16" description="역티형옹벽16" localSheetId="35" xlm="1">#REF!</definedName>
    <definedName name="yuktd16" description="역티형옹벽16" localSheetId="41" xlm="1">#REF!</definedName>
    <definedName name="yuktd16" description="역티형옹벽16" localSheetId="36" xlm="1">#REF!</definedName>
    <definedName name="yuktd16" description="역티형옹벽16" localSheetId="34" xlm="1">#REF!</definedName>
    <definedName name="yuktd16" description="역티형옹벽16" localSheetId="42" xlm="1">#REF!</definedName>
    <definedName name="yuktd16" description="역티형옹벽16" localSheetId="22" xlm="1">#REF!</definedName>
    <definedName name="yuktd16" description="역티형옹벽16" localSheetId="43" xlm="1">#REF!</definedName>
    <definedName name="yuktd16" description="역티형옹벽16" xlm="1">#REF!</definedName>
    <definedName name="yuktd19" description="역티형옹벽철근19" localSheetId="37" xlm="1">#REF!</definedName>
    <definedName name="yuktd19" description="역티형옹벽철근19" localSheetId="38" xlm="1">#REF!</definedName>
    <definedName name="yuktd19" description="역티형옹벽철근19" localSheetId="39" xlm="1">#REF!</definedName>
    <definedName name="yuktd19" description="역티형옹벽철근19" localSheetId="40" xlm="1">#REF!</definedName>
    <definedName name="yuktd19" description="역티형옹벽철근19" localSheetId="35" xlm="1">#REF!</definedName>
    <definedName name="yuktd19" description="역티형옹벽철근19" localSheetId="41" xlm="1">#REF!</definedName>
    <definedName name="yuktd19" description="역티형옹벽철근19" localSheetId="36" xlm="1">#REF!</definedName>
    <definedName name="yuktd19" description="역티형옹벽철근19" localSheetId="34" xlm="1">#REF!</definedName>
    <definedName name="yuktd19" description="역티형옹벽철근19" localSheetId="42" xlm="1">#REF!</definedName>
    <definedName name="yuktd19" description="역티형옹벽철근19" localSheetId="22" xlm="1">#REF!</definedName>
    <definedName name="yuktd19" description="역티형옹벽철근19" localSheetId="43" xlm="1">#REF!</definedName>
    <definedName name="yuktd19" description="역티형옹벽철근19" xlm="1">#REF!</definedName>
    <definedName name="yuktd22" description="역티형옹벽철근22" localSheetId="37" xlm="1">#REF!</definedName>
    <definedName name="yuktd22" description="역티형옹벽철근22" localSheetId="38" xlm="1">#REF!</definedName>
    <definedName name="yuktd22" description="역티형옹벽철근22" localSheetId="39" xlm="1">#REF!</definedName>
    <definedName name="yuktd22" description="역티형옹벽철근22" localSheetId="40" xlm="1">#REF!</definedName>
    <definedName name="yuktd22" description="역티형옹벽철근22" localSheetId="35" xlm="1">#REF!</definedName>
    <definedName name="yuktd22" description="역티형옹벽철근22" localSheetId="41" xlm="1">#REF!</definedName>
    <definedName name="yuktd22" description="역티형옹벽철근22" localSheetId="36" xlm="1">#REF!</definedName>
    <definedName name="yuktd22" description="역티형옹벽철근22" localSheetId="34" xlm="1">#REF!</definedName>
    <definedName name="yuktd22" description="역티형옹벽철근22" localSheetId="42" xlm="1">#REF!</definedName>
    <definedName name="yuktd22" description="역티형옹벽철근22" localSheetId="22" xlm="1">#REF!</definedName>
    <definedName name="yuktd22" description="역티형옹벽철근22" localSheetId="43" xlm="1">#REF!</definedName>
    <definedName name="yuktd22" description="역티형옹벽철근22" xlm="1">#REF!</definedName>
    <definedName name="yuktd25" description="역티형옹벽철근25" localSheetId="37" xlm="1">#REF!</definedName>
    <definedName name="yuktd25" description="역티형옹벽철근25" localSheetId="38" xlm="1">#REF!</definedName>
    <definedName name="yuktd25" description="역티형옹벽철근25" localSheetId="39" xlm="1">#REF!</definedName>
    <definedName name="yuktd25" description="역티형옹벽철근25" localSheetId="40" xlm="1">#REF!</definedName>
    <definedName name="yuktd25" description="역티형옹벽철근25" localSheetId="35" xlm="1">#REF!</definedName>
    <definedName name="yuktd25" description="역티형옹벽철근25" localSheetId="41" xlm="1">#REF!</definedName>
    <definedName name="yuktd25" description="역티형옹벽철근25" localSheetId="36" xlm="1">#REF!</definedName>
    <definedName name="yuktd25" description="역티형옹벽철근25" localSheetId="34" xlm="1">#REF!</definedName>
    <definedName name="yuktd25" description="역티형옹벽철근25" localSheetId="42" xlm="1">#REF!</definedName>
    <definedName name="yuktd25" description="역티형옹벽철근25" localSheetId="22" xlm="1">#REF!</definedName>
    <definedName name="yuktd25" description="역티형옹벽철근25" localSheetId="43" xlm="1">#REF!</definedName>
    <definedName name="yuktd25" description="역티형옹벽철근25" xlm="1">#REF!</definedName>
    <definedName name="yuktd29" description="역티형옹벽철근29" localSheetId="37" xlm="1">#REF!</definedName>
    <definedName name="yuktd29" description="역티형옹벽철근29" localSheetId="38" xlm="1">#REF!</definedName>
    <definedName name="yuktd29" description="역티형옹벽철근29" localSheetId="39" xlm="1">#REF!</definedName>
    <definedName name="yuktd29" description="역티형옹벽철근29" localSheetId="40" xlm="1">#REF!</definedName>
    <definedName name="yuktd29" description="역티형옹벽철근29" localSheetId="35" xlm="1">#REF!</definedName>
    <definedName name="yuktd29" description="역티형옹벽철근29" localSheetId="41" xlm="1">#REF!</definedName>
    <definedName name="yuktd29" description="역티형옹벽철근29" localSheetId="36" xlm="1">#REF!</definedName>
    <definedName name="yuktd29" description="역티형옹벽철근29" localSheetId="34" xlm="1">#REF!</definedName>
    <definedName name="yuktd29" description="역티형옹벽철근29" localSheetId="42" xlm="1">#REF!</definedName>
    <definedName name="yuktd29" description="역티형옹벽철근29" localSheetId="22" xlm="1">#REF!</definedName>
    <definedName name="yuktd29" description="역티형옹벽철근29" localSheetId="43" xlm="1">#REF!</definedName>
    <definedName name="yuktd29" description="역티형옹벽철근29" xlm="1">#REF!</definedName>
    <definedName name="yuktform" description="역티형 옹벽 거푸집 매크로(3회)_x000a_" localSheetId="37" xlm="1">#REF!</definedName>
    <definedName name="yuktform" description="역티형 옹벽 거푸집 매크로(3회)_x000a_" localSheetId="38" xlm="1">#REF!</definedName>
    <definedName name="yuktform" description="역티형 옹벽 거푸집 매크로(3회)_x000a_" localSheetId="39" xlm="1">#REF!</definedName>
    <definedName name="yuktform" description="역티형 옹벽 거푸집 매크로(3회)_x000a_" localSheetId="40" xlm="1">#REF!</definedName>
    <definedName name="yuktform" description="역티형 옹벽 거푸집 매크로(3회)_x000a_" localSheetId="35" xlm="1">#REF!</definedName>
    <definedName name="yuktform" description="역티형 옹벽 거푸집 매크로(3회)_x000a_" localSheetId="41" xlm="1">#REF!</definedName>
    <definedName name="yuktform" description="역티형 옹벽 거푸집 매크로(3회)_x000a_" localSheetId="36" xlm="1">#REF!</definedName>
    <definedName name="yuktform" description="역티형 옹벽 거푸집 매크로(3회)_x000a_" localSheetId="34" xlm="1">#REF!</definedName>
    <definedName name="yuktform" description="역티형 옹벽 거푸집 매크로(3회)_x000a_" localSheetId="42" xlm="1">#REF!</definedName>
    <definedName name="yuktform" description="역티형 옹벽 거푸집 매크로(3회)_x000a_" localSheetId="22" xlm="1">#REF!</definedName>
    <definedName name="yuktform" description="역티형 옹벽 거푸집 매크로(3회)_x000a_" localSheetId="43" xlm="1">#REF!</definedName>
    <definedName name="yuktform" description="역티형 옹벽 거푸집 매크로(3회)_x000a_" xlm="1">#REF!</definedName>
    <definedName name="yuktjabs" description="역티형 옹벽 잡석매크로" localSheetId="37" xlm="1">#REF!</definedName>
    <definedName name="yuktjabs" description="역티형 옹벽 잡석매크로" localSheetId="38" xlm="1">#REF!</definedName>
    <definedName name="yuktjabs" description="역티형 옹벽 잡석매크로" localSheetId="39" xlm="1">#REF!</definedName>
    <definedName name="yuktjabs" description="역티형 옹벽 잡석매크로" localSheetId="40" xlm="1">#REF!</definedName>
    <definedName name="yuktjabs" description="역티형 옹벽 잡석매크로" localSheetId="35" xlm="1">#REF!</definedName>
    <definedName name="yuktjabs" description="역티형 옹벽 잡석매크로" localSheetId="41" xlm="1">#REF!</definedName>
    <definedName name="yuktjabs" description="역티형 옹벽 잡석매크로" localSheetId="36" xlm="1">#REF!</definedName>
    <definedName name="yuktjabs" description="역티형 옹벽 잡석매크로" localSheetId="34" xlm="1">#REF!</definedName>
    <definedName name="yuktjabs" description="역티형 옹벽 잡석매크로" localSheetId="42" xlm="1">#REF!</definedName>
    <definedName name="yuktjabs" description="역티형 옹벽 잡석매크로" localSheetId="22" xlm="1">#REF!</definedName>
    <definedName name="yuktjabs" description="역티형 옹벽 잡석매크로" localSheetId="43" xlm="1">#REF!</definedName>
    <definedName name="yuktjabs" description="역티형 옹벽 잡석매크로" xlm="1">#REF!</definedName>
    <definedName name="yuktpvc" description="심 성 규이(가) 96-11-21에 기록한 매크로" localSheetId="37" xlm="1">#REF!</definedName>
    <definedName name="yuktpvc" description="심 성 규이(가) 96-11-21에 기록한 매크로" localSheetId="38" xlm="1">#REF!</definedName>
    <definedName name="yuktpvc" description="심 성 규이(가) 96-11-21에 기록한 매크로" localSheetId="39" xlm="1">#REF!</definedName>
    <definedName name="yuktpvc" description="심 성 규이(가) 96-11-21에 기록한 매크로" localSheetId="40" xlm="1">#REF!</definedName>
    <definedName name="yuktpvc" description="심 성 규이(가) 96-11-21에 기록한 매크로" localSheetId="35" xlm="1">#REF!</definedName>
    <definedName name="yuktpvc" description="심 성 규이(가) 96-11-21에 기록한 매크로" localSheetId="41" xlm="1">#REF!</definedName>
    <definedName name="yuktpvc" description="심 성 규이(가) 96-11-21에 기록한 매크로" localSheetId="36" xlm="1">#REF!</definedName>
    <definedName name="yuktpvc" description="심 성 규이(가) 96-11-21에 기록한 매크로" localSheetId="34" xlm="1">#REF!</definedName>
    <definedName name="yuktpvc" description="심 성 규이(가) 96-11-21에 기록한 매크로" localSheetId="42" xlm="1">#REF!</definedName>
    <definedName name="yuktpvc" description="심 성 규이(가) 96-11-21에 기록한 매크로" localSheetId="22" xlm="1">#REF!</definedName>
    <definedName name="yuktpvc" description="심 성 규이(가) 96-11-21에 기록한 매크로" localSheetId="43" xlm="1">#REF!</definedName>
    <definedName name="yuktpvc" description="심 성 규이(가) 96-11-21에 기록한 매크로" xlm="1">#REF!</definedName>
    <definedName name="yuktsin" description="역티형옹벽신축이음매크로" localSheetId="37" xlm="1">#REF!</definedName>
    <definedName name="yuktsin" description="역티형옹벽신축이음매크로" localSheetId="38" xlm="1">#REF!</definedName>
    <definedName name="yuktsin" description="역티형옹벽신축이음매크로" localSheetId="39" xlm="1">#REF!</definedName>
    <definedName name="yuktsin" description="역티형옹벽신축이음매크로" localSheetId="40" xlm="1">#REF!</definedName>
    <definedName name="yuktsin" description="역티형옹벽신축이음매크로" localSheetId="35" xlm="1">#REF!</definedName>
    <definedName name="yuktsin" description="역티형옹벽신축이음매크로" localSheetId="41" xlm="1">#REF!</definedName>
    <definedName name="yuktsin" description="역티형옹벽신축이음매크로" localSheetId="36" xlm="1">#REF!</definedName>
    <definedName name="yuktsin" description="역티형옹벽신축이음매크로" localSheetId="34" xlm="1">#REF!</definedName>
    <definedName name="yuktsin" description="역티형옹벽신축이음매크로" localSheetId="42" xlm="1">#REF!</definedName>
    <definedName name="yuktsin" description="역티형옹벽신축이음매크로" localSheetId="22" xlm="1">#REF!</definedName>
    <definedName name="yuktsin" description="역티형옹벽신축이음매크로" localSheetId="43" xlm="1">#REF!</definedName>
    <definedName name="yuktsin" description="역티형옹벽신축이음매크로" xlm="1">#REF!</definedName>
    <definedName name="YUYUY" hidden="1">{#N/A,#N/A,FALSE,"혼합골재"}</definedName>
    <definedName name="yy" hidden="1">{#N/A,#N/A,FALSE,"단가표지"}</definedName>
    <definedName name="yyy" localSheetId="4" hidden="1">{#N/A,#N/A,FALSE,"포장단가"}</definedName>
    <definedName name="YYY" localSheetId="14">#REF!</definedName>
    <definedName name="YYY" localSheetId="13">#REF!</definedName>
    <definedName name="YYY" localSheetId="12">#REF!</definedName>
    <definedName name="YYY" localSheetId="37">#REF!</definedName>
    <definedName name="YYY" localSheetId="38">#REF!</definedName>
    <definedName name="YYY" localSheetId="39">#REF!</definedName>
    <definedName name="YYY" localSheetId="40">#REF!</definedName>
    <definedName name="YYY" localSheetId="35">#REF!</definedName>
    <definedName name="YYY" localSheetId="41">#REF!</definedName>
    <definedName name="YYY" localSheetId="36">#REF!</definedName>
    <definedName name="YYY" localSheetId="34">#REF!</definedName>
    <definedName name="YYY" localSheetId="42">#REF!</definedName>
    <definedName name="YYY" localSheetId="22">#REF!</definedName>
    <definedName name="YYY" localSheetId="10">#REF!</definedName>
    <definedName name="YYY" localSheetId="43">#REF!</definedName>
    <definedName name="YYY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hidden="1">{#N/A,#N/A,FALSE,"조골재"}</definedName>
    <definedName name="z" localSheetId="4" hidden="1">{"'중기작업1'!$A$1:$V$18"}</definedName>
    <definedName name="Z" localSheetId="37">#REF!</definedName>
    <definedName name="Z" localSheetId="38">#REF!</definedName>
    <definedName name="Z" localSheetId="39">#REF!</definedName>
    <definedName name="Z" localSheetId="40">#REF!</definedName>
    <definedName name="Z" localSheetId="35">#REF!</definedName>
    <definedName name="Z" localSheetId="41">#REF!</definedName>
    <definedName name="Z" localSheetId="36">#REF!</definedName>
    <definedName name="Z" localSheetId="34">#REF!</definedName>
    <definedName name="Z" localSheetId="42">#REF!</definedName>
    <definedName name="Z" localSheetId="22">#REF!</definedName>
    <definedName name="Z" localSheetId="43">#REF!</definedName>
    <definedName name="Z">#REF!</definedName>
    <definedName name="Z_4F74ED08_7DE6_11D4_BC29_005004C1F3AD_.wvu.PrintTitles" hidden="1">#REF!</definedName>
    <definedName name="Z6_">#REF!</definedName>
    <definedName name="za" hidden="1">#REF!</definedName>
    <definedName name="zal">#REF!</definedName>
    <definedName name="zcu">#REF!</definedName>
    <definedName name="zCX" hidden="1">{"'중기작업1'!$A$1:$V$18"}</definedName>
    <definedName name="zhdf" hidden="1">{"'중기작업1'!$A$1:$V$18"}</definedName>
    <definedName name="ZP">#REF!</definedName>
    <definedName name="Zpp">#REF!</definedName>
    <definedName name="ZPPX">#REF!</definedName>
    <definedName name="ZPPY">#REF!</definedName>
    <definedName name="zx" hidden="1">#REF!</definedName>
    <definedName name="Zy">#REF!</definedName>
    <definedName name="ZZ">#REF!</definedName>
    <definedName name="γc">#REF!</definedName>
    <definedName name="γs">#REF!</definedName>
    <definedName name="τv">#REF!</definedName>
    <definedName name="ㄱ" localSheetId="4" hidden="1">#REF!</definedName>
    <definedName name="ㄱ" localSheetId="37">#REF!</definedName>
    <definedName name="ㄱ" localSheetId="38">#REF!</definedName>
    <definedName name="ㄱ" localSheetId="39">#REF!</definedName>
    <definedName name="ㄱ" localSheetId="40">#REF!</definedName>
    <definedName name="ㄱ" localSheetId="35">#REF!</definedName>
    <definedName name="ㄱ" localSheetId="41">#REF!</definedName>
    <definedName name="ㄱ" localSheetId="36">#REF!</definedName>
    <definedName name="ㄱ" localSheetId="34">#REF!</definedName>
    <definedName name="ㄱ" localSheetId="42">#REF!</definedName>
    <definedName name="ㄱ" localSheetId="22">#REF!</definedName>
    <definedName name="ㄱ" localSheetId="43">#REF!</definedName>
    <definedName name="ㄱ">#REF!</definedName>
    <definedName name="ㄱ1">#REF!</definedName>
    <definedName name="ㄱ2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ㄱㄱㄱ" hidden="1">{#N/A,#N/A,FALSE,"표지목차"}</definedName>
    <definedName name="ㄱㄱㄱㄱㄱ" localSheetId="4" hidden="1">{"'중기작업1'!$A$1:$V$18"}</definedName>
    <definedName name="ㄱㄱㄱㄱㄱ" localSheetId="52" hidden="1">{#N/A,#N/A,FALSE,"2~8번"}</definedName>
    <definedName name="ㄱㄱㄱㄱㄱ" localSheetId="21" hidden="1">{#N/A,#N/A,FALSE,"2~8번"}</definedName>
    <definedName name="ㄱㄱㄱㄱㄱ" localSheetId="22" hidden="1">{#N/A,#N/A,FALSE,"2~8번"}</definedName>
    <definedName name="ㄱㄱㄱㄱㄱ" hidden="1">{#N/A,#N/A,FALSE,"2~8번"}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ㅂㄱㅈ" hidden="1">{#N/A,#N/A,FALSE,"2~8번"}</definedName>
    <definedName name="ㄱㄷㅈ" hidden="1">{#N/A,#N/A,FALSE,"골재소요량";#N/A,#N/A,FALSE,"골재소요량"}</definedName>
    <definedName name="ㄱㄷㅈㅎㅎ" hidden="1">{"'중기작업1'!$A$1:$V$18"}</definedName>
    <definedName name="ㄱㄷㅎㅅㄷ4" hidden="1">{#N/A,#N/A,FALSE,"운반시간"}</definedName>
    <definedName name="ㄱ서" hidden="1">{"'중기작업1'!$A$1:$V$18"}</definedName>
    <definedName name="ㄱ슈" hidden="1">{#N/A,#N/A,FALSE,"혼합골재"}</definedName>
    <definedName name="ㄱㅈ" hidden="1">{"'중기작업1'!$A$1:$V$18"}</definedName>
    <definedName name="ㄱㅈㅎ" hidden="1">#REF!</definedName>
    <definedName name="가" hidden="1">{#N/A,#N/A,FALSE,"골재소요량";#N/A,#N/A,FALSE,"골재소요량"}</definedName>
    <definedName name="가공비">#REF!</definedName>
    <definedName name="가나다" hidden="1">{#N/A,#N/A,FALSE,"집계표"}</definedName>
    <definedName name="가나다라">#REF!</definedName>
    <definedName name="가나다람ㅁㅁㅁ">#REF!</definedName>
    <definedName name="가도" hidden="1">#REF!</definedName>
    <definedName name="가도설치">[22]터파기및재료!#REF!</definedName>
    <definedName name="가드레일집계" hidden="1">{#N/A,#N/A,FALSE,"2~8번"}</definedName>
    <definedName name="가로등">#N/A</definedName>
    <definedName name="가로등1" customMenu="가로등1" description="가로등 기본자료에 의한 판넬회로별 전압강하_x000a_전선,배관 산정_x000a_" help="!" localSheetId="52" xlm="1">#REF!</definedName>
    <definedName name="가로등1" customMenu="가로등1" description="가로등 기본자료에 의한 판넬회로별 전압강하_x000a_전선,배관 산정_x000a_" help="!" localSheetId="37" xlm="1">#REF!</definedName>
    <definedName name="가로등1" customMenu="가로등1" description="가로등 기본자료에 의한 판넬회로별 전압강하_x000a_전선,배관 산정_x000a_" help="!" localSheetId="38" xlm="1">#REF!</definedName>
    <definedName name="가로등1" customMenu="가로등1" description="가로등 기본자료에 의한 판넬회로별 전압강하_x000a_전선,배관 산정_x000a_" help="!" localSheetId="39" xlm="1">#REF!</definedName>
    <definedName name="가로등1" customMenu="가로등1" description="가로등 기본자료에 의한 판넬회로별 전압강하_x000a_전선,배관 산정_x000a_" help="!" localSheetId="40" xlm="1">#REF!</definedName>
    <definedName name="가로등1" customMenu="가로등1" description="가로등 기본자료에 의한 판넬회로별 전압강하_x000a_전선,배관 산정_x000a_" help="!" localSheetId="35" xlm="1">#REF!</definedName>
    <definedName name="가로등1" customMenu="가로등1" description="가로등 기본자료에 의한 판넬회로별 전압강하_x000a_전선,배관 산정_x000a_" help="!" localSheetId="41" xlm="1">#REF!</definedName>
    <definedName name="가로등1" customMenu="가로등1" description="가로등 기본자료에 의한 판넬회로별 전압강하_x000a_전선,배관 산정_x000a_" help="!" localSheetId="36" xlm="1">#REF!</definedName>
    <definedName name="가로등1" customMenu="가로등1" description="가로등 기본자료에 의한 판넬회로별 전압강하_x000a_전선,배관 산정_x000a_" help="!" localSheetId="34" xlm="1">#REF!</definedName>
    <definedName name="가로등1" customMenu="가로등1" description="가로등 기본자료에 의한 판넬회로별 전압강하_x000a_전선,배관 산정_x000a_" help="!" localSheetId="42" xlm="1">#REF!</definedName>
    <definedName name="가로등1" customMenu="가로등1" description="가로등 기본자료에 의한 판넬회로별 전압강하_x000a_전선,배관 산정_x000a_" help="!" localSheetId="22" xlm="1">#REF!</definedName>
    <definedName name="가로등1" customMenu="가로등1" description="가로등 기본자료에 의한 판넬회로별 전압강하_x000a_전선,배관 산정_x000a_" help="!" localSheetId="43" xlm="1">#REF!</definedName>
    <definedName name="가로등1" customMenu="가로등1" description="가로등 기본자료에 의한 판넬회로별 전압강하_x000a_전선,배관 산정_x000a_" help="!" xlm="1">#REF!</definedName>
    <definedName name="가로등부표2">#REF!,#REF!</definedName>
    <definedName name="가로등입력">#N/A</definedName>
    <definedName name="가설경비">#REF!</definedName>
    <definedName name="가설공사" localSheetId="4" hidden="1">#REF!</definedName>
    <definedName name="가설공사" localSheetId="37" hidden="1">#REF!</definedName>
    <definedName name="가설공사" localSheetId="38" hidden="1">#REF!</definedName>
    <definedName name="가설공사" localSheetId="39" hidden="1">#REF!</definedName>
    <definedName name="가설공사" localSheetId="40" hidden="1">#REF!</definedName>
    <definedName name="가설공사" localSheetId="35" hidden="1">#REF!</definedName>
    <definedName name="가설공사" localSheetId="41" hidden="1">#REF!</definedName>
    <definedName name="가설공사" localSheetId="36" hidden="1">#REF!</definedName>
    <definedName name="가설공사" localSheetId="34" hidden="1">#REF!</definedName>
    <definedName name="가설공사" localSheetId="42" hidden="1">#REF!</definedName>
    <definedName name="가설공사" localSheetId="22" hidden="1">#REF!</definedName>
    <definedName name="가설공사" localSheetId="43" hidden="1">#REF!</definedName>
    <definedName name="가설공사" hidden="1">#REF!</definedName>
    <definedName name="가설노무비">#REF!</definedName>
    <definedName name="가설비">#REF!</definedName>
    <definedName name="가설재료비">#REF!</definedName>
    <definedName name="가스창고">#REF!</definedName>
    <definedName name="가시R4">#REF!</definedName>
    <definedName name="가시R4경">#REF!</definedName>
    <definedName name="가시R4노">#REF!</definedName>
    <definedName name="가시R4재">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H4.5" localSheetId="4">#REF!</definedName>
    <definedName name="가시나무H4.5" localSheetId="37">#REF!</definedName>
    <definedName name="가시나무H4.5" localSheetId="38">#REF!</definedName>
    <definedName name="가시나무H4.5" localSheetId="39">#REF!</definedName>
    <definedName name="가시나무H4.5" localSheetId="40">#REF!</definedName>
    <definedName name="가시나무H4.5" localSheetId="35">#REF!</definedName>
    <definedName name="가시나무H4.5" localSheetId="41">#REF!</definedName>
    <definedName name="가시나무H4.5" localSheetId="36">#REF!</definedName>
    <definedName name="가시나무H4.5" localSheetId="34">#REF!</definedName>
    <definedName name="가시나무H4.5" localSheetId="42">#REF!</definedName>
    <definedName name="가시나무H4.5" localSheetId="22">#REF!</definedName>
    <definedName name="가시나무H4.5" localSheetId="43">#REF!</definedName>
    <definedName name="가시나무H4.5">#REF!</definedName>
    <definedName name="가시나무R4">[23]데이타!$E$2</definedName>
    <definedName name="가시나무R5">[23]데이타!$E$3</definedName>
    <definedName name="가시나무R6">[23]데이타!$E$4</definedName>
    <definedName name="가시나무R8">[23]데이타!$E$5</definedName>
    <definedName name="가시나무노무8">#REF!</definedName>
    <definedName name="가시나무재료8">#REF!</definedName>
    <definedName name="가이즈까향1204">[23]데이타!$E$6</definedName>
    <definedName name="가이즈까향1505">[23]데이타!$E$7</definedName>
    <definedName name="가이즈까향2006">[23]데이타!$E$8</definedName>
    <definedName name="가이즈까향2008">[23]데이타!$E$9</definedName>
    <definedName name="가이즈까향2510">[23]데이타!$E$10</definedName>
    <definedName name="가자" hidden="1">#REF!</definedName>
    <definedName name="가중나무B10">[23]데이타!$E$19</definedName>
    <definedName name="가중나무B4">[23]데이타!$E$15</definedName>
    <definedName name="가중나무B5">[23]데이타!$E$16</definedName>
    <definedName name="가중나무B6">[23]데이타!$E$17</definedName>
    <definedName name="가중나무B8">[23]데이타!$E$18</definedName>
    <definedName name="가하라라리">#REF!</definedName>
    <definedName name="각재">#REF!</definedName>
    <definedName name="간노">#REF!</definedName>
    <definedName name="간노비" localSheetId="4">#REF!</definedName>
    <definedName name="간노비" localSheetId="37">#REF!</definedName>
    <definedName name="간노비" localSheetId="38">#REF!</definedName>
    <definedName name="간노비" localSheetId="39">#REF!</definedName>
    <definedName name="간노비" localSheetId="40">#REF!</definedName>
    <definedName name="간노비" localSheetId="35">#REF!</definedName>
    <definedName name="간노비" localSheetId="41">#REF!</definedName>
    <definedName name="간노비" localSheetId="36">#REF!</definedName>
    <definedName name="간노비" localSheetId="34">#REF!</definedName>
    <definedName name="간노비" localSheetId="42">#REF!</definedName>
    <definedName name="간노비" localSheetId="22">#REF!</definedName>
    <definedName name="간노비" localSheetId="43">#REF!</definedName>
    <definedName name="간노비">#REF!</definedName>
    <definedName name="간다" hidden="1">#REF!</definedName>
    <definedName name="간재비" localSheetId="4">#REF!</definedName>
    <definedName name="간재비" localSheetId="37">#REF!</definedName>
    <definedName name="간재비" localSheetId="38">#REF!</definedName>
    <definedName name="간재비" localSheetId="39">#REF!</definedName>
    <definedName name="간재비" localSheetId="40">#REF!</definedName>
    <definedName name="간재비" localSheetId="35">#REF!</definedName>
    <definedName name="간재비" localSheetId="41">#REF!</definedName>
    <definedName name="간재비" localSheetId="36">#REF!</definedName>
    <definedName name="간재비" localSheetId="34">#REF!</definedName>
    <definedName name="간재비" localSheetId="42">#REF!</definedName>
    <definedName name="간재비" localSheetId="22">#REF!</definedName>
    <definedName name="간재비" localSheetId="43">#REF!</definedName>
    <definedName name="간재비">#REF!</definedName>
    <definedName name="간접노무비">#REF!</definedName>
    <definedName name="간접노무비_산식">#REF!</definedName>
    <definedName name="간접노무비요율">#REF!</definedName>
    <definedName name="간접노무비표">#REF!</definedName>
    <definedName name="간접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간지">#REF!</definedName>
    <definedName name="갈빌1호" localSheetId="4">#REF!</definedName>
    <definedName name="갈빌1호" localSheetId="37">#REF!</definedName>
    <definedName name="갈빌1호" localSheetId="38">#REF!</definedName>
    <definedName name="갈빌1호" localSheetId="39">#REF!</definedName>
    <definedName name="갈빌1호" localSheetId="40">#REF!</definedName>
    <definedName name="갈빌1호" localSheetId="35">#REF!</definedName>
    <definedName name="갈빌1호" localSheetId="41">#REF!</definedName>
    <definedName name="갈빌1호" localSheetId="36">#REF!</definedName>
    <definedName name="갈빌1호" localSheetId="34">#REF!</definedName>
    <definedName name="갈빌1호" localSheetId="42">#REF!</definedName>
    <definedName name="갈빌1호" localSheetId="22">#REF!</definedName>
    <definedName name="갈빌1호" localSheetId="43">#REF!</definedName>
    <definedName name="갈빌1호">#REF!</definedName>
    <definedName name="갈빌2호" localSheetId="4">#REF!</definedName>
    <definedName name="갈빌2호" localSheetId="37">#REF!</definedName>
    <definedName name="갈빌2호" localSheetId="38">#REF!</definedName>
    <definedName name="갈빌2호" localSheetId="39">#REF!</definedName>
    <definedName name="갈빌2호" localSheetId="40">#REF!</definedName>
    <definedName name="갈빌2호" localSheetId="35">#REF!</definedName>
    <definedName name="갈빌2호" localSheetId="41">#REF!</definedName>
    <definedName name="갈빌2호" localSheetId="36">#REF!</definedName>
    <definedName name="갈빌2호" localSheetId="34">#REF!</definedName>
    <definedName name="갈빌2호" localSheetId="42">#REF!</definedName>
    <definedName name="갈빌2호" localSheetId="22">#REF!</definedName>
    <definedName name="갈빌2호" localSheetId="43">#REF!</definedName>
    <definedName name="갈빌2호">#REF!</definedName>
    <definedName name="갈빌3호" localSheetId="4">#REF!</definedName>
    <definedName name="갈빌3호" localSheetId="37">#REF!</definedName>
    <definedName name="갈빌3호" localSheetId="38">#REF!</definedName>
    <definedName name="갈빌3호" localSheetId="39">#REF!</definedName>
    <definedName name="갈빌3호" localSheetId="40">#REF!</definedName>
    <definedName name="갈빌3호" localSheetId="35">#REF!</definedName>
    <definedName name="갈빌3호" localSheetId="41">#REF!</definedName>
    <definedName name="갈빌3호" localSheetId="36">#REF!</definedName>
    <definedName name="갈빌3호" localSheetId="34">#REF!</definedName>
    <definedName name="갈빌3호" localSheetId="42">#REF!</definedName>
    <definedName name="갈빌3호" localSheetId="22">#REF!</definedName>
    <definedName name="갈빌3호" localSheetId="43">#REF!</definedName>
    <definedName name="갈빌3호">#REF!</definedName>
    <definedName name="감R10">[23]데이타!$E$24</definedName>
    <definedName name="감R12">[23]데이타!$E$25</definedName>
    <definedName name="감R15">[23]데이타!$E$26</definedName>
    <definedName name="감R5">[23]데이타!$E$20</definedName>
    <definedName name="감R6">[23]데이타!$E$21</definedName>
    <definedName name="감R7">[23]데이타!$E$22</definedName>
    <definedName name="감R8">[23]데이타!$E$23</definedName>
    <definedName name="감나무" localSheetId="4">#REF!</definedName>
    <definedName name="감나무" localSheetId="14">#REF!</definedName>
    <definedName name="감나무" localSheetId="13">#REF!</definedName>
    <definedName name="감나무" localSheetId="12">#REF!</definedName>
    <definedName name="감나무" localSheetId="37">#REF!</definedName>
    <definedName name="감나무" localSheetId="38">#REF!</definedName>
    <definedName name="감나무" localSheetId="39">#REF!</definedName>
    <definedName name="감나무" localSheetId="40">#REF!</definedName>
    <definedName name="감나무" localSheetId="35">#REF!</definedName>
    <definedName name="감나무" localSheetId="41">#REF!</definedName>
    <definedName name="감나무" localSheetId="36">#REF!</definedName>
    <definedName name="감나무" localSheetId="34">#REF!</definedName>
    <definedName name="감나무" localSheetId="42">#REF!</definedName>
    <definedName name="감나무" localSheetId="22">#REF!</definedName>
    <definedName name="감나무" localSheetId="10">#REF!</definedName>
    <definedName name="감나무" localSheetId="43">#REF!</definedName>
    <definedName name="감나무">#REF!</definedName>
    <definedName name="감나무H2.5" localSheetId="4">#REF!</definedName>
    <definedName name="감나무H2.5" localSheetId="37">#REF!</definedName>
    <definedName name="감나무H2.5" localSheetId="38">#REF!</definedName>
    <definedName name="감나무H2.5" localSheetId="39">#REF!</definedName>
    <definedName name="감나무H2.5" localSheetId="40">#REF!</definedName>
    <definedName name="감나무H2.5" localSheetId="35">#REF!</definedName>
    <definedName name="감나무H2.5" localSheetId="41">#REF!</definedName>
    <definedName name="감나무H2.5" localSheetId="36">#REF!</definedName>
    <definedName name="감나무H2.5" localSheetId="34">#REF!</definedName>
    <definedName name="감나무H2.5" localSheetId="42">#REF!</definedName>
    <definedName name="감나무H2.5" localSheetId="22">#REF!</definedName>
    <definedName name="감나무H2.5" localSheetId="43">#REF!</definedName>
    <definedName name="감나무H2.5">#REF!</definedName>
    <definedName name="감나무H3.0" localSheetId="4">#REF!</definedName>
    <definedName name="감나무H3.0" localSheetId="37">#REF!</definedName>
    <definedName name="감나무H3.0" localSheetId="38">#REF!</definedName>
    <definedName name="감나무H3.0" localSheetId="39">#REF!</definedName>
    <definedName name="감나무H3.0" localSheetId="40">#REF!</definedName>
    <definedName name="감나무H3.0" localSheetId="35">#REF!</definedName>
    <definedName name="감나무H3.0" localSheetId="41">#REF!</definedName>
    <definedName name="감나무H3.0" localSheetId="36">#REF!</definedName>
    <definedName name="감나무H3.0" localSheetId="34">#REF!</definedName>
    <definedName name="감나무H3.0" localSheetId="42">#REF!</definedName>
    <definedName name="감나무H3.0" localSheetId="22">#REF!</definedName>
    <definedName name="감나무H3.0" localSheetId="43">#REF!</definedName>
    <definedName name="감나무H3.0">#REF!</definedName>
    <definedName name="감독2" hidden="1">{#N/A,#N/A,FALSE,"단가표지"}</definedName>
    <definedName name="감독조서" hidden="1">{#N/A,#N/A,FALSE,"집계표"}</definedName>
    <definedName name="갑" localSheetId="53">'1사토장'!을지복사</definedName>
    <definedName name="갑" localSheetId="4">#REF!</definedName>
    <definedName name="갑" localSheetId="52">#REF!</definedName>
    <definedName name="갑" localSheetId="21">#REF!</definedName>
    <definedName name="갑" localSheetId="37">#REF!</definedName>
    <definedName name="갑" localSheetId="38">#REF!</definedName>
    <definedName name="갑" localSheetId="39">#REF!</definedName>
    <definedName name="갑" localSheetId="40">#REF!</definedName>
    <definedName name="갑" localSheetId="35">#REF!</definedName>
    <definedName name="갑" localSheetId="41">#REF!</definedName>
    <definedName name="갑" localSheetId="36">#REF!</definedName>
    <definedName name="갑" localSheetId="34">#REF!</definedName>
    <definedName name="갑" localSheetId="42">#REF!</definedName>
    <definedName name="갑" localSheetId="22">#REF!</definedName>
    <definedName name="갑" localSheetId="23">일위대가표지!을지복사</definedName>
    <definedName name="갑" localSheetId="43">#REF!</definedName>
    <definedName name="갑">#REF!</definedName>
    <definedName name="갑지">#REF!</definedName>
    <definedName name="갑지양재승">#REF!</definedName>
    <definedName name="강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_동바리">[24]수량산출!#REF!</definedName>
    <definedName name="강_비계">[24]수량산출!#REF!</definedName>
    <definedName name="강강">[25]수량산출!$R$78</definedName>
    <definedName name="강경욱" hidden="1">{#N/A,#N/A,FALSE,"골재소요량";#N/A,#N/A,FALSE,"골재소요량"}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말뚝공">#REF!</definedName>
    <definedName name="강관부설">#REF!</definedName>
    <definedName name="강관소배관">#REF!</definedName>
    <definedName name="강관용접배관">#REF!</definedName>
    <definedName name="강관절단">#REF!</definedName>
    <definedName name="강교스치로폴_채움">#REF!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강십만원율">#REF!</definedName>
    <definedName name="강십만원이상">#REF!</definedName>
    <definedName name="강아">[25]수량산출!#REF!</definedName>
    <definedName name="강아지">[25]수량산출!#REF!</definedName>
    <definedName name="강오만원율">#REF!</definedName>
    <definedName name="강오천원율">#REF!</definedName>
    <definedName name="강재거푸집">#REF!</definedName>
    <definedName name="개거" hidden="1">#REF!</definedName>
    <definedName name="개나리" localSheetId="4">#REF!</definedName>
    <definedName name="개나리" localSheetId="14">#REF!</definedName>
    <definedName name="개나리" localSheetId="13">#REF!</definedName>
    <definedName name="개나리" localSheetId="12">#REF!</definedName>
    <definedName name="개나리" localSheetId="37">#REF!</definedName>
    <definedName name="개나리" localSheetId="38">#REF!</definedName>
    <definedName name="개나리" localSheetId="39">#REF!</definedName>
    <definedName name="개나리" localSheetId="40">#REF!</definedName>
    <definedName name="개나리" localSheetId="35">#REF!</definedName>
    <definedName name="개나리" localSheetId="41">#REF!</definedName>
    <definedName name="개나리" localSheetId="36">#REF!</definedName>
    <definedName name="개나리" localSheetId="34">#REF!</definedName>
    <definedName name="개나리" localSheetId="42">#REF!</definedName>
    <definedName name="개나리" localSheetId="22">#REF!</definedName>
    <definedName name="개나리" localSheetId="10">#REF!</definedName>
    <definedName name="개나리" localSheetId="43">#REF!</definedName>
    <definedName name="개나리">#REF!</definedName>
    <definedName name="개나리12">[23]데이타!$E$31</definedName>
    <definedName name="개나리3">[23]데이타!$E$27</definedName>
    <definedName name="개나리5">[23]데이타!$E$28</definedName>
    <definedName name="개나리7">[23]데이타!$E$29</definedName>
    <definedName name="개나리9">[23]데이타!$E$30</definedName>
    <definedName name="개방형견적서">ErrorHandler_1</definedName>
    <definedName name="개산급사유서" hidden="1">{#N/A,#N/A,FALSE,"집계표"}</definedName>
    <definedName name="개산분">#REF!</definedName>
    <definedName name="개쉬땅1204">[23]데이타!$E$32</definedName>
    <definedName name="개쉬땅1506">[23]데이타!$E$33</definedName>
    <definedName name="개요">#REF!</definedName>
    <definedName name="갱부001" localSheetId="4">#REF!</definedName>
    <definedName name="갱부001" localSheetId="37">#REF!</definedName>
    <definedName name="갱부001" localSheetId="38">#REF!</definedName>
    <definedName name="갱부001" localSheetId="39">#REF!</definedName>
    <definedName name="갱부001" localSheetId="40">#REF!</definedName>
    <definedName name="갱부001" localSheetId="35">#REF!</definedName>
    <definedName name="갱부001" localSheetId="41">#REF!</definedName>
    <definedName name="갱부001" localSheetId="36">#REF!</definedName>
    <definedName name="갱부001" localSheetId="34">#REF!</definedName>
    <definedName name="갱부001" localSheetId="42">#REF!</definedName>
    <definedName name="갱부001" localSheetId="22">#REF!</definedName>
    <definedName name="갱부001" localSheetId="43">#REF!</definedName>
    <definedName name="갱부001">#REF!</definedName>
    <definedName name="갱부002" localSheetId="4">#REF!</definedName>
    <definedName name="갱부002" localSheetId="37">#REF!</definedName>
    <definedName name="갱부002" localSheetId="38">#REF!</definedName>
    <definedName name="갱부002" localSheetId="39">#REF!</definedName>
    <definedName name="갱부002" localSheetId="40">#REF!</definedName>
    <definedName name="갱부002" localSheetId="35">#REF!</definedName>
    <definedName name="갱부002" localSheetId="41">#REF!</definedName>
    <definedName name="갱부002" localSheetId="36">#REF!</definedName>
    <definedName name="갱부002" localSheetId="34">#REF!</definedName>
    <definedName name="갱부002" localSheetId="42">#REF!</definedName>
    <definedName name="갱부002" localSheetId="22">#REF!</definedName>
    <definedName name="갱부002" localSheetId="43">#REF!</definedName>
    <definedName name="갱부002">#REF!</definedName>
    <definedName name="갱부011" localSheetId="4">#REF!</definedName>
    <definedName name="갱부011" localSheetId="37">#REF!</definedName>
    <definedName name="갱부011" localSheetId="38">#REF!</definedName>
    <definedName name="갱부011" localSheetId="39">#REF!</definedName>
    <definedName name="갱부011" localSheetId="40">#REF!</definedName>
    <definedName name="갱부011" localSheetId="35">#REF!</definedName>
    <definedName name="갱부011" localSheetId="41">#REF!</definedName>
    <definedName name="갱부011" localSheetId="36">#REF!</definedName>
    <definedName name="갱부011" localSheetId="34">#REF!</definedName>
    <definedName name="갱부011" localSheetId="42">#REF!</definedName>
    <definedName name="갱부011" localSheetId="22">#REF!</definedName>
    <definedName name="갱부011" localSheetId="43">#REF!</definedName>
    <definedName name="갱부011">#REF!</definedName>
    <definedName name="갱부982" localSheetId="4">#REF!</definedName>
    <definedName name="갱부982" localSheetId="37">#REF!</definedName>
    <definedName name="갱부982" localSheetId="38">#REF!</definedName>
    <definedName name="갱부982" localSheetId="39">#REF!</definedName>
    <definedName name="갱부982" localSheetId="40">#REF!</definedName>
    <definedName name="갱부982" localSheetId="35">#REF!</definedName>
    <definedName name="갱부982" localSheetId="41">#REF!</definedName>
    <definedName name="갱부982" localSheetId="36">#REF!</definedName>
    <definedName name="갱부982" localSheetId="34">#REF!</definedName>
    <definedName name="갱부982" localSheetId="42">#REF!</definedName>
    <definedName name="갱부982" localSheetId="22">#REF!</definedName>
    <definedName name="갱부982" localSheetId="43">#REF!</definedName>
    <definedName name="갱부982">#REF!</definedName>
    <definedName name="갱부991" localSheetId="4">#REF!</definedName>
    <definedName name="갱부991" localSheetId="37">#REF!</definedName>
    <definedName name="갱부991" localSheetId="38">#REF!</definedName>
    <definedName name="갱부991" localSheetId="39">#REF!</definedName>
    <definedName name="갱부991" localSheetId="40">#REF!</definedName>
    <definedName name="갱부991" localSheetId="35">#REF!</definedName>
    <definedName name="갱부991" localSheetId="41">#REF!</definedName>
    <definedName name="갱부991" localSheetId="36">#REF!</definedName>
    <definedName name="갱부991" localSheetId="34">#REF!</definedName>
    <definedName name="갱부991" localSheetId="42">#REF!</definedName>
    <definedName name="갱부991" localSheetId="22">#REF!</definedName>
    <definedName name="갱부991" localSheetId="43">#REF!</definedName>
    <definedName name="갱부991">#REF!</definedName>
    <definedName name="갱부992" localSheetId="4">#REF!</definedName>
    <definedName name="갱부992" localSheetId="37">#REF!</definedName>
    <definedName name="갱부992" localSheetId="38">#REF!</definedName>
    <definedName name="갱부992" localSheetId="39">#REF!</definedName>
    <definedName name="갱부992" localSheetId="40">#REF!</definedName>
    <definedName name="갱부992" localSheetId="35">#REF!</definedName>
    <definedName name="갱부992" localSheetId="41">#REF!</definedName>
    <definedName name="갱부992" localSheetId="36">#REF!</definedName>
    <definedName name="갱부992" localSheetId="34">#REF!</definedName>
    <definedName name="갱부992" localSheetId="42">#REF!</definedName>
    <definedName name="갱부992" localSheetId="22">#REF!</definedName>
    <definedName name="갱부992" localSheetId="43">#REF!</definedName>
    <definedName name="갱부992">#REF!</definedName>
    <definedName name="거_3">[24]수량산출!#REF!</definedName>
    <definedName name="거_4" localSheetId="4">#REF!</definedName>
    <definedName name="거_4" localSheetId="14">#REF!</definedName>
    <definedName name="거_4" localSheetId="13">#REF!</definedName>
    <definedName name="거_4" localSheetId="12">#REF!</definedName>
    <definedName name="거_4" localSheetId="37">#REF!</definedName>
    <definedName name="거_4" localSheetId="38">#REF!</definedName>
    <definedName name="거_4" localSheetId="39">#REF!</definedName>
    <definedName name="거_4" localSheetId="40">#REF!</definedName>
    <definedName name="거_4" localSheetId="35">#REF!</definedName>
    <definedName name="거_4" localSheetId="41">#REF!</definedName>
    <definedName name="거_4" localSheetId="36">#REF!</definedName>
    <definedName name="거_4" localSheetId="34">#REF!</definedName>
    <definedName name="거_4" localSheetId="42">#REF!</definedName>
    <definedName name="거_4" localSheetId="22">#REF!</definedName>
    <definedName name="거_4" localSheetId="10">#REF!</definedName>
    <definedName name="거_4" localSheetId="43">#REF!</definedName>
    <definedName name="거_4">#REF!</definedName>
    <definedName name="거_44">[24]수량산출!$R$20</definedName>
    <definedName name="거_5" localSheetId="4">#REF!</definedName>
    <definedName name="거_5" localSheetId="14">#REF!</definedName>
    <definedName name="거_5" localSheetId="13">#REF!</definedName>
    <definedName name="거_5" localSheetId="12">#REF!</definedName>
    <definedName name="거_5" localSheetId="37">#REF!</definedName>
    <definedName name="거_5" localSheetId="38">#REF!</definedName>
    <definedName name="거_5" localSheetId="39">#REF!</definedName>
    <definedName name="거_5" localSheetId="40">#REF!</definedName>
    <definedName name="거_5" localSheetId="35">#REF!</definedName>
    <definedName name="거_5" localSheetId="41">#REF!</definedName>
    <definedName name="거_5" localSheetId="36">#REF!</definedName>
    <definedName name="거_5" localSheetId="34">#REF!</definedName>
    <definedName name="거_5" localSheetId="42">#REF!</definedName>
    <definedName name="거_5" localSheetId="22">#REF!</definedName>
    <definedName name="거_5" localSheetId="10">#REF!</definedName>
    <definedName name="거_5" localSheetId="43">#REF!</definedName>
    <definedName name="거_5">#REF!</definedName>
    <definedName name="거_6" localSheetId="4">#REF!</definedName>
    <definedName name="거_6" localSheetId="14">#REF!</definedName>
    <definedName name="거_6" localSheetId="13">#REF!</definedName>
    <definedName name="거_6" localSheetId="12">#REF!</definedName>
    <definedName name="거_6" localSheetId="37">#REF!</definedName>
    <definedName name="거_6" localSheetId="38">#REF!</definedName>
    <definedName name="거_6" localSheetId="39">#REF!</definedName>
    <definedName name="거_6" localSheetId="40">#REF!</definedName>
    <definedName name="거_6" localSheetId="35">#REF!</definedName>
    <definedName name="거_6" localSheetId="41">#REF!</definedName>
    <definedName name="거_6" localSheetId="36">#REF!</definedName>
    <definedName name="거_6" localSheetId="34">#REF!</definedName>
    <definedName name="거_6" localSheetId="42">#REF!</definedName>
    <definedName name="거_6" localSheetId="22">#REF!</definedName>
    <definedName name="거_6" localSheetId="10">#REF!</definedName>
    <definedName name="거_6" localSheetId="43">#REF!</definedName>
    <definedName name="거_6">#REF!</definedName>
    <definedName name="거리">#REF!</definedName>
    <definedName name="거리1" localSheetId="4">#REF!</definedName>
    <definedName name="거리1" localSheetId="37">#REF!</definedName>
    <definedName name="거리1" localSheetId="38">#REF!</definedName>
    <definedName name="거리1" localSheetId="39">#REF!</definedName>
    <definedName name="거리1" localSheetId="40">#REF!</definedName>
    <definedName name="거리1" localSheetId="35">#REF!</definedName>
    <definedName name="거리1" localSheetId="41">#REF!</definedName>
    <definedName name="거리1" localSheetId="36">#REF!</definedName>
    <definedName name="거리1" localSheetId="34">#REF!</definedName>
    <definedName name="거리1" localSheetId="42">#REF!</definedName>
    <definedName name="거리1" localSheetId="22">#REF!</definedName>
    <definedName name="거리1" localSheetId="43">#REF!</definedName>
    <definedName name="거리1">#REF!</definedName>
    <definedName name="거리2" localSheetId="4">#REF!</definedName>
    <definedName name="거리2" localSheetId="37">#REF!</definedName>
    <definedName name="거리2" localSheetId="38">#REF!</definedName>
    <definedName name="거리2" localSheetId="39">#REF!</definedName>
    <definedName name="거리2" localSheetId="40">#REF!</definedName>
    <definedName name="거리2" localSheetId="35">#REF!</definedName>
    <definedName name="거리2" localSheetId="41">#REF!</definedName>
    <definedName name="거리2" localSheetId="36">#REF!</definedName>
    <definedName name="거리2" localSheetId="34">#REF!</definedName>
    <definedName name="거리2" localSheetId="42">#REF!</definedName>
    <definedName name="거리2" localSheetId="22">#REF!</definedName>
    <definedName name="거리2" localSheetId="43">#REF!</definedName>
    <definedName name="거리2">#REF!</definedName>
    <definedName name="거리3" localSheetId="4">#REF!</definedName>
    <definedName name="거리3" localSheetId="37">#REF!</definedName>
    <definedName name="거리3" localSheetId="38">#REF!</definedName>
    <definedName name="거리3" localSheetId="39">#REF!</definedName>
    <definedName name="거리3" localSheetId="40">#REF!</definedName>
    <definedName name="거리3" localSheetId="35">#REF!</definedName>
    <definedName name="거리3" localSheetId="41">#REF!</definedName>
    <definedName name="거리3" localSheetId="36">#REF!</definedName>
    <definedName name="거리3" localSheetId="34">#REF!</definedName>
    <definedName name="거리3" localSheetId="42">#REF!</definedName>
    <definedName name="거리3" localSheetId="22">#REF!</definedName>
    <definedName name="거리3" localSheetId="43">#REF!</definedName>
    <definedName name="거리3">#REF!</definedName>
    <definedName name="거리4" localSheetId="4">#REF!</definedName>
    <definedName name="거리4" localSheetId="37">#REF!</definedName>
    <definedName name="거리4" localSheetId="38">#REF!</definedName>
    <definedName name="거리4" localSheetId="39">#REF!</definedName>
    <definedName name="거리4" localSheetId="40">#REF!</definedName>
    <definedName name="거리4" localSheetId="35">#REF!</definedName>
    <definedName name="거리4" localSheetId="41">#REF!</definedName>
    <definedName name="거리4" localSheetId="36">#REF!</definedName>
    <definedName name="거리4" localSheetId="34">#REF!</definedName>
    <definedName name="거리4" localSheetId="42">#REF!</definedName>
    <definedName name="거리4" localSheetId="22">#REF!</definedName>
    <definedName name="거리4" localSheetId="43">#REF!</definedName>
    <definedName name="거리4">#REF!</definedName>
    <definedName name="거리5" localSheetId="4">#REF!</definedName>
    <definedName name="거리5" localSheetId="37">#REF!</definedName>
    <definedName name="거리5" localSheetId="38">#REF!</definedName>
    <definedName name="거리5" localSheetId="39">#REF!</definedName>
    <definedName name="거리5" localSheetId="40">#REF!</definedName>
    <definedName name="거리5" localSheetId="35">#REF!</definedName>
    <definedName name="거리5" localSheetId="41">#REF!</definedName>
    <definedName name="거리5" localSheetId="36">#REF!</definedName>
    <definedName name="거리5" localSheetId="34">#REF!</definedName>
    <definedName name="거리5" localSheetId="42">#REF!</definedName>
    <definedName name="거리5" localSheetId="22">#REF!</definedName>
    <definedName name="거리5" localSheetId="43">#REF!</definedName>
    <definedName name="거리5">#REF!</definedName>
    <definedName name="거친마감">#REF!</definedName>
    <definedName name="거푸4재">[26]관급자재대!#REF!</definedName>
    <definedName name="건설기계운전기사">#REF!</definedName>
    <definedName name="건설기계운전기사001" localSheetId="4">#REF!</definedName>
    <definedName name="건설기계운전기사001" localSheetId="37">#REF!</definedName>
    <definedName name="건설기계운전기사001" localSheetId="38">#REF!</definedName>
    <definedName name="건설기계운전기사001" localSheetId="39">#REF!</definedName>
    <definedName name="건설기계운전기사001" localSheetId="40">#REF!</definedName>
    <definedName name="건설기계운전기사001" localSheetId="35">#REF!</definedName>
    <definedName name="건설기계운전기사001" localSheetId="41">#REF!</definedName>
    <definedName name="건설기계운전기사001" localSheetId="36">#REF!</definedName>
    <definedName name="건설기계운전기사001" localSheetId="34">#REF!</definedName>
    <definedName name="건설기계운전기사001" localSheetId="42">#REF!</definedName>
    <definedName name="건설기계운전기사001" localSheetId="22">#REF!</definedName>
    <definedName name="건설기계운전기사001" localSheetId="43">#REF!</definedName>
    <definedName name="건설기계운전기사001">#REF!</definedName>
    <definedName name="건설기계운전기사002" localSheetId="4">#REF!</definedName>
    <definedName name="건설기계운전기사002" localSheetId="37">#REF!</definedName>
    <definedName name="건설기계운전기사002" localSheetId="38">#REF!</definedName>
    <definedName name="건설기계운전기사002" localSheetId="39">#REF!</definedName>
    <definedName name="건설기계운전기사002" localSheetId="40">#REF!</definedName>
    <definedName name="건설기계운전기사002" localSheetId="35">#REF!</definedName>
    <definedName name="건설기계운전기사002" localSheetId="41">#REF!</definedName>
    <definedName name="건설기계운전기사002" localSheetId="36">#REF!</definedName>
    <definedName name="건설기계운전기사002" localSheetId="34">#REF!</definedName>
    <definedName name="건설기계운전기사002" localSheetId="42">#REF!</definedName>
    <definedName name="건설기계운전기사002" localSheetId="22">#REF!</definedName>
    <definedName name="건설기계운전기사002" localSheetId="43">#REF!</definedName>
    <definedName name="건설기계운전기사002">#REF!</definedName>
    <definedName name="건설기계운전기사011" localSheetId="4">#REF!</definedName>
    <definedName name="건설기계운전기사011" localSheetId="37">#REF!</definedName>
    <definedName name="건설기계운전기사011" localSheetId="38">#REF!</definedName>
    <definedName name="건설기계운전기사011" localSheetId="39">#REF!</definedName>
    <definedName name="건설기계운전기사011" localSheetId="40">#REF!</definedName>
    <definedName name="건설기계운전기사011" localSheetId="35">#REF!</definedName>
    <definedName name="건설기계운전기사011" localSheetId="41">#REF!</definedName>
    <definedName name="건설기계운전기사011" localSheetId="36">#REF!</definedName>
    <definedName name="건설기계운전기사011" localSheetId="34">#REF!</definedName>
    <definedName name="건설기계운전기사011" localSheetId="42">#REF!</definedName>
    <definedName name="건설기계운전기사011" localSheetId="22">#REF!</definedName>
    <definedName name="건설기계운전기사011" localSheetId="43">#REF!</definedName>
    <definedName name="건설기계운전기사011">#REF!</definedName>
    <definedName name="건설기계운전기사982" localSheetId="4">#REF!</definedName>
    <definedName name="건설기계운전기사982" localSheetId="37">#REF!</definedName>
    <definedName name="건설기계운전기사982" localSheetId="38">#REF!</definedName>
    <definedName name="건설기계운전기사982" localSheetId="39">#REF!</definedName>
    <definedName name="건설기계운전기사982" localSheetId="40">#REF!</definedName>
    <definedName name="건설기계운전기사982" localSheetId="35">#REF!</definedName>
    <definedName name="건설기계운전기사982" localSheetId="41">#REF!</definedName>
    <definedName name="건설기계운전기사982" localSheetId="36">#REF!</definedName>
    <definedName name="건설기계운전기사982" localSheetId="34">#REF!</definedName>
    <definedName name="건설기계운전기사982" localSheetId="42">#REF!</definedName>
    <definedName name="건설기계운전기사982" localSheetId="22">#REF!</definedName>
    <definedName name="건설기계운전기사982" localSheetId="43">#REF!</definedName>
    <definedName name="건설기계운전기사982">#REF!</definedName>
    <definedName name="건설기계운전기사991" localSheetId="4">#REF!</definedName>
    <definedName name="건설기계운전기사991" localSheetId="37">#REF!</definedName>
    <definedName name="건설기계운전기사991" localSheetId="38">#REF!</definedName>
    <definedName name="건설기계운전기사991" localSheetId="39">#REF!</definedName>
    <definedName name="건설기계운전기사991" localSheetId="40">#REF!</definedName>
    <definedName name="건설기계운전기사991" localSheetId="35">#REF!</definedName>
    <definedName name="건설기계운전기사991" localSheetId="41">#REF!</definedName>
    <definedName name="건설기계운전기사991" localSheetId="36">#REF!</definedName>
    <definedName name="건설기계운전기사991" localSheetId="34">#REF!</definedName>
    <definedName name="건설기계운전기사991" localSheetId="42">#REF!</definedName>
    <definedName name="건설기계운전기사991" localSheetId="22">#REF!</definedName>
    <definedName name="건설기계운전기사991" localSheetId="43">#REF!</definedName>
    <definedName name="건설기계운전기사991">#REF!</definedName>
    <definedName name="건설기계운전기사992" localSheetId="4">#REF!</definedName>
    <definedName name="건설기계운전기사992" localSheetId="37">#REF!</definedName>
    <definedName name="건설기계운전기사992" localSheetId="38">#REF!</definedName>
    <definedName name="건설기계운전기사992" localSheetId="39">#REF!</definedName>
    <definedName name="건설기계운전기사992" localSheetId="40">#REF!</definedName>
    <definedName name="건설기계운전기사992" localSheetId="35">#REF!</definedName>
    <definedName name="건설기계운전기사992" localSheetId="41">#REF!</definedName>
    <definedName name="건설기계운전기사992" localSheetId="36">#REF!</definedName>
    <definedName name="건설기계운전기사992" localSheetId="34">#REF!</definedName>
    <definedName name="건설기계운전기사992" localSheetId="42">#REF!</definedName>
    <definedName name="건설기계운전기사992" localSheetId="22">#REF!</definedName>
    <definedName name="건설기계운전기사992" localSheetId="43">#REF!</definedName>
    <definedName name="건설기계운전기사992">#REF!</definedName>
    <definedName name="건설기계운전조수">#REF!</definedName>
    <definedName name="건설기계운전조수001" localSheetId="4">#REF!</definedName>
    <definedName name="건설기계운전조수001" localSheetId="37">#REF!</definedName>
    <definedName name="건설기계운전조수001" localSheetId="38">#REF!</definedName>
    <definedName name="건설기계운전조수001" localSheetId="39">#REF!</definedName>
    <definedName name="건설기계운전조수001" localSheetId="40">#REF!</definedName>
    <definedName name="건설기계운전조수001" localSheetId="35">#REF!</definedName>
    <definedName name="건설기계운전조수001" localSheetId="41">#REF!</definedName>
    <definedName name="건설기계운전조수001" localSheetId="36">#REF!</definedName>
    <definedName name="건설기계운전조수001" localSheetId="34">#REF!</definedName>
    <definedName name="건설기계운전조수001" localSheetId="42">#REF!</definedName>
    <definedName name="건설기계운전조수001" localSheetId="22">#REF!</definedName>
    <definedName name="건설기계운전조수001" localSheetId="43">#REF!</definedName>
    <definedName name="건설기계운전조수001">#REF!</definedName>
    <definedName name="건설기계운전조수002" localSheetId="4">#REF!</definedName>
    <definedName name="건설기계운전조수002" localSheetId="37">#REF!</definedName>
    <definedName name="건설기계운전조수002" localSheetId="38">#REF!</definedName>
    <definedName name="건설기계운전조수002" localSheetId="39">#REF!</definedName>
    <definedName name="건설기계운전조수002" localSheetId="40">#REF!</definedName>
    <definedName name="건설기계운전조수002" localSheetId="35">#REF!</definedName>
    <definedName name="건설기계운전조수002" localSheetId="41">#REF!</definedName>
    <definedName name="건설기계운전조수002" localSheetId="36">#REF!</definedName>
    <definedName name="건설기계운전조수002" localSheetId="34">#REF!</definedName>
    <definedName name="건설기계운전조수002" localSheetId="42">#REF!</definedName>
    <definedName name="건설기계운전조수002" localSheetId="22">#REF!</definedName>
    <definedName name="건설기계운전조수002" localSheetId="43">#REF!</definedName>
    <definedName name="건설기계운전조수002">#REF!</definedName>
    <definedName name="건설기계운전조수011" localSheetId="4">#REF!</definedName>
    <definedName name="건설기계운전조수011" localSheetId="37">#REF!</definedName>
    <definedName name="건설기계운전조수011" localSheetId="38">#REF!</definedName>
    <definedName name="건설기계운전조수011" localSheetId="39">#REF!</definedName>
    <definedName name="건설기계운전조수011" localSheetId="40">#REF!</definedName>
    <definedName name="건설기계운전조수011" localSheetId="35">#REF!</definedName>
    <definedName name="건설기계운전조수011" localSheetId="41">#REF!</definedName>
    <definedName name="건설기계운전조수011" localSheetId="36">#REF!</definedName>
    <definedName name="건설기계운전조수011" localSheetId="34">#REF!</definedName>
    <definedName name="건설기계운전조수011" localSheetId="42">#REF!</definedName>
    <definedName name="건설기계운전조수011" localSheetId="22">#REF!</definedName>
    <definedName name="건설기계운전조수011" localSheetId="43">#REF!</definedName>
    <definedName name="건설기계운전조수011">#REF!</definedName>
    <definedName name="건설기계운전조수982" localSheetId="4">#REF!</definedName>
    <definedName name="건설기계운전조수982" localSheetId="37">#REF!</definedName>
    <definedName name="건설기계운전조수982" localSheetId="38">#REF!</definedName>
    <definedName name="건설기계운전조수982" localSheetId="39">#REF!</definedName>
    <definedName name="건설기계운전조수982" localSheetId="40">#REF!</definedName>
    <definedName name="건설기계운전조수982" localSheetId="35">#REF!</definedName>
    <definedName name="건설기계운전조수982" localSheetId="41">#REF!</definedName>
    <definedName name="건설기계운전조수982" localSheetId="36">#REF!</definedName>
    <definedName name="건설기계운전조수982" localSheetId="34">#REF!</definedName>
    <definedName name="건설기계운전조수982" localSheetId="42">#REF!</definedName>
    <definedName name="건설기계운전조수982" localSheetId="22">#REF!</definedName>
    <definedName name="건설기계운전조수982" localSheetId="43">#REF!</definedName>
    <definedName name="건설기계운전조수982">#REF!</definedName>
    <definedName name="건설기계운전조수991" localSheetId="4">#REF!</definedName>
    <definedName name="건설기계운전조수991" localSheetId="37">#REF!</definedName>
    <definedName name="건설기계운전조수991" localSheetId="38">#REF!</definedName>
    <definedName name="건설기계운전조수991" localSheetId="39">#REF!</definedName>
    <definedName name="건설기계운전조수991" localSheetId="40">#REF!</definedName>
    <definedName name="건설기계운전조수991" localSheetId="35">#REF!</definedName>
    <definedName name="건설기계운전조수991" localSheetId="41">#REF!</definedName>
    <definedName name="건설기계운전조수991" localSheetId="36">#REF!</definedName>
    <definedName name="건설기계운전조수991" localSheetId="34">#REF!</definedName>
    <definedName name="건설기계운전조수991" localSheetId="42">#REF!</definedName>
    <definedName name="건설기계운전조수991" localSheetId="22">#REF!</definedName>
    <definedName name="건설기계운전조수991" localSheetId="43">#REF!</definedName>
    <definedName name="건설기계운전조수991">#REF!</definedName>
    <definedName name="건설기계운전조수992" localSheetId="4">#REF!</definedName>
    <definedName name="건설기계운전조수992" localSheetId="37">#REF!</definedName>
    <definedName name="건설기계운전조수992" localSheetId="38">#REF!</definedName>
    <definedName name="건설기계운전조수992" localSheetId="39">#REF!</definedName>
    <definedName name="건설기계운전조수992" localSheetId="40">#REF!</definedName>
    <definedName name="건설기계운전조수992" localSheetId="35">#REF!</definedName>
    <definedName name="건설기계운전조수992" localSheetId="41">#REF!</definedName>
    <definedName name="건설기계운전조수992" localSheetId="36">#REF!</definedName>
    <definedName name="건설기계운전조수992" localSheetId="34">#REF!</definedName>
    <definedName name="건설기계운전조수992" localSheetId="42">#REF!</definedName>
    <definedName name="건설기계운전조수992" localSheetId="22">#REF!</definedName>
    <definedName name="건설기계운전조수992" localSheetId="43">#REF!</definedName>
    <definedName name="건설기계운전조수992">#REF!</definedName>
    <definedName name="건설기계조장">#REF!</definedName>
    <definedName name="건설기계조장001" localSheetId="4">#REF!</definedName>
    <definedName name="건설기계조장001" localSheetId="37">#REF!</definedName>
    <definedName name="건설기계조장001" localSheetId="38">#REF!</definedName>
    <definedName name="건설기계조장001" localSheetId="39">#REF!</definedName>
    <definedName name="건설기계조장001" localSheetId="40">#REF!</definedName>
    <definedName name="건설기계조장001" localSheetId="35">#REF!</definedName>
    <definedName name="건설기계조장001" localSheetId="41">#REF!</definedName>
    <definedName name="건설기계조장001" localSheetId="36">#REF!</definedName>
    <definedName name="건설기계조장001" localSheetId="34">#REF!</definedName>
    <definedName name="건설기계조장001" localSheetId="42">#REF!</definedName>
    <definedName name="건설기계조장001" localSheetId="22">#REF!</definedName>
    <definedName name="건설기계조장001" localSheetId="43">#REF!</definedName>
    <definedName name="건설기계조장001">#REF!</definedName>
    <definedName name="건설기계조장002" localSheetId="4">#REF!</definedName>
    <definedName name="건설기계조장002" localSheetId="37">#REF!</definedName>
    <definedName name="건설기계조장002" localSheetId="38">#REF!</definedName>
    <definedName name="건설기계조장002" localSheetId="39">#REF!</definedName>
    <definedName name="건설기계조장002" localSheetId="40">#REF!</definedName>
    <definedName name="건설기계조장002" localSheetId="35">#REF!</definedName>
    <definedName name="건설기계조장002" localSheetId="41">#REF!</definedName>
    <definedName name="건설기계조장002" localSheetId="36">#REF!</definedName>
    <definedName name="건설기계조장002" localSheetId="34">#REF!</definedName>
    <definedName name="건설기계조장002" localSheetId="42">#REF!</definedName>
    <definedName name="건설기계조장002" localSheetId="22">#REF!</definedName>
    <definedName name="건설기계조장002" localSheetId="43">#REF!</definedName>
    <definedName name="건설기계조장002">#REF!</definedName>
    <definedName name="건설기계조장011" localSheetId="4">#REF!</definedName>
    <definedName name="건설기계조장011" localSheetId="37">#REF!</definedName>
    <definedName name="건설기계조장011" localSheetId="38">#REF!</definedName>
    <definedName name="건설기계조장011" localSheetId="39">#REF!</definedName>
    <definedName name="건설기계조장011" localSheetId="40">#REF!</definedName>
    <definedName name="건설기계조장011" localSheetId="35">#REF!</definedName>
    <definedName name="건설기계조장011" localSheetId="41">#REF!</definedName>
    <definedName name="건설기계조장011" localSheetId="36">#REF!</definedName>
    <definedName name="건설기계조장011" localSheetId="34">#REF!</definedName>
    <definedName name="건설기계조장011" localSheetId="42">#REF!</definedName>
    <definedName name="건설기계조장011" localSheetId="22">#REF!</definedName>
    <definedName name="건설기계조장011" localSheetId="43">#REF!</definedName>
    <definedName name="건설기계조장011">#REF!</definedName>
    <definedName name="건설기계조장982" localSheetId="4">#REF!</definedName>
    <definedName name="건설기계조장982" localSheetId="37">#REF!</definedName>
    <definedName name="건설기계조장982" localSheetId="38">#REF!</definedName>
    <definedName name="건설기계조장982" localSheetId="39">#REF!</definedName>
    <definedName name="건설기계조장982" localSheetId="40">#REF!</definedName>
    <definedName name="건설기계조장982" localSheetId="35">#REF!</definedName>
    <definedName name="건설기계조장982" localSheetId="41">#REF!</definedName>
    <definedName name="건설기계조장982" localSheetId="36">#REF!</definedName>
    <definedName name="건설기계조장982" localSheetId="34">#REF!</definedName>
    <definedName name="건설기계조장982" localSheetId="42">#REF!</definedName>
    <definedName name="건설기계조장982" localSheetId="22">#REF!</definedName>
    <definedName name="건설기계조장982" localSheetId="43">#REF!</definedName>
    <definedName name="건설기계조장982">#REF!</definedName>
    <definedName name="건설기계조장991" localSheetId="4">#REF!</definedName>
    <definedName name="건설기계조장991" localSheetId="37">#REF!</definedName>
    <definedName name="건설기계조장991" localSheetId="38">#REF!</definedName>
    <definedName name="건설기계조장991" localSheetId="39">#REF!</definedName>
    <definedName name="건설기계조장991" localSheetId="40">#REF!</definedName>
    <definedName name="건설기계조장991" localSheetId="35">#REF!</definedName>
    <definedName name="건설기계조장991" localSheetId="41">#REF!</definedName>
    <definedName name="건설기계조장991" localSheetId="36">#REF!</definedName>
    <definedName name="건설기계조장991" localSheetId="34">#REF!</definedName>
    <definedName name="건설기계조장991" localSheetId="42">#REF!</definedName>
    <definedName name="건설기계조장991" localSheetId="22">#REF!</definedName>
    <definedName name="건설기계조장991" localSheetId="43">#REF!</definedName>
    <definedName name="건설기계조장991">#REF!</definedName>
    <definedName name="건설기계조장992" localSheetId="4">#REF!</definedName>
    <definedName name="건설기계조장992" localSheetId="37">#REF!</definedName>
    <definedName name="건설기계조장992" localSheetId="38">#REF!</definedName>
    <definedName name="건설기계조장992" localSheetId="39">#REF!</definedName>
    <definedName name="건설기계조장992" localSheetId="40">#REF!</definedName>
    <definedName name="건설기계조장992" localSheetId="35">#REF!</definedName>
    <definedName name="건설기계조장992" localSheetId="41">#REF!</definedName>
    <definedName name="건설기계조장992" localSheetId="36">#REF!</definedName>
    <definedName name="건설기계조장992" localSheetId="34">#REF!</definedName>
    <definedName name="건설기계조장992" localSheetId="42">#REF!</definedName>
    <definedName name="건설기계조장992" localSheetId="22">#REF!</definedName>
    <definedName name="건설기계조장992" localSheetId="43">#REF!</definedName>
    <definedName name="건설기계조장992">#REF!</definedName>
    <definedName name="건축목공001" localSheetId="4">#REF!</definedName>
    <definedName name="건축목공001" localSheetId="37">#REF!</definedName>
    <definedName name="건축목공001" localSheetId="38">#REF!</definedName>
    <definedName name="건축목공001" localSheetId="39">#REF!</definedName>
    <definedName name="건축목공001" localSheetId="40">#REF!</definedName>
    <definedName name="건축목공001" localSheetId="35">#REF!</definedName>
    <definedName name="건축목공001" localSheetId="41">#REF!</definedName>
    <definedName name="건축목공001" localSheetId="36">#REF!</definedName>
    <definedName name="건축목공001" localSheetId="34">#REF!</definedName>
    <definedName name="건축목공001" localSheetId="42">#REF!</definedName>
    <definedName name="건축목공001" localSheetId="22">#REF!</definedName>
    <definedName name="건축목공001" localSheetId="43">#REF!</definedName>
    <definedName name="건축목공001">#REF!</definedName>
    <definedName name="건축목공002" localSheetId="4">#REF!</definedName>
    <definedName name="건축목공002" localSheetId="37">#REF!</definedName>
    <definedName name="건축목공002" localSheetId="38">#REF!</definedName>
    <definedName name="건축목공002" localSheetId="39">#REF!</definedName>
    <definedName name="건축목공002" localSheetId="40">#REF!</definedName>
    <definedName name="건축목공002" localSheetId="35">#REF!</definedName>
    <definedName name="건축목공002" localSheetId="41">#REF!</definedName>
    <definedName name="건축목공002" localSheetId="36">#REF!</definedName>
    <definedName name="건축목공002" localSheetId="34">#REF!</definedName>
    <definedName name="건축목공002" localSheetId="42">#REF!</definedName>
    <definedName name="건축목공002" localSheetId="22">#REF!</definedName>
    <definedName name="건축목공002" localSheetId="43">#REF!</definedName>
    <definedName name="건축목공002">#REF!</definedName>
    <definedName name="건축목공011" localSheetId="4">#REF!</definedName>
    <definedName name="건축목공011" localSheetId="37">#REF!</definedName>
    <definedName name="건축목공011" localSheetId="38">#REF!</definedName>
    <definedName name="건축목공011" localSheetId="39">#REF!</definedName>
    <definedName name="건축목공011" localSheetId="40">#REF!</definedName>
    <definedName name="건축목공011" localSheetId="35">#REF!</definedName>
    <definedName name="건축목공011" localSheetId="41">#REF!</definedName>
    <definedName name="건축목공011" localSheetId="36">#REF!</definedName>
    <definedName name="건축목공011" localSheetId="34">#REF!</definedName>
    <definedName name="건축목공011" localSheetId="42">#REF!</definedName>
    <definedName name="건축목공011" localSheetId="22">#REF!</definedName>
    <definedName name="건축목공011" localSheetId="43">#REF!</definedName>
    <definedName name="건축목공011">#REF!</definedName>
    <definedName name="건축목공982" localSheetId="4">#REF!</definedName>
    <definedName name="건축목공982" localSheetId="37">#REF!</definedName>
    <definedName name="건축목공982" localSheetId="38">#REF!</definedName>
    <definedName name="건축목공982" localSheetId="39">#REF!</definedName>
    <definedName name="건축목공982" localSheetId="40">#REF!</definedName>
    <definedName name="건축목공982" localSheetId="35">#REF!</definedName>
    <definedName name="건축목공982" localSheetId="41">#REF!</definedName>
    <definedName name="건축목공982" localSheetId="36">#REF!</definedName>
    <definedName name="건축목공982" localSheetId="34">#REF!</definedName>
    <definedName name="건축목공982" localSheetId="42">#REF!</definedName>
    <definedName name="건축목공982" localSheetId="22">#REF!</definedName>
    <definedName name="건축목공982" localSheetId="43">#REF!</definedName>
    <definedName name="건축목공982">#REF!</definedName>
    <definedName name="건축목공991" localSheetId="4">#REF!</definedName>
    <definedName name="건축목공991" localSheetId="37">#REF!</definedName>
    <definedName name="건축목공991" localSheetId="38">#REF!</definedName>
    <definedName name="건축목공991" localSheetId="39">#REF!</definedName>
    <definedName name="건축목공991" localSheetId="40">#REF!</definedName>
    <definedName name="건축목공991" localSheetId="35">#REF!</definedName>
    <definedName name="건축목공991" localSheetId="41">#REF!</definedName>
    <definedName name="건축목공991" localSheetId="36">#REF!</definedName>
    <definedName name="건축목공991" localSheetId="34">#REF!</definedName>
    <definedName name="건축목공991" localSheetId="42">#REF!</definedName>
    <definedName name="건축목공991" localSheetId="22">#REF!</definedName>
    <definedName name="건축목공991" localSheetId="43">#REF!</definedName>
    <definedName name="건축목공991">#REF!</definedName>
    <definedName name="건축목공992" localSheetId="4">#REF!</definedName>
    <definedName name="건축목공992" localSheetId="37">#REF!</definedName>
    <definedName name="건축목공992" localSheetId="38">#REF!</definedName>
    <definedName name="건축목공992" localSheetId="39">#REF!</definedName>
    <definedName name="건축목공992" localSheetId="40">#REF!</definedName>
    <definedName name="건축목공992" localSheetId="35">#REF!</definedName>
    <definedName name="건축목공992" localSheetId="41">#REF!</definedName>
    <definedName name="건축목공992" localSheetId="36">#REF!</definedName>
    <definedName name="건축목공992" localSheetId="34">#REF!</definedName>
    <definedName name="건축목공992" localSheetId="42">#REF!</definedName>
    <definedName name="건축목공992" localSheetId="22">#REF!</definedName>
    <definedName name="건축목공992" localSheetId="43">#REF!</definedName>
    <definedName name="건축목공992">#REF!</definedName>
    <definedName name="건축호표">#REF!</definedName>
    <definedName name="검조부">#REF!</definedName>
    <definedName name="검토서D" hidden="1">{#N/A,#N/A,FALSE,"현장 NCR 분석";#N/A,#N/A,FALSE,"현장품질감사";#N/A,#N/A,FALSE,"현장품질감사"}</definedName>
    <definedName name="검토자">#REF!</definedName>
    <definedName name="게이트100">#REF!</definedName>
    <definedName name="게이트200">#REF!</definedName>
    <definedName name="게이트80">#REF!</definedName>
    <definedName name="겨격" hidden="1">#N/A</definedName>
    <definedName name="견">#REF!,#REF!</definedName>
    <definedName name="견적">#REF!</definedName>
    <definedName name="견적1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LIST">Dlog_Show</definedName>
    <definedName name="견적대비권" localSheetId="4">#REF!</definedName>
    <definedName name="견적대비권" localSheetId="37">#REF!</definedName>
    <definedName name="견적대비권" localSheetId="38">#REF!</definedName>
    <definedName name="견적대비권" localSheetId="39">#REF!</definedName>
    <definedName name="견적대비권" localSheetId="40">#REF!</definedName>
    <definedName name="견적대비권" localSheetId="35">#REF!</definedName>
    <definedName name="견적대비권" localSheetId="41">#REF!</definedName>
    <definedName name="견적대비권" localSheetId="36">#REF!</definedName>
    <definedName name="견적대비권" localSheetId="34">#REF!</definedName>
    <definedName name="견적대비권" localSheetId="42">#REF!</definedName>
    <definedName name="견적대비권" localSheetId="22">#REF!</definedName>
    <definedName name="견적대비권" localSheetId="43">#REF!</definedName>
    <definedName name="견적대비권">#REF!</definedName>
    <definedName name="견적서" hidden="1">{#N/A,#N/A,FALSE,"구조2"}</definedName>
    <definedName name="견적서1">#REF!</definedName>
    <definedName name="견적의뢰1">#REF!</definedName>
    <definedName name="견적탱크">#REF!</definedName>
    <definedName name="견적품의">#REF!</definedName>
    <definedName name="견적회사현황표">#REF!</definedName>
    <definedName name="견출공001" localSheetId="4">#REF!</definedName>
    <definedName name="견출공001" localSheetId="37">#REF!</definedName>
    <definedName name="견출공001" localSheetId="38">#REF!</definedName>
    <definedName name="견출공001" localSheetId="39">#REF!</definedName>
    <definedName name="견출공001" localSheetId="40">#REF!</definedName>
    <definedName name="견출공001" localSheetId="35">#REF!</definedName>
    <definedName name="견출공001" localSheetId="41">#REF!</definedName>
    <definedName name="견출공001" localSheetId="36">#REF!</definedName>
    <definedName name="견출공001" localSheetId="34">#REF!</definedName>
    <definedName name="견출공001" localSheetId="42">#REF!</definedName>
    <definedName name="견출공001" localSheetId="22">#REF!</definedName>
    <definedName name="견출공001" localSheetId="43">#REF!</definedName>
    <definedName name="견출공001">#REF!</definedName>
    <definedName name="견출공002" localSheetId="4">#REF!</definedName>
    <definedName name="견출공002" localSheetId="37">#REF!</definedName>
    <definedName name="견출공002" localSheetId="38">#REF!</definedName>
    <definedName name="견출공002" localSheetId="39">#REF!</definedName>
    <definedName name="견출공002" localSheetId="40">#REF!</definedName>
    <definedName name="견출공002" localSheetId="35">#REF!</definedName>
    <definedName name="견출공002" localSheetId="41">#REF!</definedName>
    <definedName name="견출공002" localSheetId="36">#REF!</definedName>
    <definedName name="견출공002" localSheetId="34">#REF!</definedName>
    <definedName name="견출공002" localSheetId="42">#REF!</definedName>
    <definedName name="견출공002" localSheetId="22">#REF!</definedName>
    <definedName name="견출공002" localSheetId="43">#REF!</definedName>
    <definedName name="견출공002">#REF!</definedName>
    <definedName name="견출공011" localSheetId="4">#REF!</definedName>
    <definedName name="견출공011" localSheetId="37">#REF!</definedName>
    <definedName name="견출공011" localSheetId="38">#REF!</definedName>
    <definedName name="견출공011" localSheetId="39">#REF!</definedName>
    <definedName name="견출공011" localSheetId="40">#REF!</definedName>
    <definedName name="견출공011" localSheetId="35">#REF!</definedName>
    <definedName name="견출공011" localSheetId="41">#REF!</definedName>
    <definedName name="견출공011" localSheetId="36">#REF!</definedName>
    <definedName name="견출공011" localSheetId="34">#REF!</definedName>
    <definedName name="견출공011" localSheetId="42">#REF!</definedName>
    <definedName name="견출공011" localSheetId="22">#REF!</definedName>
    <definedName name="견출공011" localSheetId="43">#REF!</definedName>
    <definedName name="견출공011">#REF!</definedName>
    <definedName name="견출공982" localSheetId="4">#REF!</definedName>
    <definedName name="견출공982" localSheetId="37">#REF!</definedName>
    <definedName name="견출공982" localSheetId="38">#REF!</definedName>
    <definedName name="견출공982" localSheetId="39">#REF!</definedName>
    <definedName name="견출공982" localSheetId="40">#REF!</definedName>
    <definedName name="견출공982" localSheetId="35">#REF!</definedName>
    <definedName name="견출공982" localSheetId="41">#REF!</definedName>
    <definedName name="견출공982" localSheetId="36">#REF!</definedName>
    <definedName name="견출공982" localSheetId="34">#REF!</definedName>
    <definedName name="견출공982" localSheetId="42">#REF!</definedName>
    <definedName name="견출공982" localSheetId="22">#REF!</definedName>
    <definedName name="견출공982" localSheetId="43">#REF!</definedName>
    <definedName name="견출공982">#REF!</definedName>
    <definedName name="견출공991" localSheetId="4">#REF!</definedName>
    <definedName name="견출공991" localSheetId="37">#REF!</definedName>
    <definedName name="견출공991" localSheetId="38">#REF!</definedName>
    <definedName name="견출공991" localSheetId="39">#REF!</definedName>
    <definedName name="견출공991" localSheetId="40">#REF!</definedName>
    <definedName name="견출공991" localSheetId="35">#REF!</definedName>
    <definedName name="견출공991" localSheetId="41">#REF!</definedName>
    <definedName name="견출공991" localSheetId="36">#REF!</definedName>
    <definedName name="견출공991" localSheetId="34">#REF!</definedName>
    <definedName name="견출공991" localSheetId="42">#REF!</definedName>
    <definedName name="견출공991" localSheetId="22">#REF!</definedName>
    <definedName name="견출공991" localSheetId="43">#REF!</definedName>
    <definedName name="견출공991">#REF!</definedName>
    <definedName name="견출공992" localSheetId="4">#REF!</definedName>
    <definedName name="견출공992" localSheetId="37">#REF!</definedName>
    <definedName name="견출공992" localSheetId="38">#REF!</definedName>
    <definedName name="견출공992" localSheetId="39">#REF!</definedName>
    <definedName name="견출공992" localSheetId="40">#REF!</definedName>
    <definedName name="견출공992" localSheetId="35">#REF!</definedName>
    <definedName name="견출공992" localSheetId="41">#REF!</definedName>
    <definedName name="견출공992" localSheetId="36">#REF!</definedName>
    <definedName name="견출공992" localSheetId="34">#REF!</definedName>
    <definedName name="견출공992" localSheetId="42">#REF!</definedName>
    <definedName name="견출공992" localSheetId="22">#REF!</definedName>
    <definedName name="견출공992" localSheetId="43">#REF!</definedName>
    <definedName name="견출공992">#REF!</definedName>
    <definedName name="겹동백1002">[23]데이타!$E$145</definedName>
    <definedName name="겹동백1204">[23]데이타!$E$146</definedName>
    <definedName name="겹동백1506">[23]데이타!$E$147</definedName>
    <definedName name="겹벗R6">[23]데이타!$E$34</definedName>
    <definedName name="겹벗R8">[23]데이타!$E$35</definedName>
    <definedName name="겹철쭉0304">[23]데이타!$E$36</definedName>
    <definedName name="겹철쭉0506">[23]데이타!$E$37</definedName>
    <definedName name="겹철쭉0608">[23]데이타!$E$38</definedName>
    <definedName name="겹철쭉0810">[23]데이타!$E$39</definedName>
    <definedName name="겹철쭉0812">[23]데이타!$E$40</definedName>
    <definedName name="경관석">#REF!</definedName>
    <definedName name="경비">#REF!</definedName>
    <definedName name="경비계">#REF!</definedName>
    <definedName name="경비율">#REF!</definedName>
    <definedName name="경비합">#REF!</definedName>
    <definedName name="경사1" localSheetId="4">#REF!</definedName>
    <definedName name="경사1" localSheetId="37">#REF!</definedName>
    <definedName name="경사1" localSheetId="38">#REF!</definedName>
    <definedName name="경사1" localSheetId="39">#REF!</definedName>
    <definedName name="경사1" localSheetId="40">#REF!</definedName>
    <definedName name="경사1" localSheetId="35">#REF!</definedName>
    <definedName name="경사1" localSheetId="41">#REF!</definedName>
    <definedName name="경사1" localSheetId="36">#REF!</definedName>
    <definedName name="경사1" localSheetId="34">#REF!</definedName>
    <definedName name="경사1" localSheetId="42">#REF!</definedName>
    <definedName name="경사1" localSheetId="22">#REF!</definedName>
    <definedName name="경사1" localSheetId="43">#REF!</definedName>
    <definedName name="경사1">#REF!</definedName>
    <definedName name="경사2" localSheetId="4">#REF!</definedName>
    <definedName name="경사2" localSheetId="37">#REF!</definedName>
    <definedName name="경사2" localSheetId="38">#REF!</definedName>
    <definedName name="경사2" localSheetId="39">#REF!</definedName>
    <definedName name="경사2" localSheetId="40">#REF!</definedName>
    <definedName name="경사2" localSheetId="35">#REF!</definedName>
    <definedName name="경사2" localSheetId="41">#REF!</definedName>
    <definedName name="경사2" localSheetId="36">#REF!</definedName>
    <definedName name="경사2" localSheetId="34">#REF!</definedName>
    <definedName name="경사2" localSheetId="42">#REF!</definedName>
    <definedName name="경사2" localSheetId="22">#REF!</definedName>
    <definedName name="경사2" localSheetId="43">#REF!</definedName>
    <definedName name="경사2">#REF!</definedName>
    <definedName name="경사3" localSheetId="4">#REF!</definedName>
    <definedName name="경사3" localSheetId="37">#REF!</definedName>
    <definedName name="경사3" localSheetId="38">#REF!</definedName>
    <definedName name="경사3" localSheetId="39">#REF!</definedName>
    <definedName name="경사3" localSheetId="40">#REF!</definedName>
    <definedName name="경사3" localSheetId="35">#REF!</definedName>
    <definedName name="경사3" localSheetId="41">#REF!</definedName>
    <definedName name="경사3" localSheetId="36">#REF!</definedName>
    <definedName name="경사3" localSheetId="34">#REF!</definedName>
    <definedName name="경사3" localSheetId="42">#REF!</definedName>
    <definedName name="경사3" localSheetId="22">#REF!</definedName>
    <definedName name="경사3" localSheetId="43">#REF!</definedName>
    <definedName name="경사3">#REF!</definedName>
    <definedName name="경사4" localSheetId="4">#REF!</definedName>
    <definedName name="경사4" localSheetId="37">#REF!</definedName>
    <definedName name="경사4" localSheetId="38">#REF!</definedName>
    <definedName name="경사4" localSheetId="39">#REF!</definedName>
    <definedName name="경사4" localSheetId="40">#REF!</definedName>
    <definedName name="경사4" localSheetId="35">#REF!</definedName>
    <definedName name="경사4" localSheetId="41">#REF!</definedName>
    <definedName name="경사4" localSheetId="36">#REF!</definedName>
    <definedName name="경사4" localSheetId="34">#REF!</definedName>
    <definedName name="경사4" localSheetId="42">#REF!</definedName>
    <definedName name="경사4" localSheetId="22">#REF!</definedName>
    <definedName name="경사4" localSheetId="43">#REF!</definedName>
    <definedName name="경사4">#REF!</definedName>
    <definedName name="경사5" localSheetId="4">#REF!</definedName>
    <definedName name="경사5" localSheetId="37">#REF!</definedName>
    <definedName name="경사5" localSheetId="38">#REF!</definedName>
    <definedName name="경사5" localSheetId="39">#REF!</definedName>
    <definedName name="경사5" localSheetId="40">#REF!</definedName>
    <definedName name="경사5" localSheetId="35">#REF!</definedName>
    <definedName name="경사5" localSheetId="41">#REF!</definedName>
    <definedName name="경사5" localSheetId="36">#REF!</definedName>
    <definedName name="경사5" localSheetId="34">#REF!</definedName>
    <definedName name="경사5" localSheetId="42">#REF!</definedName>
    <definedName name="경사5" localSheetId="22">#REF!</definedName>
    <definedName name="경사5" localSheetId="43">#REF!</definedName>
    <definedName name="경사5">#REF!</definedName>
    <definedName name="경상비1">#REF!</definedName>
    <definedName name="경암">#REF!</definedName>
    <definedName name="경유">#REF!</definedName>
    <definedName name="경질비닐관배관">#REF!</definedName>
    <definedName name="계">#REF!</definedName>
    <definedName name="계_①___⑦">#REF!</definedName>
    <definedName name="계_장_공">#REF!</definedName>
    <definedName name="계령공">#REF!</definedName>
    <definedName name="계수B5">[23]데이타!$E$41</definedName>
    <definedName name="계수B6">[23]데이타!$E$42</definedName>
    <definedName name="계수B8">[23]데이타!$E$43</definedName>
    <definedName name="계수간격">#REF!</definedName>
    <definedName name="계수나무6노무">#REF!</definedName>
    <definedName name="계수나무6재료">#REF!</definedName>
    <definedName name="계약공기" localSheetId="4">#REF!</definedName>
    <definedName name="계약공기" localSheetId="37">#REF!</definedName>
    <definedName name="계약공기" localSheetId="38">#REF!</definedName>
    <definedName name="계약공기" localSheetId="39">#REF!</definedName>
    <definedName name="계약공기" localSheetId="40">#REF!</definedName>
    <definedName name="계약공기" localSheetId="35">#REF!</definedName>
    <definedName name="계약공기" localSheetId="41">#REF!</definedName>
    <definedName name="계약공기" localSheetId="36">#REF!</definedName>
    <definedName name="계약공기" localSheetId="34">#REF!</definedName>
    <definedName name="계약공기" localSheetId="42">#REF!</definedName>
    <definedName name="계약공기" localSheetId="22">#REF!</definedName>
    <definedName name="계약공기" localSheetId="43">#REF!</definedName>
    <definedName name="계약공기">#REF!</definedName>
    <definedName name="계약방법">#REF!</definedName>
    <definedName name="계장공">#REF!</definedName>
    <definedName name="계장공001" localSheetId="4">#REF!</definedName>
    <definedName name="계장공001" localSheetId="37">#REF!</definedName>
    <definedName name="계장공001" localSheetId="38">#REF!</definedName>
    <definedName name="계장공001" localSheetId="39">#REF!</definedName>
    <definedName name="계장공001" localSheetId="40">#REF!</definedName>
    <definedName name="계장공001" localSheetId="35">#REF!</definedName>
    <definedName name="계장공001" localSheetId="41">#REF!</definedName>
    <definedName name="계장공001" localSheetId="36">#REF!</definedName>
    <definedName name="계장공001" localSheetId="34">#REF!</definedName>
    <definedName name="계장공001" localSheetId="42">#REF!</definedName>
    <definedName name="계장공001" localSheetId="22">#REF!</definedName>
    <definedName name="계장공001" localSheetId="43">#REF!</definedName>
    <definedName name="계장공001">#REF!</definedName>
    <definedName name="계장공002" localSheetId="4">#REF!</definedName>
    <definedName name="계장공002" localSheetId="37">#REF!</definedName>
    <definedName name="계장공002" localSheetId="38">#REF!</definedName>
    <definedName name="계장공002" localSheetId="39">#REF!</definedName>
    <definedName name="계장공002" localSheetId="40">#REF!</definedName>
    <definedName name="계장공002" localSheetId="35">#REF!</definedName>
    <definedName name="계장공002" localSheetId="41">#REF!</definedName>
    <definedName name="계장공002" localSheetId="36">#REF!</definedName>
    <definedName name="계장공002" localSheetId="34">#REF!</definedName>
    <definedName name="계장공002" localSheetId="42">#REF!</definedName>
    <definedName name="계장공002" localSheetId="22">#REF!</definedName>
    <definedName name="계장공002" localSheetId="43">#REF!</definedName>
    <definedName name="계장공002">#REF!</definedName>
    <definedName name="계장공011" localSheetId="4">#REF!</definedName>
    <definedName name="계장공011" localSheetId="37">#REF!</definedName>
    <definedName name="계장공011" localSheetId="38">#REF!</definedName>
    <definedName name="계장공011" localSheetId="39">#REF!</definedName>
    <definedName name="계장공011" localSheetId="40">#REF!</definedName>
    <definedName name="계장공011" localSheetId="35">#REF!</definedName>
    <definedName name="계장공011" localSheetId="41">#REF!</definedName>
    <definedName name="계장공011" localSheetId="36">#REF!</definedName>
    <definedName name="계장공011" localSheetId="34">#REF!</definedName>
    <definedName name="계장공011" localSheetId="42">#REF!</definedName>
    <definedName name="계장공011" localSheetId="22">#REF!</definedName>
    <definedName name="계장공011" localSheetId="43">#REF!</definedName>
    <definedName name="계장공011">#REF!</definedName>
    <definedName name="계장공982" localSheetId="4">#REF!</definedName>
    <definedName name="계장공982" localSheetId="37">#REF!</definedName>
    <definedName name="계장공982" localSheetId="38">#REF!</definedName>
    <definedName name="계장공982" localSheetId="39">#REF!</definedName>
    <definedName name="계장공982" localSheetId="40">#REF!</definedName>
    <definedName name="계장공982" localSheetId="35">#REF!</definedName>
    <definedName name="계장공982" localSheetId="41">#REF!</definedName>
    <definedName name="계장공982" localSheetId="36">#REF!</definedName>
    <definedName name="계장공982" localSheetId="34">#REF!</definedName>
    <definedName name="계장공982" localSheetId="42">#REF!</definedName>
    <definedName name="계장공982" localSheetId="22">#REF!</definedName>
    <definedName name="계장공982" localSheetId="43">#REF!</definedName>
    <definedName name="계장공982">#REF!</definedName>
    <definedName name="계장공991" localSheetId="4">#REF!</definedName>
    <definedName name="계장공991" localSheetId="37">#REF!</definedName>
    <definedName name="계장공991" localSheetId="38">#REF!</definedName>
    <definedName name="계장공991" localSheetId="39">#REF!</definedName>
    <definedName name="계장공991" localSheetId="40">#REF!</definedName>
    <definedName name="계장공991" localSheetId="35">#REF!</definedName>
    <definedName name="계장공991" localSheetId="41">#REF!</definedName>
    <definedName name="계장공991" localSheetId="36">#REF!</definedName>
    <definedName name="계장공991" localSheetId="34">#REF!</definedName>
    <definedName name="계장공991" localSheetId="42">#REF!</definedName>
    <definedName name="계장공991" localSheetId="22">#REF!</definedName>
    <definedName name="계장공991" localSheetId="43">#REF!</definedName>
    <definedName name="계장공991">#REF!</definedName>
    <definedName name="계장공992" localSheetId="4">#REF!</definedName>
    <definedName name="계장공992" localSheetId="37">#REF!</definedName>
    <definedName name="계장공992" localSheetId="38">#REF!</definedName>
    <definedName name="계장공992" localSheetId="39">#REF!</definedName>
    <definedName name="계장공992" localSheetId="40">#REF!</definedName>
    <definedName name="계장공992" localSheetId="35">#REF!</definedName>
    <definedName name="계장공992" localSheetId="41">#REF!</definedName>
    <definedName name="계장공992" localSheetId="36">#REF!</definedName>
    <definedName name="계장공992" localSheetId="34">#REF!</definedName>
    <definedName name="계장공992" localSheetId="42">#REF!</definedName>
    <definedName name="계장공992" localSheetId="22">#REF!</definedName>
    <definedName name="계장공992" localSheetId="43">#REF!</definedName>
    <definedName name="계장공992">#REF!</definedName>
    <definedName name="계측" hidden="1">{#N/A,#N/A,FALSE,"단가표지"}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 hidden="1">{#N/A,#N/A,FALSE,"조골재"}</definedName>
    <definedName name="고강직경D13">#REF!</definedName>
    <definedName name="고강직경D16_25">#REF!</definedName>
    <definedName name="고강직경D29_35">#REF!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광3">[23]데이타!$E$44</definedName>
    <definedName name="고광5">[23]데이타!$E$45</definedName>
    <definedName name="고급선원">#REF!</definedName>
    <definedName name="고급선원001" localSheetId="4">#REF!</definedName>
    <definedName name="고급선원001" localSheetId="37">#REF!</definedName>
    <definedName name="고급선원001" localSheetId="38">#REF!</definedName>
    <definedName name="고급선원001" localSheetId="39">#REF!</definedName>
    <definedName name="고급선원001" localSheetId="40">#REF!</definedName>
    <definedName name="고급선원001" localSheetId="35">#REF!</definedName>
    <definedName name="고급선원001" localSheetId="41">#REF!</definedName>
    <definedName name="고급선원001" localSheetId="36">#REF!</definedName>
    <definedName name="고급선원001" localSheetId="34">#REF!</definedName>
    <definedName name="고급선원001" localSheetId="42">#REF!</definedName>
    <definedName name="고급선원001" localSheetId="22">#REF!</definedName>
    <definedName name="고급선원001" localSheetId="43">#REF!</definedName>
    <definedName name="고급선원001">#REF!</definedName>
    <definedName name="고급선원002" localSheetId="4">#REF!</definedName>
    <definedName name="고급선원002" localSheetId="37">#REF!</definedName>
    <definedName name="고급선원002" localSheetId="38">#REF!</definedName>
    <definedName name="고급선원002" localSheetId="39">#REF!</definedName>
    <definedName name="고급선원002" localSheetId="40">#REF!</definedName>
    <definedName name="고급선원002" localSheetId="35">#REF!</definedName>
    <definedName name="고급선원002" localSheetId="41">#REF!</definedName>
    <definedName name="고급선원002" localSheetId="36">#REF!</definedName>
    <definedName name="고급선원002" localSheetId="34">#REF!</definedName>
    <definedName name="고급선원002" localSheetId="42">#REF!</definedName>
    <definedName name="고급선원002" localSheetId="22">#REF!</definedName>
    <definedName name="고급선원002" localSheetId="43">#REF!</definedName>
    <definedName name="고급선원002">#REF!</definedName>
    <definedName name="고급선원011" localSheetId="4">#REF!</definedName>
    <definedName name="고급선원011" localSheetId="37">#REF!</definedName>
    <definedName name="고급선원011" localSheetId="38">#REF!</definedName>
    <definedName name="고급선원011" localSheetId="39">#REF!</definedName>
    <definedName name="고급선원011" localSheetId="40">#REF!</definedName>
    <definedName name="고급선원011" localSheetId="35">#REF!</definedName>
    <definedName name="고급선원011" localSheetId="41">#REF!</definedName>
    <definedName name="고급선원011" localSheetId="36">#REF!</definedName>
    <definedName name="고급선원011" localSheetId="34">#REF!</definedName>
    <definedName name="고급선원011" localSheetId="42">#REF!</definedName>
    <definedName name="고급선원011" localSheetId="22">#REF!</definedName>
    <definedName name="고급선원011" localSheetId="43">#REF!</definedName>
    <definedName name="고급선원011">#REF!</definedName>
    <definedName name="고급선원982" localSheetId="4">#REF!</definedName>
    <definedName name="고급선원982" localSheetId="37">#REF!</definedName>
    <definedName name="고급선원982" localSheetId="38">#REF!</definedName>
    <definedName name="고급선원982" localSheetId="39">#REF!</definedName>
    <definedName name="고급선원982" localSheetId="40">#REF!</definedName>
    <definedName name="고급선원982" localSheetId="35">#REF!</definedName>
    <definedName name="고급선원982" localSheetId="41">#REF!</definedName>
    <definedName name="고급선원982" localSheetId="36">#REF!</definedName>
    <definedName name="고급선원982" localSheetId="34">#REF!</definedName>
    <definedName name="고급선원982" localSheetId="42">#REF!</definedName>
    <definedName name="고급선원982" localSheetId="22">#REF!</definedName>
    <definedName name="고급선원982" localSheetId="43">#REF!</definedName>
    <definedName name="고급선원982">#REF!</definedName>
    <definedName name="고급선원991" localSheetId="4">#REF!</definedName>
    <definedName name="고급선원991" localSheetId="37">#REF!</definedName>
    <definedName name="고급선원991" localSheetId="38">#REF!</definedName>
    <definedName name="고급선원991" localSheetId="39">#REF!</definedName>
    <definedName name="고급선원991" localSheetId="40">#REF!</definedName>
    <definedName name="고급선원991" localSheetId="35">#REF!</definedName>
    <definedName name="고급선원991" localSheetId="41">#REF!</definedName>
    <definedName name="고급선원991" localSheetId="36">#REF!</definedName>
    <definedName name="고급선원991" localSheetId="34">#REF!</definedName>
    <definedName name="고급선원991" localSheetId="42">#REF!</definedName>
    <definedName name="고급선원991" localSheetId="22">#REF!</definedName>
    <definedName name="고급선원991" localSheetId="43">#REF!</definedName>
    <definedName name="고급선원991">#REF!</definedName>
    <definedName name="고급선원992" localSheetId="4">#REF!</definedName>
    <definedName name="고급선원992" localSheetId="37">#REF!</definedName>
    <definedName name="고급선원992" localSheetId="38">#REF!</definedName>
    <definedName name="고급선원992" localSheetId="39">#REF!</definedName>
    <definedName name="고급선원992" localSheetId="40">#REF!</definedName>
    <definedName name="고급선원992" localSheetId="35">#REF!</definedName>
    <definedName name="고급선원992" localSheetId="41">#REF!</definedName>
    <definedName name="고급선원992" localSheetId="36">#REF!</definedName>
    <definedName name="고급선원992" localSheetId="34">#REF!</definedName>
    <definedName name="고급선원992" localSheetId="42">#REF!</definedName>
    <definedName name="고급선원992" localSheetId="22">#REF!</definedName>
    <definedName name="고급선원992" localSheetId="43">#REF!</definedName>
    <definedName name="고급선원992">#REF!</definedName>
    <definedName name="고급원자력비파괴시험공001" localSheetId="4">#REF!</definedName>
    <definedName name="고급원자력비파괴시험공001" localSheetId="37">#REF!</definedName>
    <definedName name="고급원자력비파괴시험공001" localSheetId="38">#REF!</definedName>
    <definedName name="고급원자력비파괴시험공001" localSheetId="39">#REF!</definedName>
    <definedName name="고급원자력비파괴시험공001" localSheetId="40">#REF!</definedName>
    <definedName name="고급원자력비파괴시험공001" localSheetId="35">#REF!</definedName>
    <definedName name="고급원자력비파괴시험공001" localSheetId="41">#REF!</definedName>
    <definedName name="고급원자력비파괴시험공001" localSheetId="36">#REF!</definedName>
    <definedName name="고급원자력비파괴시험공001" localSheetId="34">#REF!</definedName>
    <definedName name="고급원자력비파괴시험공001" localSheetId="42">#REF!</definedName>
    <definedName name="고급원자력비파괴시험공001" localSheetId="22">#REF!</definedName>
    <definedName name="고급원자력비파괴시험공001" localSheetId="43">#REF!</definedName>
    <definedName name="고급원자력비파괴시험공001">#REF!</definedName>
    <definedName name="고급원자력비파괴시험공002" localSheetId="4">#REF!</definedName>
    <definedName name="고급원자력비파괴시험공002" localSheetId="37">#REF!</definedName>
    <definedName name="고급원자력비파괴시험공002" localSheetId="38">#REF!</definedName>
    <definedName name="고급원자력비파괴시험공002" localSheetId="39">#REF!</definedName>
    <definedName name="고급원자력비파괴시험공002" localSheetId="40">#REF!</definedName>
    <definedName name="고급원자력비파괴시험공002" localSheetId="35">#REF!</definedName>
    <definedName name="고급원자력비파괴시험공002" localSheetId="41">#REF!</definedName>
    <definedName name="고급원자력비파괴시험공002" localSheetId="36">#REF!</definedName>
    <definedName name="고급원자력비파괴시험공002" localSheetId="34">#REF!</definedName>
    <definedName name="고급원자력비파괴시험공002" localSheetId="42">#REF!</definedName>
    <definedName name="고급원자력비파괴시험공002" localSheetId="22">#REF!</definedName>
    <definedName name="고급원자력비파괴시험공002" localSheetId="43">#REF!</definedName>
    <definedName name="고급원자력비파괴시험공002">#REF!</definedName>
    <definedName name="고급원자력비파괴시험공011" localSheetId="4">#REF!</definedName>
    <definedName name="고급원자력비파괴시험공011" localSheetId="37">#REF!</definedName>
    <definedName name="고급원자력비파괴시험공011" localSheetId="38">#REF!</definedName>
    <definedName name="고급원자력비파괴시험공011" localSheetId="39">#REF!</definedName>
    <definedName name="고급원자력비파괴시험공011" localSheetId="40">#REF!</definedName>
    <definedName name="고급원자력비파괴시험공011" localSheetId="35">#REF!</definedName>
    <definedName name="고급원자력비파괴시험공011" localSheetId="41">#REF!</definedName>
    <definedName name="고급원자력비파괴시험공011" localSheetId="36">#REF!</definedName>
    <definedName name="고급원자력비파괴시험공011" localSheetId="34">#REF!</definedName>
    <definedName name="고급원자력비파괴시험공011" localSheetId="42">#REF!</definedName>
    <definedName name="고급원자력비파괴시험공011" localSheetId="22">#REF!</definedName>
    <definedName name="고급원자력비파괴시험공011" localSheetId="43">#REF!</definedName>
    <definedName name="고급원자력비파괴시험공011">#REF!</definedName>
    <definedName name="고급원자력비파괴시험공982" localSheetId="4">#REF!</definedName>
    <definedName name="고급원자력비파괴시험공982" localSheetId="37">#REF!</definedName>
    <definedName name="고급원자력비파괴시험공982" localSheetId="38">#REF!</definedName>
    <definedName name="고급원자력비파괴시험공982" localSheetId="39">#REF!</definedName>
    <definedName name="고급원자력비파괴시험공982" localSheetId="40">#REF!</definedName>
    <definedName name="고급원자력비파괴시험공982" localSheetId="35">#REF!</definedName>
    <definedName name="고급원자력비파괴시험공982" localSheetId="41">#REF!</definedName>
    <definedName name="고급원자력비파괴시험공982" localSheetId="36">#REF!</definedName>
    <definedName name="고급원자력비파괴시험공982" localSheetId="34">#REF!</definedName>
    <definedName name="고급원자력비파괴시험공982" localSheetId="42">#REF!</definedName>
    <definedName name="고급원자력비파괴시험공982" localSheetId="22">#REF!</definedName>
    <definedName name="고급원자력비파괴시험공982" localSheetId="43">#REF!</definedName>
    <definedName name="고급원자력비파괴시험공982">#REF!</definedName>
    <definedName name="고급원자력비파괴시험공991" localSheetId="4">#REF!</definedName>
    <definedName name="고급원자력비파괴시험공991" localSheetId="37">#REF!</definedName>
    <definedName name="고급원자력비파괴시험공991" localSheetId="38">#REF!</definedName>
    <definedName name="고급원자력비파괴시험공991" localSheetId="39">#REF!</definedName>
    <definedName name="고급원자력비파괴시험공991" localSheetId="40">#REF!</definedName>
    <definedName name="고급원자력비파괴시험공991" localSheetId="35">#REF!</definedName>
    <definedName name="고급원자력비파괴시험공991" localSheetId="41">#REF!</definedName>
    <definedName name="고급원자력비파괴시험공991" localSheetId="36">#REF!</definedName>
    <definedName name="고급원자력비파괴시험공991" localSheetId="34">#REF!</definedName>
    <definedName name="고급원자력비파괴시험공991" localSheetId="42">#REF!</definedName>
    <definedName name="고급원자력비파괴시험공991" localSheetId="22">#REF!</definedName>
    <definedName name="고급원자력비파괴시험공991" localSheetId="43">#REF!</definedName>
    <definedName name="고급원자력비파괴시험공991">#REF!</definedName>
    <definedName name="고급원자력비파괴시험공992" localSheetId="4">#REF!</definedName>
    <definedName name="고급원자력비파괴시험공992" localSheetId="37">#REF!</definedName>
    <definedName name="고급원자력비파괴시험공992" localSheetId="38">#REF!</definedName>
    <definedName name="고급원자력비파괴시험공992" localSheetId="39">#REF!</definedName>
    <definedName name="고급원자력비파괴시험공992" localSheetId="40">#REF!</definedName>
    <definedName name="고급원자력비파괴시험공992" localSheetId="35">#REF!</definedName>
    <definedName name="고급원자력비파괴시험공992" localSheetId="41">#REF!</definedName>
    <definedName name="고급원자력비파괴시험공992" localSheetId="36">#REF!</definedName>
    <definedName name="고급원자력비파괴시험공992" localSheetId="34">#REF!</definedName>
    <definedName name="고급원자력비파괴시험공992" localSheetId="42">#REF!</definedName>
    <definedName name="고급원자력비파괴시험공992" localSheetId="22">#REF!</definedName>
    <definedName name="고급원자력비파괴시험공992" localSheetId="43">#REF!</definedName>
    <definedName name="고급원자력비파괴시험공992">#REF!</definedName>
    <definedName name="고기" hidden="1">#REF!</definedName>
    <definedName name="고문" hidden="1">{#N/A,#N/A,FALSE,"현장 NCR 분석";#N/A,#N/A,FALSE,"현장품질감사";#N/A,#N/A,FALSE,"현장품질감사"}</definedName>
    <definedName name="고사" hidden="1">{"'결과(하)'!$L$24"}</definedName>
    <definedName name="고압복구">[27]일위대가!#REF!</definedName>
    <definedName name="고압케이블전공">#REF!</definedName>
    <definedName name="고압케이블전공001" localSheetId="4">#REF!</definedName>
    <definedName name="고압케이블전공001" localSheetId="37">#REF!</definedName>
    <definedName name="고압케이블전공001" localSheetId="38">#REF!</definedName>
    <definedName name="고압케이블전공001" localSheetId="39">#REF!</definedName>
    <definedName name="고압케이블전공001" localSheetId="40">#REF!</definedName>
    <definedName name="고압케이블전공001" localSheetId="35">#REF!</definedName>
    <definedName name="고압케이블전공001" localSheetId="41">#REF!</definedName>
    <definedName name="고압케이블전공001" localSheetId="36">#REF!</definedName>
    <definedName name="고압케이블전공001" localSheetId="34">#REF!</definedName>
    <definedName name="고압케이블전공001" localSheetId="42">#REF!</definedName>
    <definedName name="고압케이블전공001" localSheetId="22">#REF!</definedName>
    <definedName name="고압케이블전공001" localSheetId="43">#REF!</definedName>
    <definedName name="고압케이블전공001">#REF!</definedName>
    <definedName name="고압케이블전공002" localSheetId="4">#REF!</definedName>
    <definedName name="고압케이블전공002" localSheetId="37">#REF!</definedName>
    <definedName name="고압케이블전공002" localSheetId="38">#REF!</definedName>
    <definedName name="고압케이블전공002" localSheetId="39">#REF!</definedName>
    <definedName name="고압케이블전공002" localSheetId="40">#REF!</definedName>
    <definedName name="고압케이블전공002" localSheetId="35">#REF!</definedName>
    <definedName name="고압케이블전공002" localSheetId="41">#REF!</definedName>
    <definedName name="고압케이블전공002" localSheetId="36">#REF!</definedName>
    <definedName name="고압케이블전공002" localSheetId="34">#REF!</definedName>
    <definedName name="고압케이블전공002" localSheetId="42">#REF!</definedName>
    <definedName name="고압케이블전공002" localSheetId="22">#REF!</definedName>
    <definedName name="고압케이블전공002" localSheetId="43">#REF!</definedName>
    <definedName name="고압케이블전공002">#REF!</definedName>
    <definedName name="고압케이블전공011" localSheetId="4">#REF!</definedName>
    <definedName name="고압케이블전공011" localSheetId="37">#REF!</definedName>
    <definedName name="고압케이블전공011" localSheetId="38">#REF!</definedName>
    <definedName name="고압케이블전공011" localSheetId="39">#REF!</definedName>
    <definedName name="고압케이블전공011" localSheetId="40">#REF!</definedName>
    <definedName name="고압케이블전공011" localSheetId="35">#REF!</definedName>
    <definedName name="고압케이블전공011" localSheetId="41">#REF!</definedName>
    <definedName name="고압케이블전공011" localSheetId="36">#REF!</definedName>
    <definedName name="고압케이블전공011" localSheetId="34">#REF!</definedName>
    <definedName name="고압케이블전공011" localSheetId="42">#REF!</definedName>
    <definedName name="고압케이블전공011" localSheetId="22">#REF!</definedName>
    <definedName name="고압케이블전공011" localSheetId="43">#REF!</definedName>
    <definedName name="고압케이블전공011">#REF!</definedName>
    <definedName name="고압케이블전공982" localSheetId="4">#REF!</definedName>
    <definedName name="고압케이블전공982" localSheetId="37">#REF!</definedName>
    <definedName name="고압케이블전공982" localSheetId="38">#REF!</definedName>
    <definedName name="고압케이블전공982" localSheetId="39">#REF!</definedName>
    <definedName name="고압케이블전공982" localSheetId="40">#REF!</definedName>
    <definedName name="고압케이블전공982" localSheetId="35">#REF!</definedName>
    <definedName name="고압케이블전공982" localSheetId="41">#REF!</definedName>
    <definedName name="고압케이블전공982" localSheetId="36">#REF!</definedName>
    <definedName name="고압케이블전공982" localSheetId="34">#REF!</definedName>
    <definedName name="고압케이블전공982" localSheetId="42">#REF!</definedName>
    <definedName name="고압케이블전공982" localSheetId="22">#REF!</definedName>
    <definedName name="고압케이블전공982" localSheetId="43">#REF!</definedName>
    <definedName name="고압케이블전공982">#REF!</definedName>
    <definedName name="고압케이블전공991" localSheetId="4">#REF!</definedName>
    <definedName name="고압케이블전공991" localSheetId="37">#REF!</definedName>
    <definedName name="고압케이블전공991" localSheetId="38">#REF!</definedName>
    <definedName name="고압케이블전공991" localSheetId="39">#REF!</definedName>
    <definedName name="고압케이블전공991" localSheetId="40">#REF!</definedName>
    <definedName name="고압케이블전공991" localSheetId="35">#REF!</definedName>
    <definedName name="고압케이블전공991" localSheetId="41">#REF!</definedName>
    <definedName name="고압케이블전공991" localSheetId="36">#REF!</definedName>
    <definedName name="고압케이블전공991" localSheetId="34">#REF!</definedName>
    <definedName name="고압케이블전공991" localSheetId="42">#REF!</definedName>
    <definedName name="고압케이블전공991" localSheetId="22">#REF!</definedName>
    <definedName name="고압케이블전공991" localSheetId="43">#REF!</definedName>
    <definedName name="고압케이블전공991">#REF!</definedName>
    <definedName name="고압케이블전공992" localSheetId="4">#REF!</definedName>
    <definedName name="고압케이블전공992" localSheetId="37">#REF!</definedName>
    <definedName name="고압케이블전공992" localSheetId="38">#REF!</definedName>
    <definedName name="고압케이블전공992" localSheetId="39">#REF!</definedName>
    <definedName name="고압케이블전공992" localSheetId="40">#REF!</definedName>
    <definedName name="고압케이블전공992" localSheetId="35">#REF!</definedName>
    <definedName name="고압케이블전공992" localSheetId="41">#REF!</definedName>
    <definedName name="고압케이블전공992" localSheetId="36">#REF!</definedName>
    <definedName name="고압케이블전공992" localSheetId="34">#REF!</definedName>
    <definedName name="고압케이블전공992" localSheetId="42">#REF!</definedName>
    <definedName name="고압케이블전공992" localSheetId="22">#REF!</definedName>
    <definedName name="고압케이블전공992" localSheetId="43">#REF!</definedName>
    <definedName name="고압케이블전공992">#REF!</definedName>
    <definedName name="고압호스">#REF!</definedName>
    <definedName name="고양시성라공원">Dlog_Show</definedName>
    <definedName name="고용보험">#REF!</definedName>
    <definedName name="고용보험료">#REF!</definedName>
    <definedName name="고용보험료_산식">#REF!</definedName>
    <definedName name="고임331">#REF!</definedName>
    <definedName name="고임332">#REF!</definedName>
    <definedName name="고임333">#REF!</definedName>
    <definedName name="고임661">#REF!</definedName>
    <definedName name="고임662">#REF!</definedName>
    <definedName name="고임663">#REF!</definedName>
    <definedName name="고재">#REF!</definedName>
    <definedName name="고케">#REF!</definedName>
    <definedName name="고허CV">#REF!</definedName>
    <definedName name="고ㅗㅗㅗㅗ" hidden="1">{"'중기작업1'!$A$1:$V$18"}</definedName>
    <definedName name="골재" hidden="1">{#N/A,#N/A,FALSE,"골재소요량";#N/A,#N/A,FALSE,"골재소요량"}</definedName>
    <definedName name="골재.시멘트집꼐" hidden="1">#REF!</definedName>
    <definedName name="골재1">#REF!</definedName>
    <definedName name="골재사용료">#REF!</definedName>
    <definedName name="골조" localSheetId="4">#REF!</definedName>
    <definedName name="골조" localSheetId="37">#REF!</definedName>
    <definedName name="골조" localSheetId="38">#REF!</definedName>
    <definedName name="골조" localSheetId="39">#REF!</definedName>
    <definedName name="골조" localSheetId="40">#REF!</definedName>
    <definedName name="골조" localSheetId="35">#REF!</definedName>
    <definedName name="골조" localSheetId="41">#REF!</definedName>
    <definedName name="골조" localSheetId="36">#REF!</definedName>
    <definedName name="골조" localSheetId="34">#REF!</definedName>
    <definedName name="골조" localSheetId="42">#REF!</definedName>
    <definedName name="골조" localSheetId="22">#REF!</definedName>
    <definedName name="골조" localSheetId="43">#REF!</definedName>
    <definedName name="골조">#REF!</definedName>
    <definedName name="곰솔2508">[28]데이타!$E$46</definedName>
    <definedName name="곰솔3010">[23]데이타!$E$47</definedName>
    <definedName name="곰솔H3.0xW1.0" localSheetId="4">#REF!</definedName>
    <definedName name="곰솔H3.0xW1.0" localSheetId="37">#REF!</definedName>
    <definedName name="곰솔H3.0xW1.0" localSheetId="38">#REF!</definedName>
    <definedName name="곰솔H3.0xW1.0" localSheetId="39">#REF!</definedName>
    <definedName name="곰솔H3.0xW1.0" localSheetId="40">#REF!</definedName>
    <definedName name="곰솔H3.0xW1.0" localSheetId="35">#REF!</definedName>
    <definedName name="곰솔H3.0xW1.0" localSheetId="41">#REF!</definedName>
    <definedName name="곰솔H3.0xW1.0" localSheetId="36">#REF!</definedName>
    <definedName name="곰솔H3.0xW1.0" localSheetId="34">#REF!</definedName>
    <definedName name="곰솔H3.0xW1.0" localSheetId="42">#REF!</definedName>
    <definedName name="곰솔H3.0xW1.0" localSheetId="22">#REF!</definedName>
    <definedName name="곰솔H3.0xW1.0" localSheetId="43">#REF!</definedName>
    <definedName name="곰솔H3.0xW1.0">#REF!</definedName>
    <definedName name="곰솔H3.0xW1.2xR10" localSheetId="4">#REF!</definedName>
    <definedName name="곰솔H3.0xW1.2xR10" localSheetId="37">#REF!</definedName>
    <definedName name="곰솔H3.0xW1.2xR10" localSheetId="38">#REF!</definedName>
    <definedName name="곰솔H3.0xW1.2xR10" localSheetId="39">#REF!</definedName>
    <definedName name="곰솔H3.0xW1.2xR10" localSheetId="40">#REF!</definedName>
    <definedName name="곰솔H3.0xW1.2xR10" localSheetId="35">#REF!</definedName>
    <definedName name="곰솔H3.0xW1.2xR10" localSheetId="41">#REF!</definedName>
    <definedName name="곰솔H3.0xW1.2xR10" localSheetId="36">#REF!</definedName>
    <definedName name="곰솔H3.0xW1.2xR10" localSheetId="34">#REF!</definedName>
    <definedName name="곰솔H3.0xW1.2xR10" localSheetId="42">#REF!</definedName>
    <definedName name="곰솔H3.0xW1.2xR10" localSheetId="22">#REF!</definedName>
    <definedName name="곰솔H3.0xW1.2xR10" localSheetId="43">#REF!</definedName>
    <definedName name="곰솔H3.0xW1.2xR10">#REF!</definedName>
    <definedName name="곰솔H3.5xW1.5xR12" localSheetId="4">#REF!</definedName>
    <definedName name="곰솔H3.5xW1.5xR12" localSheetId="37">#REF!</definedName>
    <definedName name="곰솔H3.5xW1.5xR12" localSheetId="38">#REF!</definedName>
    <definedName name="곰솔H3.5xW1.5xR12" localSheetId="39">#REF!</definedName>
    <definedName name="곰솔H3.5xW1.5xR12" localSheetId="40">#REF!</definedName>
    <definedName name="곰솔H3.5xW1.5xR12" localSheetId="35">#REF!</definedName>
    <definedName name="곰솔H3.5xW1.5xR12" localSheetId="41">#REF!</definedName>
    <definedName name="곰솔H3.5xW1.5xR12" localSheetId="36">#REF!</definedName>
    <definedName name="곰솔H3.5xW1.5xR12" localSheetId="34">#REF!</definedName>
    <definedName name="곰솔H3.5xW1.5xR12" localSheetId="42">#REF!</definedName>
    <definedName name="곰솔H3.5xW1.5xR12" localSheetId="22">#REF!</definedName>
    <definedName name="곰솔H3.5xW1.5xR12" localSheetId="43">#REF!</definedName>
    <definedName name="곰솔H3.5xW1.5xR12">#REF!</definedName>
    <definedName name="곰솔R10">[23]데이타!$E$48</definedName>
    <definedName name="곰솔R12">[23]데이타!$E$49</definedName>
    <definedName name="곰솔R15">[23]데이타!$E$50</definedName>
    <definedName name="공" localSheetId="4">#REF!</definedName>
    <definedName name="공" localSheetId="37">#REF!</definedName>
    <definedName name="공" localSheetId="38">#REF!</definedName>
    <definedName name="공" localSheetId="39">#REF!</definedName>
    <definedName name="공" localSheetId="40">#REF!</definedName>
    <definedName name="공" localSheetId="35">#REF!</definedName>
    <definedName name="공" localSheetId="41">#REF!</definedName>
    <definedName name="공" localSheetId="36">#REF!</definedName>
    <definedName name="공" localSheetId="34">#REF!</definedName>
    <definedName name="공" localSheetId="42">#REF!</definedName>
    <definedName name="공" localSheetId="22">#REF!</definedName>
    <definedName name="공" localSheetId="43">#REF!</definedName>
    <definedName name="공">#REF!</definedName>
    <definedName name="공1">#REF!</definedName>
    <definedName name="공2">#REF!</definedName>
    <definedName name="공3">#REF!</definedName>
    <definedName name="공4">#REF!</definedName>
    <definedName name="공5">#REF!</definedName>
    <definedName name="공7">#REF!</definedName>
    <definedName name="공8">#REF!</definedName>
    <definedName name="공9">#REF!</definedName>
    <definedName name="공감비">#REF!</definedName>
    <definedName name="공감비수">#REF!</definedName>
    <definedName name="공감비율">#REF!</definedName>
    <definedName name="공감비평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별관로번호">[29]공구!$A$4:$B$235</definedName>
    <definedName name="공구별도로명">[29]공구!$D$3:$E$103</definedName>
    <definedName name="공구손료">#REF!</definedName>
    <definedName name="공궝">BlankMacro1</definedName>
    <definedName name="공급가액">#REF!</definedName>
    <definedName name="공기" localSheetId="4">#REF!</definedName>
    <definedName name="공기" localSheetId="37">#REF!</definedName>
    <definedName name="공기" localSheetId="38">#REF!</definedName>
    <definedName name="공기" localSheetId="39">#REF!</definedName>
    <definedName name="공기" localSheetId="40">#REF!</definedName>
    <definedName name="공기" localSheetId="35">#REF!</definedName>
    <definedName name="공기" localSheetId="41">#REF!</definedName>
    <definedName name="공기" localSheetId="36">#REF!</definedName>
    <definedName name="공기" localSheetId="34">#REF!</definedName>
    <definedName name="공기" localSheetId="42">#REF!</definedName>
    <definedName name="공기" localSheetId="22">#REF!</definedName>
    <definedName name="공기" localSheetId="43">#REF!</definedName>
    <definedName name="공기">#REF!</definedName>
    <definedName name="공기1" hidden="1">[30]설계내역서!#REF!</definedName>
    <definedName name="공기압축기">#REF!</definedName>
    <definedName name="공문" localSheetId="4">#REF!</definedName>
    <definedName name="공문" localSheetId="37">#REF!</definedName>
    <definedName name="공문" localSheetId="38">#REF!</definedName>
    <definedName name="공문" localSheetId="39">#REF!</definedName>
    <definedName name="공문" localSheetId="40">#REF!</definedName>
    <definedName name="공문" localSheetId="35">#REF!</definedName>
    <definedName name="공문" localSheetId="41">#REF!</definedName>
    <definedName name="공문" localSheetId="36">#REF!</definedName>
    <definedName name="공문" localSheetId="34">#REF!</definedName>
    <definedName name="공문" localSheetId="42">#REF!</definedName>
    <definedName name="공문" localSheetId="22">#REF!</definedName>
    <definedName name="공문" localSheetId="43">#REF!</definedName>
    <definedName name="공문">#REF!</definedName>
    <definedName name="공문2">#N/A</definedName>
    <definedName name="공사개요">#REF!</definedName>
    <definedName name="공사구분">#REF!</definedName>
    <definedName name="공사기간">#REF!</definedName>
    <definedName name="공사내역서" hidden="1">{#N/A,#N/A,FALSE,"설계내역서"}</definedName>
    <definedName name="공사명">#REF!</definedName>
    <definedName name="공사방법">#REF!</definedName>
    <definedName name="공사비">#REF!</definedName>
    <definedName name="공사비1310" localSheetId="4">#REF!</definedName>
    <definedName name="공사비1310" localSheetId="37">#REF!</definedName>
    <definedName name="공사비1310" localSheetId="38">#REF!</definedName>
    <definedName name="공사비1310" localSheetId="39">#REF!</definedName>
    <definedName name="공사비1310" localSheetId="40">#REF!</definedName>
    <definedName name="공사비1310" localSheetId="35">#REF!</definedName>
    <definedName name="공사비1310" localSheetId="41">#REF!</definedName>
    <definedName name="공사비1310" localSheetId="36">#REF!</definedName>
    <definedName name="공사비1310" localSheetId="34">#REF!</definedName>
    <definedName name="공사비1310" localSheetId="42">#REF!</definedName>
    <definedName name="공사비1310" localSheetId="22">#REF!</definedName>
    <definedName name="공사비1310" localSheetId="43">#REF!</definedName>
    <definedName name="공사비1310">#REF!</definedName>
    <definedName name="공사비1315" localSheetId="4">#REF!</definedName>
    <definedName name="공사비1315" localSheetId="37">#REF!</definedName>
    <definedName name="공사비1315" localSheetId="38">#REF!</definedName>
    <definedName name="공사비1315" localSheetId="39">#REF!</definedName>
    <definedName name="공사비1315" localSheetId="40">#REF!</definedName>
    <definedName name="공사비1315" localSheetId="35">#REF!</definedName>
    <definedName name="공사비1315" localSheetId="41">#REF!</definedName>
    <definedName name="공사비1315" localSheetId="36">#REF!</definedName>
    <definedName name="공사비1315" localSheetId="34">#REF!</definedName>
    <definedName name="공사비1315" localSheetId="42">#REF!</definedName>
    <definedName name="공사비1315" localSheetId="22">#REF!</definedName>
    <definedName name="공사비1315" localSheetId="43">#REF!</definedName>
    <definedName name="공사비1315">#REF!</definedName>
    <definedName name="공사비1320" localSheetId="4">#REF!</definedName>
    <definedName name="공사비1320" localSheetId="37">#REF!</definedName>
    <definedName name="공사비1320" localSheetId="38">#REF!</definedName>
    <definedName name="공사비1320" localSheetId="39">#REF!</definedName>
    <definedName name="공사비1320" localSheetId="40">#REF!</definedName>
    <definedName name="공사비1320" localSheetId="35">#REF!</definedName>
    <definedName name="공사비1320" localSheetId="41">#REF!</definedName>
    <definedName name="공사비1320" localSheetId="36">#REF!</definedName>
    <definedName name="공사비1320" localSheetId="34">#REF!</definedName>
    <definedName name="공사비1320" localSheetId="42">#REF!</definedName>
    <definedName name="공사비1320" localSheetId="22">#REF!</definedName>
    <definedName name="공사비1320" localSheetId="43">#REF!</definedName>
    <definedName name="공사비1320">#REF!</definedName>
    <definedName name="공사비135" localSheetId="4">#REF!</definedName>
    <definedName name="공사비135" localSheetId="37">#REF!</definedName>
    <definedName name="공사비135" localSheetId="38">#REF!</definedName>
    <definedName name="공사비135" localSheetId="39">#REF!</definedName>
    <definedName name="공사비135" localSheetId="40">#REF!</definedName>
    <definedName name="공사비135" localSheetId="35">#REF!</definedName>
    <definedName name="공사비135" localSheetId="41">#REF!</definedName>
    <definedName name="공사비135" localSheetId="36">#REF!</definedName>
    <definedName name="공사비135" localSheetId="34">#REF!</definedName>
    <definedName name="공사비135" localSheetId="42">#REF!</definedName>
    <definedName name="공사비135" localSheetId="22">#REF!</definedName>
    <definedName name="공사비135" localSheetId="43">#REF!</definedName>
    <definedName name="공사비135">#REF!</definedName>
    <definedName name="공사비2005" localSheetId="4">#REF!</definedName>
    <definedName name="공사비2005" localSheetId="37">#REF!</definedName>
    <definedName name="공사비2005" localSheetId="38">#REF!</definedName>
    <definedName name="공사비2005" localSheetId="39">#REF!</definedName>
    <definedName name="공사비2005" localSheetId="40">#REF!</definedName>
    <definedName name="공사비2005" localSheetId="35">#REF!</definedName>
    <definedName name="공사비2005" localSheetId="41">#REF!</definedName>
    <definedName name="공사비2005" localSheetId="36">#REF!</definedName>
    <definedName name="공사비2005" localSheetId="34">#REF!</definedName>
    <definedName name="공사비2005" localSheetId="42">#REF!</definedName>
    <definedName name="공사비2005" localSheetId="22">#REF!</definedName>
    <definedName name="공사비2005" localSheetId="43">#REF!</definedName>
    <definedName name="공사비2005">#REF!</definedName>
    <definedName name="공사비2010" localSheetId="4">#REF!</definedName>
    <definedName name="공사비2010" localSheetId="37">#REF!</definedName>
    <definedName name="공사비2010" localSheetId="38">#REF!</definedName>
    <definedName name="공사비2010" localSheetId="39">#REF!</definedName>
    <definedName name="공사비2010" localSheetId="40">#REF!</definedName>
    <definedName name="공사비2010" localSheetId="35">#REF!</definedName>
    <definedName name="공사비2010" localSheetId="41">#REF!</definedName>
    <definedName name="공사비2010" localSheetId="36">#REF!</definedName>
    <definedName name="공사비2010" localSheetId="34">#REF!</definedName>
    <definedName name="공사비2010" localSheetId="42">#REF!</definedName>
    <definedName name="공사비2010" localSheetId="22">#REF!</definedName>
    <definedName name="공사비2010" localSheetId="43">#REF!</definedName>
    <definedName name="공사비2010">#REF!</definedName>
    <definedName name="공사비2015" localSheetId="4">#REF!</definedName>
    <definedName name="공사비2015" localSheetId="37">#REF!</definedName>
    <definedName name="공사비2015" localSheetId="38">#REF!</definedName>
    <definedName name="공사비2015" localSheetId="39">#REF!</definedName>
    <definedName name="공사비2015" localSheetId="40">#REF!</definedName>
    <definedName name="공사비2015" localSheetId="35">#REF!</definedName>
    <definedName name="공사비2015" localSheetId="41">#REF!</definedName>
    <definedName name="공사비2015" localSheetId="36">#REF!</definedName>
    <definedName name="공사비2015" localSheetId="34">#REF!</definedName>
    <definedName name="공사비2015" localSheetId="42">#REF!</definedName>
    <definedName name="공사비2015" localSheetId="22">#REF!</definedName>
    <definedName name="공사비2015" localSheetId="43">#REF!</definedName>
    <definedName name="공사비2015">#REF!</definedName>
    <definedName name="공사비2020" localSheetId="4">#REF!</definedName>
    <definedName name="공사비2020" localSheetId="37">#REF!</definedName>
    <definedName name="공사비2020" localSheetId="38">#REF!</definedName>
    <definedName name="공사비2020" localSheetId="39">#REF!</definedName>
    <definedName name="공사비2020" localSheetId="40">#REF!</definedName>
    <definedName name="공사비2020" localSheetId="35">#REF!</definedName>
    <definedName name="공사비2020" localSheetId="41">#REF!</definedName>
    <definedName name="공사비2020" localSheetId="36">#REF!</definedName>
    <definedName name="공사비2020" localSheetId="34">#REF!</definedName>
    <definedName name="공사비2020" localSheetId="42">#REF!</definedName>
    <definedName name="공사비2020" localSheetId="22">#REF!</definedName>
    <definedName name="공사비2020" localSheetId="43">#REF!</definedName>
    <definedName name="공사비2020">#REF!</definedName>
    <definedName name="공사비2505" localSheetId="4">#REF!</definedName>
    <definedName name="공사비2505" localSheetId="37">#REF!</definedName>
    <definedName name="공사비2505" localSheetId="38">#REF!</definedName>
    <definedName name="공사비2505" localSheetId="39">#REF!</definedName>
    <definedName name="공사비2505" localSheetId="40">#REF!</definedName>
    <definedName name="공사비2505" localSheetId="35">#REF!</definedName>
    <definedName name="공사비2505" localSheetId="41">#REF!</definedName>
    <definedName name="공사비2505" localSheetId="36">#REF!</definedName>
    <definedName name="공사비2505" localSheetId="34">#REF!</definedName>
    <definedName name="공사비2505" localSheetId="42">#REF!</definedName>
    <definedName name="공사비2505" localSheetId="22">#REF!</definedName>
    <definedName name="공사비2505" localSheetId="43">#REF!</definedName>
    <definedName name="공사비2505">#REF!</definedName>
    <definedName name="공사비2510" localSheetId="4">#REF!</definedName>
    <definedName name="공사비2510" localSheetId="37">#REF!</definedName>
    <definedName name="공사비2510" localSheetId="38">#REF!</definedName>
    <definedName name="공사비2510" localSheetId="39">#REF!</definedName>
    <definedName name="공사비2510" localSheetId="40">#REF!</definedName>
    <definedName name="공사비2510" localSheetId="35">#REF!</definedName>
    <definedName name="공사비2510" localSheetId="41">#REF!</definedName>
    <definedName name="공사비2510" localSheetId="36">#REF!</definedName>
    <definedName name="공사비2510" localSheetId="34">#REF!</definedName>
    <definedName name="공사비2510" localSheetId="42">#REF!</definedName>
    <definedName name="공사비2510" localSheetId="22">#REF!</definedName>
    <definedName name="공사비2510" localSheetId="43">#REF!</definedName>
    <definedName name="공사비2510">#REF!</definedName>
    <definedName name="공사비2515" localSheetId="4">#REF!</definedName>
    <definedName name="공사비2515" localSheetId="37">#REF!</definedName>
    <definedName name="공사비2515" localSheetId="38">#REF!</definedName>
    <definedName name="공사비2515" localSheetId="39">#REF!</definedName>
    <definedName name="공사비2515" localSheetId="40">#REF!</definedName>
    <definedName name="공사비2515" localSheetId="35">#REF!</definedName>
    <definedName name="공사비2515" localSheetId="41">#REF!</definedName>
    <definedName name="공사비2515" localSheetId="36">#REF!</definedName>
    <definedName name="공사비2515" localSheetId="34">#REF!</definedName>
    <definedName name="공사비2515" localSheetId="42">#REF!</definedName>
    <definedName name="공사비2515" localSheetId="22">#REF!</definedName>
    <definedName name="공사비2515" localSheetId="43">#REF!</definedName>
    <definedName name="공사비2515">#REF!</definedName>
    <definedName name="공사비2520" localSheetId="4">#REF!</definedName>
    <definedName name="공사비2520" localSheetId="37">#REF!</definedName>
    <definedName name="공사비2520" localSheetId="38">#REF!</definedName>
    <definedName name="공사비2520" localSheetId="39">#REF!</definedName>
    <definedName name="공사비2520" localSheetId="40">#REF!</definedName>
    <definedName name="공사비2520" localSheetId="35">#REF!</definedName>
    <definedName name="공사비2520" localSheetId="41">#REF!</definedName>
    <definedName name="공사비2520" localSheetId="36">#REF!</definedName>
    <definedName name="공사비2520" localSheetId="34">#REF!</definedName>
    <definedName name="공사비2520" localSheetId="42">#REF!</definedName>
    <definedName name="공사비2520" localSheetId="22">#REF!</definedName>
    <definedName name="공사비2520" localSheetId="43">#REF!</definedName>
    <definedName name="공사비2520">#REF!</definedName>
    <definedName name="공사비갑">#REF!</definedName>
    <definedName name="공사비예산서">#N/A</definedName>
    <definedName name="공사비을">#REF!</definedName>
    <definedName name="공사비집" localSheetId="4">#REF!</definedName>
    <definedName name="공사비집" localSheetId="37">#REF!</definedName>
    <definedName name="공사비집" localSheetId="38">#REF!</definedName>
    <definedName name="공사비집" localSheetId="39">#REF!</definedName>
    <definedName name="공사비집" localSheetId="40">#REF!</definedName>
    <definedName name="공사비집" localSheetId="35">#REF!</definedName>
    <definedName name="공사비집" localSheetId="41">#REF!</definedName>
    <definedName name="공사비집" localSheetId="36">#REF!</definedName>
    <definedName name="공사비집" localSheetId="34">#REF!</definedName>
    <definedName name="공사비집" localSheetId="42">#REF!</definedName>
    <definedName name="공사비집" localSheetId="22">#REF!</definedName>
    <definedName name="공사비집" localSheetId="43">#REF!</definedName>
    <definedName name="공사비집">#REF!</definedName>
    <definedName name="공사성격">#REF!</definedName>
    <definedName name="공사원가">#REF!</definedName>
    <definedName name="공사원가명세서">#REF!</definedName>
    <definedName name="공사책임자">#REF!</definedName>
    <definedName name="공수1">BLCH</definedName>
    <definedName name="공일">#REF!</definedName>
    <definedName name="공자수">#REF!</definedName>
    <definedName name="공자평">#REF!</definedName>
    <definedName name="공종갯수">#REF!</definedName>
    <definedName name="공종계">#REF!,#REF!,#REF!,#REF!,#REF!,#REF!,#REF!,#REF!,#REF!,#REF!,#REF!</definedName>
    <definedName name="공통일위" localSheetId="4">#REF!</definedName>
    <definedName name="공통일위" localSheetId="14">#REF!</definedName>
    <definedName name="공통일위" localSheetId="13">#REF!</definedName>
    <definedName name="공통일위" localSheetId="12">#REF!</definedName>
    <definedName name="공통일위" localSheetId="37">#REF!</definedName>
    <definedName name="공통일위" localSheetId="38">#REF!</definedName>
    <definedName name="공통일위" localSheetId="39">#REF!</definedName>
    <definedName name="공통일위" localSheetId="40">#REF!</definedName>
    <definedName name="공통일위" localSheetId="35">#REF!</definedName>
    <definedName name="공통일위" localSheetId="41">#REF!</definedName>
    <definedName name="공통일위" localSheetId="36">#REF!</definedName>
    <definedName name="공통일위" localSheetId="34">#REF!</definedName>
    <definedName name="공통일위" localSheetId="42">#REF!</definedName>
    <definedName name="공통일위" localSheetId="22">#REF!</definedName>
    <definedName name="공통일위" localSheetId="10">#REF!</definedName>
    <definedName name="공통일위" localSheetId="43">#REF!</definedName>
    <definedName name="공통일위">#REF!</definedName>
    <definedName name="과속방지턱">#REF!</definedName>
    <definedName name="관_상접" localSheetId="4">#REF!</definedName>
    <definedName name="관_상접" localSheetId="37">#REF!</definedName>
    <definedName name="관_상접" localSheetId="38">#REF!</definedName>
    <definedName name="관_상접" localSheetId="39">#REF!</definedName>
    <definedName name="관_상접" localSheetId="40">#REF!</definedName>
    <definedName name="관_상접" localSheetId="35">#REF!</definedName>
    <definedName name="관_상접" localSheetId="41">#REF!</definedName>
    <definedName name="관_상접" localSheetId="36">#REF!</definedName>
    <definedName name="관_상접" localSheetId="34">#REF!</definedName>
    <definedName name="관_상접" localSheetId="42">#REF!</definedName>
    <definedName name="관_상접" localSheetId="22">#REF!</definedName>
    <definedName name="관_상접" localSheetId="43">#REF!</definedName>
    <definedName name="관_상접">#REF!</definedName>
    <definedName name="관_상직" localSheetId="4">#REF!</definedName>
    <definedName name="관_상직" localSheetId="37">#REF!</definedName>
    <definedName name="관_상직" localSheetId="38">#REF!</definedName>
    <definedName name="관_상직" localSheetId="39">#REF!</definedName>
    <definedName name="관_상직" localSheetId="40">#REF!</definedName>
    <definedName name="관_상직" localSheetId="35">#REF!</definedName>
    <definedName name="관_상직" localSheetId="41">#REF!</definedName>
    <definedName name="관_상직" localSheetId="36">#REF!</definedName>
    <definedName name="관_상직" localSheetId="34">#REF!</definedName>
    <definedName name="관_상직" localSheetId="42">#REF!</definedName>
    <definedName name="관_상직" localSheetId="22">#REF!</definedName>
    <definedName name="관_상직" localSheetId="43">#REF!</definedName>
    <definedName name="관_상직">#REF!</definedName>
    <definedName name="관_주접" localSheetId="4">#REF!</definedName>
    <definedName name="관_주접" localSheetId="37">#REF!</definedName>
    <definedName name="관_주접" localSheetId="38">#REF!</definedName>
    <definedName name="관_주접" localSheetId="39">#REF!</definedName>
    <definedName name="관_주접" localSheetId="40">#REF!</definedName>
    <definedName name="관_주접" localSheetId="35">#REF!</definedName>
    <definedName name="관_주접" localSheetId="41">#REF!</definedName>
    <definedName name="관_주접" localSheetId="36">#REF!</definedName>
    <definedName name="관_주접" localSheetId="34">#REF!</definedName>
    <definedName name="관_주접" localSheetId="42">#REF!</definedName>
    <definedName name="관_주접" localSheetId="22">#REF!</definedName>
    <definedName name="관_주접" localSheetId="43">#REF!</definedName>
    <definedName name="관_주접">#REF!</definedName>
    <definedName name="관_지" localSheetId="4">#REF!</definedName>
    <definedName name="관_지" localSheetId="14">#REF!</definedName>
    <definedName name="관_지" localSheetId="13">#REF!</definedName>
    <definedName name="관_지" localSheetId="12">#REF!</definedName>
    <definedName name="관_지" localSheetId="37">#REF!</definedName>
    <definedName name="관_지" localSheetId="38">#REF!</definedName>
    <definedName name="관_지" localSheetId="39">#REF!</definedName>
    <definedName name="관_지" localSheetId="40">#REF!</definedName>
    <definedName name="관_지" localSheetId="35">#REF!</definedName>
    <definedName name="관_지" localSheetId="41">#REF!</definedName>
    <definedName name="관_지" localSheetId="36">#REF!</definedName>
    <definedName name="관_지" localSheetId="34">#REF!</definedName>
    <definedName name="관_지" localSheetId="42">#REF!</definedName>
    <definedName name="관_지" localSheetId="22">#REF!</definedName>
    <definedName name="관_지" localSheetId="10">#REF!</definedName>
    <definedName name="관_지" localSheetId="43">#REF!</definedName>
    <definedName name="관_지">#REF!</definedName>
    <definedName name="관_직주" localSheetId="4">#REF!</definedName>
    <definedName name="관_직주" localSheetId="14">#REF!</definedName>
    <definedName name="관_직주" localSheetId="13">#REF!</definedName>
    <definedName name="관_직주" localSheetId="12">#REF!</definedName>
    <definedName name="관_직주" localSheetId="37">#REF!</definedName>
    <definedName name="관_직주" localSheetId="38">#REF!</definedName>
    <definedName name="관_직주" localSheetId="39">#REF!</definedName>
    <definedName name="관_직주" localSheetId="40">#REF!</definedName>
    <definedName name="관_직주" localSheetId="35">#REF!</definedName>
    <definedName name="관_직주" localSheetId="41">#REF!</definedName>
    <definedName name="관_직주" localSheetId="36">#REF!</definedName>
    <definedName name="관_직주" localSheetId="34">#REF!</definedName>
    <definedName name="관_직주" localSheetId="42">#REF!</definedName>
    <definedName name="관_직주" localSheetId="22">#REF!</definedName>
    <definedName name="관_직주" localSheetId="10">#REF!</definedName>
    <definedName name="관_직주" localSheetId="43">#REF!</definedName>
    <definedName name="관_직주">#REF!</definedName>
    <definedName name="관0.3_0.7">#REF!</definedName>
    <definedName name="관0.3m미만">#REF!</definedName>
    <definedName name="관0.8_1.1">#REF!</definedName>
    <definedName name="관1">#REF!</definedName>
    <definedName name="관1.2_1.5">#REF!</definedName>
    <definedName name="관2">#REF!</definedName>
    <definedName name="관3">#REF!</definedName>
    <definedName name="관4">#REF!</definedName>
    <definedName name="관5">#REF!</definedName>
    <definedName name="관6">#REF!</definedName>
    <definedName name="관7">#REF!</definedName>
    <definedName name="관8">#REF!</definedName>
    <definedName name="관9">#REF!</definedName>
    <definedName name="관급">#REF!,#REF!,#REF!</definedName>
    <definedName name="관급1310" localSheetId="4">#REF!</definedName>
    <definedName name="관급1310" localSheetId="37">#REF!</definedName>
    <definedName name="관급1310" localSheetId="38">#REF!</definedName>
    <definedName name="관급1310" localSheetId="39">#REF!</definedName>
    <definedName name="관급1310" localSheetId="40">#REF!</definedName>
    <definedName name="관급1310" localSheetId="35">#REF!</definedName>
    <definedName name="관급1310" localSheetId="41">#REF!</definedName>
    <definedName name="관급1310" localSheetId="36">#REF!</definedName>
    <definedName name="관급1310" localSheetId="34">#REF!</definedName>
    <definedName name="관급1310" localSheetId="42">#REF!</definedName>
    <definedName name="관급1310" localSheetId="22">#REF!</definedName>
    <definedName name="관급1310" localSheetId="43">#REF!</definedName>
    <definedName name="관급1310">#REF!</definedName>
    <definedName name="관급1315" localSheetId="4">#REF!</definedName>
    <definedName name="관급1315" localSheetId="37">#REF!</definedName>
    <definedName name="관급1315" localSheetId="38">#REF!</definedName>
    <definedName name="관급1315" localSheetId="39">#REF!</definedName>
    <definedName name="관급1315" localSheetId="40">#REF!</definedName>
    <definedName name="관급1315" localSheetId="35">#REF!</definedName>
    <definedName name="관급1315" localSheetId="41">#REF!</definedName>
    <definedName name="관급1315" localSheetId="36">#REF!</definedName>
    <definedName name="관급1315" localSheetId="34">#REF!</definedName>
    <definedName name="관급1315" localSheetId="42">#REF!</definedName>
    <definedName name="관급1315" localSheetId="22">#REF!</definedName>
    <definedName name="관급1315" localSheetId="43">#REF!</definedName>
    <definedName name="관급1315">#REF!</definedName>
    <definedName name="관급1320" localSheetId="4">#REF!</definedName>
    <definedName name="관급1320" localSheetId="37">#REF!</definedName>
    <definedName name="관급1320" localSheetId="38">#REF!</definedName>
    <definedName name="관급1320" localSheetId="39">#REF!</definedName>
    <definedName name="관급1320" localSheetId="40">#REF!</definedName>
    <definedName name="관급1320" localSheetId="35">#REF!</definedName>
    <definedName name="관급1320" localSheetId="41">#REF!</definedName>
    <definedName name="관급1320" localSheetId="36">#REF!</definedName>
    <definedName name="관급1320" localSheetId="34">#REF!</definedName>
    <definedName name="관급1320" localSheetId="42">#REF!</definedName>
    <definedName name="관급1320" localSheetId="22">#REF!</definedName>
    <definedName name="관급1320" localSheetId="43">#REF!</definedName>
    <definedName name="관급1320">#REF!</definedName>
    <definedName name="관급135" localSheetId="4">#REF!</definedName>
    <definedName name="관급135" localSheetId="37">#REF!</definedName>
    <definedName name="관급135" localSheetId="38">#REF!</definedName>
    <definedName name="관급135" localSheetId="39">#REF!</definedName>
    <definedName name="관급135" localSheetId="40">#REF!</definedName>
    <definedName name="관급135" localSheetId="35">#REF!</definedName>
    <definedName name="관급135" localSheetId="41">#REF!</definedName>
    <definedName name="관급135" localSheetId="36">#REF!</definedName>
    <definedName name="관급135" localSheetId="34">#REF!</definedName>
    <definedName name="관급135" localSheetId="42">#REF!</definedName>
    <definedName name="관급135" localSheetId="22">#REF!</definedName>
    <definedName name="관급135" localSheetId="43">#REF!</definedName>
    <definedName name="관급135">#REF!</definedName>
    <definedName name="관급2005" localSheetId="4">#REF!</definedName>
    <definedName name="관급2005" localSheetId="37">#REF!</definedName>
    <definedName name="관급2005" localSheetId="38">#REF!</definedName>
    <definedName name="관급2005" localSheetId="39">#REF!</definedName>
    <definedName name="관급2005" localSheetId="40">#REF!</definedName>
    <definedName name="관급2005" localSheetId="35">#REF!</definedName>
    <definedName name="관급2005" localSheetId="41">#REF!</definedName>
    <definedName name="관급2005" localSheetId="36">#REF!</definedName>
    <definedName name="관급2005" localSheetId="34">#REF!</definedName>
    <definedName name="관급2005" localSheetId="42">#REF!</definedName>
    <definedName name="관급2005" localSheetId="22">#REF!</definedName>
    <definedName name="관급2005" localSheetId="43">#REF!</definedName>
    <definedName name="관급2005">#REF!</definedName>
    <definedName name="관급2010" localSheetId="4">#REF!</definedName>
    <definedName name="관급2010" localSheetId="37">#REF!</definedName>
    <definedName name="관급2010" localSheetId="38">#REF!</definedName>
    <definedName name="관급2010" localSheetId="39">#REF!</definedName>
    <definedName name="관급2010" localSheetId="40">#REF!</definedName>
    <definedName name="관급2010" localSheetId="35">#REF!</definedName>
    <definedName name="관급2010" localSheetId="41">#REF!</definedName>
    <definedName name="관급2010" localSheetId="36">#REF!</definedName>
    <definedName name="관급2010" localSheetId="34">#REF!</definedName>
    <definedName name="관급2010" localSheetId="42">#REF!</definedName>
    <definedName name="관급2010" localSheetId="22">#REF!</definedName>
    <definedName name="관급2010" localSheetId="43">#REF!</definedName>
    <definedName name="관급2010">#REF!</definedName>
    <definedName name="관급2015" localSheetId="4">#REF!</definedName>
    <definedName name="관급2015" localSheetId="37">#REF!</definedName>
    <definedName name="관급2015" localSheetId="38">#REF!</definedName>
    <definedName name="관급2015" localSheetId="39">#REF!</definedName>
    <definedName name="관급2015" localSheetId="40">#REF!</definedName>
    <definedName name="관급2015" localSheetId="35">#REF!</definedName>
    <definedName name="관급2015" localSheetId="41">#REF!</definedName>
    <definedName name="관급2015" localSheetId="36">#REF!</definedName>
    <definedName name="관급2015" localSheetId="34">#REF!</definedName>
    <definedName name="관급2015" localSheetId="42">#REF!</definedName>
    <definedName name="관급2015" localSheetId="22">#REF!</definedName>
    <definedName name="관급2015" localSheetId="43">#REF!</definedName>
    <definedName name="관급2015">#REF!</definedName>
    <definedName name="관급2020" localSheetId="4">#REF!</definedName>
    <definedName name="관급2020" localSheetId="37">#REF!</definedName>
    <definedName name="관급2020" localSheetId="38">#REF!</definedName>
    <definedName name="관급2020" localSheetId="39">#REF!</definedName>
    <definedName name="관급2020" localSheetId="40">#REF!</definedName>
    <definedName name="관급2020" localSheetId="35">#REF!</definedName>
    <definedName name="관급2020" localSheetId="41">#REF!</definedName>
    <definedName name="관급2020" localSheetId="36">#REF!</definedName>
    <definedName name="관급2020" localSheetId="34">#REF!</definedName>
    <definedName name="관급2020" localSheetId="42">#REF!</definedName>
    <definedName name="관급2020" localSheetId="22">#REF!</definedName>
    <definedName name="관급2020" localSheetId="43">#REF!</definedName>
    <definedName name="관급2020">#REF!</definedName>
    <definedName name="관급2505" localSheetId="4">#REF!</definedName>
    <definedName name="관급2505" localSheetId="37">#REF!</definedName>
    <definedName name="관급2505" localSheetId="38">#REF!</definedName>
    <definedName name="관급2505" localSheetId="39">#REF!</definedName>
    <definedName name="관급2505" localSheetId="40">#REF!</definedName>
    <definedName name="관급2505" localSheetId="35">#REF!</definedName>
    <definedName name="관급2505" localSheetId="41">#REF!</definedName>
    <definedName name="관급2505" localSheetId="36">#REF!</definedName>
    <definedName name="관급2505" localSheetId="34">#REF!</definedName>
    <definedName name="관급2505" localSheetId="42">#REF!</definedName>
    <definedName name="관급2505" localSheetId="22">#REF!</definedName>
    <definedName name="관급2505" localSheetId="43">#REF!</definedName>
    <definedName name="관급2505">#REF!</definedName>
    <definedName name="관급2510" localSheetId="4">#REF!</definedName>
    <definedName name="관급2510" localSheetId="37">#REF!</definedName>
    <definedName name="관급2510" localSheetId="38">#REF!</definedName>
    <definedName name="관급2510" localSheetId="39">#REF!</definedName>
    <definedName name="관급2510" localSheetId="40">#REF!</definedName>
    <definedName name="관급2510" localSheetId="35">#REF!</definedName>
    <definedName name="관급2510" localSheetId="41">#REF!</definedName>
    <definedName name="관급2510" localSheetId="36">#REF!</definedName>
    <definedName name="관급2510" localSheetId="34">#REF!</definedName>
    <definedName name="관급2510" localSheetId="42">#REF!</definedName>
    <definedName name="관급2510" localSheetId="22">#REF!</definedName>
    <definedName name="관급2510" localSheetId="43">#REF!</definedName>
    <definedName name="관급2510">#REF!</definedName>
    <definedName name="관급2515" localSheetId="4">#REF!</definedName>
    <definedName name="관급2515" localSheetId="37">#REF!</definedName>
    <definedName name="관급2515" localSheetId="38">#REF!</definedName>
    <definedName name="관급2515" localSheetId="39">#REF!</definedName>
    <definedName name="관급2515" localSheetId="40">#REF!</definedName>
    <definedName name="관급2515" localSheetId="35">#REF!</definedName>
    <definedName name="관급2515" localSheetId="41">#REF!</definedName>
    <definedName name="관급2515" localSheetId="36">#REF!</definedName>
    <definedName name="관급2515" localSheetId="34">#REF!</definedName>
    <definedName name="관급2515" localSheetId="42">#REF!</definedName>
    <definedName name="관급2515" localSheetId="22">#REF!</definedName>
    <definedName name="관급2515" localSheetId="43">#REF!</definedName>
    <definedName name="관급2515">#REF!</definedName>
    <definedName name="관급2520" localSheetId="4">#REF!</definedName>
    <definedName name="관급2520" localSheetId="37">#REF!</definedName>
    <definedName name="관급2520" localSheetId="38">#REF!</definedName>
    <definedName name="관급2520" localSheetId="39">#REF!</definedName>
    <definedName name="관급2520" localSheetId="40">#REF!</definedName>
    <definedName name="관급2520" localSheetId="35">#REF!</definedName>
    <definedName name="관급2520" localSheetId="41">#REF!</definedName>
    <definedName name="관급2520" localSheetId="36">#REF!</definedName>
    <definedName name="관급2520" localSheetId="34">#REF!</definedName>
    <definedName name="관급2520" localSheetId="42">#REF!</definedName>
    <definedName name="관급2520" localSheetId="22">#REF!</definedName>
    <definedName name="관급2520" localSheetId="43">#REF!</definedName>
    <definedName name="관급2520">#REF!</definedName>
    <definedName name="관급단가">#REF!</definedName>
    <definedName name="관급액">#REF!</definedName>
    <definedName name="관급자재" localSheetId="4">#REF!</definedName>
    <definedName name="관급자재" localSheetId="14">#REF!</definedName>
    <definedName name="관급자재" localSheetId="13">#REF!</definedName>
    <definedName name="관급자재" localSheetId="12">#REF!</definedName>
    <definedName name="관급자재" localSheetId="37">#REF!</definedName>
    <definedName name="관급자재" localSheetId="38">#REF!</definedName>
    <definedName name="관급자재" localSheetId="39">#REF!</definedName>
    <definedName name="관급자재" localSheetId="40">#REF!</definedName>
    <definedName name="관급자재" localSheetId="35">#REF!</definedName>
    <definedName name="관급자재" localSheetId="41">#REF!</definedName>
    <definedName name="관급자재" localSheetId="36">#REF!</definedName>
    <definedName name="관급자재" localSheetId="34">#REF!</definedName>
    <definedName name="관급자재" localSheetId="42">#REF!</definedName>
    <definedName name="관급자재" localSheetId="22">#REF!</definedName>
    <definedName name="관급자재" localSheetId="10">#REF!</definedName>
    <definedName name="관급자재" localSheetId="43">#REF!</definedName>
    <definedName name="관급자재">#REF!</definedName>
    <definedName name="관급자재비">#REF!</definedName>
    <definedName name="관기초종류">[31]관로토공!$K$3:$K$452</definedName>
    <definedName name="관로공">#REF!</definedName>
    <definedName name="관로연장거리" localSheetId="4">#REF!</definedName>
    <definedName name="관로연장거리" localSheetId="37">#REF!</definedName>
    <definedName name="관로연장거리" localSheetId="38">#REF!</definedName>
    <definedName name="관로연장거리" localSheetId="39">#REF!</definedName>
    <definedName name="관로연장거리" localSheetId="40">#REF!</definedName>
    <definedName name="관로연장거리" localSheetId="35">#REF!</definedName>
    <definedName name="관로연장거리" localSheetId="41">#REF!</definedName>
    <definedName name="관로연장거리" localSheetId="36">#REF!</definedName>
    <definedName name="관로연장거리" localSheetId="34">#REF!</definedName>
    <definedName name="관로연장거리" localSheetId="42">#REF!</definedName>
    <definedName name="관로연장거리" localSheetId="22">#REF!</definedName>
    <definedName name="관로연장거리" localSheetId="43">#REF!</definedName>
    <definedName name="관로연장거리">#REF!</definedName>
    <definedName name="관로조서" localSheetId="4">#REF!</definedName>
    <definedName name="관로조서" localSheetId="37">#REF!</definedName>
    <definedName name="관로조서" localSheetId="38">#REF!</definedName>
    <definedName name="관로조서" localSheetId="39">#REF!</definedName>
    <definedName name="관로조서" localSheetId="40">#REF!</definedName>
    <definedName name="관로조서" localSheetId="35">#REF!</definedName>
    <definedName name="관로조서" localSheetId="41">#REF!</definedName>
    <definedName name="관로조서" localSheetId="36">#REF!</definedName>
    <definedName name="관로조서" localSheetId="34">#REF!</definedName>
    <definedName name="관로조서" localSheetId="42">#REF!</definedName>
    <definedName name="관로조서" localSheetId="22">#REF!</definedName>
    <definedName name="관로조서" localSheetId="43">#REF!</definedName>
    <definedName name="관로조서">#REF!</definedName>
    <definedName name="관리동">#REF!</definedName>
    <definedName name="관리를요하는자재">#REF!</definedName>
    <definedName name="관리비수">#REF!</definedName>
    <definedName name="관리비율">#REF!</definedName>
    <definedName name="관리비평">#REF!</definedName>
    <definedName name="관목" localSheetId="4">#REF!</definedName>
    <definedName name="관목" localSheetId="37">#REF!</definedName>
    <definedName name="관목" localSheetId="38">#REF!</definedName>
    <definedName name="관목" localSheetId="39">#REF!</definedName>
    <definedName name="관목" localSheetId="40">#REF!</definedName>
    <definedName name="관목" localSheetId="35">#REF!</definedName>
    <definedName name="관목" localSheetId="41">#REF!</definedName>
    <definedName name="관목" localSheetId="36">#REF!</definedName>
    <definedName name="관목" localSheetId="34">#REF!</definedName>
    <definedName name="관목" localSheetId="42">#REF!</definedName>
    <definedName name="관목" localSheetId="22">#REF!</definedName>
    <definedName name="관목" localSheetId="43">#REF!</definedName>
    <definedName name="관목">#REF!</definedName>
    <definedName name="관목계" localSheetId="4">#REF!</definedName>
    <definedName name="관목계" localSheetId="14">#REF!</definedName>
    <definedName name="관목계" localSheetId="13">#REF!</definedName>
    <definedName name="관목계" localSheetId="12">#REF!</definedName>
    <definedName name="관목계" localSheetId="37">#REF!</definedName>
    <definedName name="관목계" localSheetId="38">#REF!</definedName>
    <definedName name="관목계" localSheetId="39">#REF!</definedName>
    <definedName name="관목계" localSheetId="40">#REF!</definedName>
    <definedName name="관목계" localSheetId="35">#REF!</definedName>
    <definedName name="관목계" localSheetId="41">#REF!</definedName>
    <definedName name="관목계" localSheetId="36">#REF!</definedName>
    <definedName name="관목계" localSheetId="34">#REF!</definedName>
    <definedName name="관목계" localSheetId="42">#REF!</definedName>
    <definedName name="관목계" localSheetId="22">#REF!</definedName>
    <definedName name="관목계" localSheetId="10">#REF!</definedName>
    <definedName name="관목계" localSheetId="43">#REF!</definedName>
    <definedName name="관목계">#REF!</definedName>
    <definedName name="관보온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정지반고" localSheetId="4">#REF!</definedName>
    <definedName name="관정지반고" localSheetId="37">#REF!</definedName>
    <definedName name="관정지반고" localSheetId="38">#REF!</definedName>
    <definedName name="관정지반고" localSheetId="39">#REF!</definedName>
    <definedName name="관정지반고" localSheetId="40">#REF!</definedName>
    <definedName name="관정지반고" localSheetId="35">#REF!</definedName>
    <definedName name="관정지반고" localSheetId="41">#REF!</definedName>
    <definedName name="관정지반고" localSheetId="36">#REF!</definedName>
    <definedName name="관정지반고" localSheetId="34">#REF!</definedName>
    <definedName name="관정지반고" localSheetId="42">#REF!</definedName>
    <definedName name="관정지반고" localSheetId="22">#REF!</definedName>
    <definedName name="관정지반고" localSheetId="43">#REF!</definedName>
    <definedName name="관정지반고">#REF!</definedName>
    <definedName name="관지수판" localSheetId="4">#REF!</definedName>
    <definedName name="관지수판" localSheetId="14">#REF!</definedName>
    <definedName name="관지수판" localSheetId="13">#REF!</definedName>
    <definedName name="관지수판" localSheetId="12">#REF!</definedName>
    <definedName name="관지수판" localSheetId="37">#REF!</definedName>
    <definedName name="관지수판" localSheetId="38">#REF!</definedName>
    <definedName name="관지수판" localSheetId="39">#REF!</definedName>
    <definedName name="관지수판" localSheetId="40">#REF!</definedName>
    <definedName name="관지수판" localSheetId="35">#REF!</definedName>
    <definedName name="관지수판" localSheetId="41">#REF!</definedName>
    <definedName name="관지수판" localSheetId="36">#REF!</definedName>
    <definedName name="관지수판" localSheetId="34">#REF!</definedName>
    <definedName name="관지수판" localSheetId="42">#REF!</definedName>
    <definedName name="관지수판" localSheetId="22">#REF!</definedName>
    <definedName name="관지수판" localSheetId="10">#REF!</definedName>
    <definedName name="관지수판" localSheetId="43">#REF!</definedName>
    <definedName name="관지수판">#REF!</definedName>
    <definedName name="광나무1003">[23]데이타!$E$51</definedName>
    <definedName name="광나무1203">[23]데이타!$E$52</definedName>
    <definedName name="광나무1506">[23]데이타!$E$53</definedName>
    <definedName name="광나무H1.0">#REF!</definedName>
    <definedName name="광나무H1.0경">#REF!</definedName>
    <definedName name="광나무H1.0노">#REF!</definedName>
    <definedName name="광나무H1.0재">#REF!</definedName>
    <definedName name="광케이블설치사001" localSheetId="4">#REF!</definedName>
    <definedName name="광케이블설치사001" localSheetId="37">#REF!</definedName>
    <definedName name="광케이블설치사001" localSheetId="38">#REF!</definedName>
    <definedName name="광케이블설치사001" localSheetId="39">#REF!</definedName>
    <definedName name="광케이블설치사001" localSheetId="40">#REF!</definedName>
    <definedName name="광케이블설치사001" localSheetId="35">#REF!</definedName>
    <definedName name="광케이블설치사001" localSheetId="41">#REF!</definedName>
    <definedName name="광케이블설치사001" localSheetId="36">#REF!</definedName>
    <definedName name="광케이블설치사001" localSheetId="34">#REF!</definedName>
    <definedName name="광케이블설치사001" localSheetId="42">#REF!</definedName>
    <definedName name="광케이블설치사001" localSheetId="22">#REF!</definedName>
    <definedName name="광케이블설치사001" localSheetId="43">#REF!</definedName>
    <definedName name="광케이블설치사001">#REF!</definedName>
    <definedName name="광케이블설치사002" localSheetId="4">#REF!</definedName>
    <definedName name="광케이블설치사002" localSheetId="37">#REF!</definedName>
    <definedName name="광케이블설치사002" localSheetId="38">#REF!</definedName>
    <definedName name="광케이블설치사002" localSheetId="39">#REF!</definedName>
    <definedName name="광케이블설치사002" localSheetId="40">#REF!</definedName>
    <definedName name="광케이블설치사002" localSheetId="35">#REF!</definedName>
    <definedName name="광케이블설치사002" localSheetId="41">#REF!</definedName>
    <definedName name="광케이블설치사002" localSheetId="36">#REF!</definedName>
    <definedName name="광케이블설치사002" localSheetId="34">#REF!</definedName>
    <definedName name="광케이블설치사002" localSheetId="42">#REF!</definedName>
    <definedName name="광케이블설치사002" localSheetId="22">#REF!</definedName>
    <definedName name="광케이블설치사002" localSheetId="43">#REF!</definedName>
    <definedName name="광케이블설치사002">#REF!</definedName>
    <definedName name="광케이블설치사011" localSheetId="4">#REF!</definedName>
    <definedName name="광케이블설치사011" localSheetId="37">#REF!</definedName>
    <definedName name="광케이블설치사011" localSheetId="38">#REF!</definedName>
    <definedName name="광케이블설치사011" localSheetId="39">#REF!</definedName>
    <definedName name="광케이블설치사011" localSheetId="40">#REF!</definedName>
    <definedName name="광케이블설치사011" localSheetId="35">#REF!</definedName>
    <definedName name="광케이블설치사011" localSheetId="41">#REF!</definedName>
    <definedName name="광케이블설치사011" localSheetId="36">#REF!</definedName>
    <definedName name="광케이블설치사011" localSheetId="34">#REF!</definedName>
    <definedName name="광케이블설치사011" localSheetId="42">#REF!</definedName>
    <definedName name="광케이블설치사011" localSheetId="22">#REF!</definedName>
    <definedName name="광케이블설치사011" localSheetId="43">#REF!</definedName>
    <definedName name="광케이블설치사011">#REF!</definedName>
    <definedName name="광케이블설치사982" localSheetId="4">#REF!</definedName>
    <definedName name="광케이블설치사982" localSheetId="37">#REF!</definedName>
    <definedName name="광케이블설치사982" localSheetId="38">#REF!</definedName>
    <definedName name="광케이블설치사982" localSheetId="39">#REF!</definedName>
    <definedName name="광케이블설치사982" localSheetId="40">#REF!</definedName>
    <definedName name="광케이블설치사982" localSheetId="35">#REF!</definedName>
    <definedName name="광케이블설치사982" localSheetId="41">#REF!</definedName>
    <definedName name="광케이블설치사982" localSheetId="36">#REF!</definedName>
    <definedName name="광케이블설치사982" localSheetId="34">#REF!</definedName>
    <definedName name="광케이블설치사982" localSheetId="42">#REF!</definedName>
    <definedName name="광케이블설치사982" localSheetId="22">#REF!</definedName>
    <definedName name="광케이블설치사982" localSheetId="43">#REF!</definedName>
    <definedName name="광케이블설치사982">#REF!</definedName>
    <definedName name="광케이블설치사991" localSheetId="4">#REF!</definedName>
    <definedName name="광케이블설치사991" localSheetId="37">#REF!</definedName>
    <definedName name="광케이블설치사991" localSheetId="38">#REF!</definedName>
    <definedName name="광케이블설치사991" localSheetId="39">#REF!</definedName>
    <definedName name="광케이블설치사991" localSheetId="40">#REF!</definedName>
    <definedName name="광케이블설치사991" localSheetId="35">#REF!</definedName>
    <definedName name="광케이블설치사991" localSheetId="41">#REF!</definedName>
    <definedName name="광케이블설치사991" localSheetId="36">#REF!</definedName>
    <definedName name="광케이블설치사991" localSheetId="34">#REF!</definedName>
    <definedName name="광케이블설치사991" localSheetId="42">#REF!</definedName>
    <definedName name="광케이블설치사991" localSheetId="22">#REF!</definedName>
    <definedName name="광케이블설치사991" localSheetId="43">#REF!</definedName>
    <definedName name="광케이블설치사991">#REF!</definedName>
    <definedName name="광케이블설치사992" localSheetId="4">#REF!</definedName>
    <definedName name="광케이블설치사992" localSheetId="37">#REF!</definedName>
    <definedName name="광케이블설치사992" localSheetId="38">#REF!</definedName>
    <definedName name="광케이블설치사992" localSheetId="39">#REF!</definedName>
    <definedName name="광케이블설치사992" localSheetId="40">#REF!</definedName>
    <definedName name="광케이블설치사992" localSheetId="35">#REF!</definedName>
    <definedName name="광케이블설치사992" localSheetId="41">#REF!</definedName>
    <definedName name="광케이블설치사992" localSheetId="36">#REF!</definedName>
    <definedName name="광케이블설치사992" localSheetId="34">#REF!</definedName>
    <definedName name="광케이블설치사992" localSheetId="42">#REF!</definedName>
    <definedName name="광케이블설치사992" localSheetId="22">#REF!</definedName>
    <definedName name="광케이블설치사992" localSheetId="43">#REF!</definedName>
    <definedName name="광케이블설치사992">#REF!</definedName>
    <definedName name="광통신설치사001" localSheetId="4">#REF!</definedName>
    <definedName name="광통신설치사001" localSheetId="37">#REF!</definedName>
    <definedName name="광통신설치사001" localSheetId="38">#REF!</definedName>
    <definedName name="광통신설치사001" localSheetId="39">#REF!</definedName>
    <definedName name="광통신설치사001" localSheetId="40">#REF!</definedName>
    <definedName name="광통신설치사001" localSheetId="35">#REF!</definedName>
    <definedName name="광통신설치사001" localSheetId="41">#REF!</definedName>
    <definedName name="광통신설치사001" localSheetId="36">#REF!</definedName>
    <definedName name="광통신설치사001" localSheetId="34">#REF!</definedName>
    <definedName name="광통신설치사001" localSheetId="42">#REF!</definedName>
    <definedName name="광통신설치사001" localSheetId="22">#REF!</definedName>
    <definedName name="광통신설치사001" localSheetId="43">#REF!</definedName>
    <definedName name="광통신설치사001">#REF!</definedName>
    <definedName name="광통신설치사002" localSheetId="4">#REF!</definedName>
    <definedName name="광통신설치사002" localSheetId="37">#REF!</definedName>
    <definedName name="광통신설치사002" localSheetId="38">#REF!</definedName>
    <definedName name="광통신설치사002" localSheetId="39">#REF!</definedName>
    <definedName name="광통신설치사002" localSheetId="40">#REF!</definedName>
    <definedName name="광통신설치사002" localSheetId="35">#REF!</definedName>
    <definedName name="광통신설치사002" localSheetId="41">#REF!</definedName>
    <definedName name="광통신설치사002" localSheetId="36">#REF!</definedName>
    <definedName name="광통신설치사002" localSheetId="34">#REF!</definedName>
    <definedName name="광통신설치사002" localSheetId="42">#REF!</definedName>
    <definedName name="광통신설치사002" localSheetId="22">#REF!</definedName>
    <definedName name="광통신설치사002" localSheetId="43">#REF!</definedName>
    <definedName name="광통신설치사002">#REF!</definedName>
    <definedName name="광통신설치사011" localSheetId="4">#REF!</definedName>
    <definedName name="광통신설치사011" localSheetId="37">#REF!</definedName>
    <definedName name="광통신설치사011" localSheetId="38">#REF!</definedName>
    <definedName name="광통신설치사011" localSheetId="39">#REF!</definedName>
    <definedName name="광통신설치사011" localSheetId="40">#REF!</definedName>
    <definedName name="광통신설치사011" localSheetId="35">#REF!</definedName>
    <definedName name="광통신설치사011" localSheetId="41">#REF!</definedName>
    <definedName name="광통신설치사011" localSheetId="36">#REF!</definedName>
    <definedName name="광통신설치사011" localSheetId="34">#REF!</definedName>
    <definedName name="광통신설치사011" localSheetId="42">#REF!</definedName>
    <definedName name="광통신설치사011" localSheetId="22">#REF!</definedName>
    <definedName name="광통신설치사011" localSheetId="43">#REF!</definedName>
    <definedName name="광통신설치사011">#REF!</definedName>
    <definedName name="광통신설치사982" localSheetId="4">#REF!</definedName>
    <definedName name="광통신설치사982" localSheetId="37">#REF!</definedName>
    <definedName name="광통신설치사982" localSheetId="38">#REF!</definedName>
    <definedName name="광통신설치사982" localSheetId="39">#REF!</definedName>
    <definedName name="광통신설치사982" localSheetId="40">#REF!</definedName>
    <definedName name="광통신설치사982" localSheetId="35">#REF!</definedName>
    <definedName name="광통신설치사982" localSheetId="41">#REF!</definedName>
    <definedName name="광통신설치사982" localSheetId="36">#REF!</definedName>
    <definedName name="광통신설치사982" localSheetId="34">#REF!</definedName>
    <definedName name="광통신설치사982" localSheetId="42">#REF!</definedName>
    <definedName name="광통신설치사982" localSheetId="22">#REF!</definedName>
    <definedName name="광통신설치사982" localSheetId="43">#REF!</definedName>
    <definedName name="광통신설치사982">#REF!</definedName>
    <definedName name="광통신설치사991" localSheetId="4">#REF!</definedName>
    <definedName name="광통신설치사991" localSheetId="37">#REF!</definedName>
    <definedName name="광통신설치사991" localSheetId="38">#REF!</definedName>
    <definedName name="광통신설치사991" localSheetId="39">#REF!</definedName>
    <definedName name="광통신설치사991" localSheetId="40">#REF!</definedName>
    <definedName name="광통신설치사991" localSheetId="35">#REF!</definedName>
    <definedName name="광통신설치사991" localSheetId="41">#REF!</definedName>
    <definedName name="광통신설치사991" localSheetId="36">#REF!</definedName>
    <definedName name="광통신설치사991" localSheetId="34">#REF!</definedName>
    <definedName name="광통신설치사991" localSheetId="42">#REF!</definedName>
    <definedName name="광통신설치사991" localSheetId="22">#REF!</definedName>
    <definedName name="광통신설치사991" localSheetId="43">#REF!</definedName>
    <definedName name="광통신설치사991">#REF!</definedName>
    <definedName name="광통신설치사992" localSheetId="4">#REF!</definedName>
    <definedName name="광통신설치사992" localSheetId="37">#REF!</definedName>
    <definedName name="광통신설치사992" localSheetId="38">#REF!</definedName>
    <definedName name="광통신설치사992" localSheetId="39">#REF!</definedName>
    <definedName name="광통신설치사992" localSheetId="40">#REF!</definedName>
    <definedName name="광통신설치사992" localSheetId="35">#REF!</definedName>
    <definedName name="광통신설치사992" localSheetId="41">#REF!</definedName>
    <definedName name="광통신설치사992" localSheetId="36">#REF!</definedName>
    <definedName name="광통신설치사992" localSheetId="34">#REF!</definedName>
    <definedName name="광통신설치사992" localSheetId="42">#REF!</definedName>
    <definedName name="광통신설치사992" localSheetId="22">#REF!</definedName>
    <definedName name="광통신설치사992" localSheetId="43">#REF!</definedName>
    <definedName name="광통신설치사992">#REF!</definedName>
    <definedName name="광편백0405">[23]데이타!$E$153</definedName>
    <definedName name="광편백0507">[23]데이타!$E$154</definedName>
    <definedName name="광편백0509">[23]데이타!$E$155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공" hidden="1">{#N/A,#N/A,FALSE,"단면 제원"}</definedName>
    <definedName name="교대보호블럭_설치">#REF!</definedName>
    <definedName name="교대펄근집계" hidden="1">{#N/A,#N/A,FALSE,"배수1"}</definedName>
    <definedName name="교동토" hidden="1">#REF!</definedName>
    <definedName name="교동토목공사" hidden="1">{#N/A,#N/A,FALSE,"이태원철근"}</definedName>
    <definedName name="교량">#REF!</definedName>
    <definedName name="교량명">#REF!</definedName>
    <definedName name="교량배수시설공">#REF!</definedName>
    <definedName name="교목계" localSheetId="4">#REF!</definedName>
    <definedName name="교목계" localSheetId="14">#REF!</definedName>
    <definedName name="교목계" localSheetId="13">#REF!</definedName>
    <definedName name="교목계" localSheetId="12">#REF!</definedName>
    <definedName name="교목계" localSheetId="37">#REF!</definedName>
    <definedName name="교목계" localSheetId="38">#REF!</definedName>
    <definedName name="교목계" localSheetId="39">#REF!</definedName>
    <definedName name="교목계" localSheetId="40">#REF!</definedName>
    <definedName name="교목계" localSheetId="35">#REF!</definedName>
    <definedName name="교목계" localSheetId="41">#REF!</definedName>
    <definedName name="교목계" localSheetId="36">#REF!</definedName>
    <definedName name="교목계" localSheetId="34">#REF!</definedName>
    <definedName name="교목계" localSheetId="42">#REF!</definedName>
    <definedName name="교목계" localSheetId="22">#REF!</definedName>
    <definedName name="교목계" localSheetId="10">#REF!</definedName>
    <definedName name="교목계" localSheetId="43">#REF!</definedName>
    <definedName name="교목계">#REF!</definedName>
    <definedName name="구랑2교">#REF!</definedName>
    <definedName name="구랑교">#REF!</definedName>
    <definedName name="구산갑지" hidden="1">#REF!</definedName>
    <definedName name="구상나무1505">[23]데이타!$E$69</definedName>
    <definedName name="구상나무2008">[23]데이타!$E$70</definedName>
    <definedName name="구상나무2510">[23]데이타!$E$71</definedName>
    <definedName name="구상나무3012">[23]데이타!$E$72</definedName>
    <definedName name="구실R12경">#REF!</definedName>
    <definedName name="구실R12노">#REF!</definedName>
    <definedName name="구실R12재">#REF!</definedName>
    <definedName name="구실잣밤R8">#REF!</definedName>
    <definedName name="구실잣밤R8경">#REF!</definedName>
    <definedName name="구실잣밤R8노">#REF!</definedName>
    <definedName name="구실잣밤R8재">#REF!</definedName>
    <definedName name="구조">#REF!</definedName>
    <definedName name="구조물" hidden="1">{#N/A,#N/A,FALSE,"속도"}</definedName>
    <definedName name="구조물2">BlankMacro1</definedName>
    <definedName name="구조물공" localSheetId="4" hidden="1">#REF!</definedName>
    <definedName name="구조물공" localSheetId="37">#REF!</definedName>
    <definedName name="구조물공" localSheetId="38">#REF!</definedName>
    <definedName name="구조물공" localSheetId="39">#REF!</definedName>
    <definedName name="구조물공" localSheetId="40">#REF!</definedName>
    <definedName name="구조물공" localSheetId="35">#REF!</definedName>
    <definedName name="구조물공" localSheetId="41">#REF!</definedName>
    <definedName name="구조물공" localSheetId="36">#REF!</definedName>
    <definedName name="구조물공" localSheetId="34">#REF!</definedName>
    <definedName name="구조물공" localSheetId="42">#REF!</definedName>
    <definedName name="구조물공" localSheetId="22">#REF!</definedName>
    <definedName name="구조물공" localSheetId="43">#REF!</definedName>
    <definedName name="구조물공">#REF!</definedName>
    <definedName name="구조물집계">[32]터파기및재료!#REF!</definedName>
    <definedName name="구조물집계2">[33]터파기및재료!#REF!</definedName>
    <definedName name="구조물헐기">#REF!</definedName>
    <definedName name="군유1" localSheetId="4">#REF!</definedName>
    <definedName name="군유1" localSheetId="37">#REF!</definedName>
    <definedName name="군유1" localSheetId="38">#REF!</definedName>
    <definedName name="군유1" localSheetId="39">#REF!</definedName>
    <definedName name="군유1" localSheetId="40">#REF!</definedName>
    <definedName name="군유1" localSheetId="35">#REF!</definedName>
    <definedName name="군유1" localSheetId="41">#REF!</definedName>
    <definedName name="군유1" localSheetId="36">#REF!</definedName>
    <definedName name="군유1" localSheetId="34">#REF!</definedName>
    <definedName name="군유1" localSheetId="42">#REF!</definedName>
    <definedName name="군유1" localSheetId="22">#REF!</definedName>
    <definedName name="군유1" localSheetId="43">#REF!</definedName>
    <definedName name="군유1">#REF!</definedName>
    <definedName name="군유2" localSheetId="4">#REF!</definedName>
    <definedName name="군유2" localSheetId="37">#REF!</definedName>
    <definedName name="군유2" localSheetId="38">#REF!</definedName>
    <definedName name="군유2" localSheetId="39">#REF!</definedName>
    <definedName name="군유2" localSheetId="40">#REF!</definedName>
    <definedName name="군유2" localSheetId="35">#REF!</definedName>
    <definedName name="군유2" localSheetId="41">#REF!</definedName>
    <definedName name="군유2" localSheetId="36">#REF!</definedName>
    <definedName name="군유2" localSheetId="34">#REF!</definedName>
    <definedName name="군유2" localSheetId="42">#REF!</definedName>
    <definedName name="군유2" localSheetId="22">#REF!</definedName>
    <definedName name="군유2" localSheetId="43">#REF!</definedName>
    <definedName name="군유2">#REF!</definedName>
    <definedName name="군유3" localSheetId="4">#REF!</definedName>
    <definedName name="군유3" localSheetId="37">#REF!</definedName>
    <definedName name="군유3" localSheetId="38">#REF!</definedName>
    <definedName name="군유3" localSheetId="39">#REF!</definedName>
    <definedName name="군유3" localSheetId="40">#REF!</definedName>
    <definedName name="군유3" localSheetId="35">#REF!</definedName>
    <definedName name="군유3" localSheetId="41">#REF!</definedName>
    <definedName name="군유3" localSheetId="36">#REF!</definedName>
    <definedName name="군유3" localSheetId="34">#REF!</definedName>
    <definedName name="군유3" localSheetId="42">#REF!</definedName>
    <definedName name="군유3" localSheetId="22">#REF!</definedName>
    <definedName name="군유3" localSheetId="43">#REF!</definedName>
    <definedName name="군유3">#REF!</definedName>
    <definedName name="군유4" localSheetId="4">#REF!</definedName>
    <definedName name="군유4" localSheetId="37">#REF!</definedName>
    <definedName name="군유4" localSheetId="38">#REF!</definedName>
    <definedName name="군유4" localSheetId="39">#REF!</definedName>
    <definedName name="군유4" localSheetId="40">#REF!</definedName>
    <definedName name="군유4" localSheetId="35">#REF!</definedName>
    <definedName name="군유4" localSheetId="41">#REF!</definedName>
    <definedName name="군유4" localSheetId="36">#REF!</definedName>
    <definedName name="군유4" localSheetId="34">#REF!</definedName>
    <definedName name="군유4" localSheetId="42">#REF!</definedName>
    <definedName name="군유4" localSheetId="22">#REF!</definedName>
    <definedName name="군유4" localSheetId="43">#REF!</definedName>
    <definedName name="군유4">#REF!</definedName>
    <definedName name="군유5" localSheetId="4">#REF!</definedName>
    <definedName name="군유5" localSheetId="37">#REF!</definedName>
    <definedName name="군유5" localSheetId="38">#REF!</definedName>
    <definedName name="군유5" localSheetId="39">#REF!</definedName>
    <definedName name="군유5" localSheetId="40">#REF!</definedName>
    <definedName name="군유5" localSheetId="35">#REF!</definedName>
    <definedName name="군유5" localSheetId="41">#REF!</definedName>
    <definedName name="군유5" localSheetId="36">#REF!</definedName>
    <definedName name="군유5" localSheetId="34">#REF!</definedName>
    <definedName name="군유5" localSheetId="42">#REF!</definedName>
    <definedName name="군유5" localSheetId="22">#REF!</definedName>
    <definedName name="군유5" localSheetId="43">#REF!</definedName>
    <definedName name="군유5">#REF!</definedName>
    <definedName name="군유6" localSheetId="4">#REF!</definedName>
    <definedName name="군유6" localSheetId="37">#REF!</definedName>
    <definedName name="군유6" localSheetId="38">#REF!</definedName>
    <definedName name="군유6" localSheetId="39">#REF!</definedName>
    <definedName name="군유6" localSheetId="40">#REF!</definedName>
    <definedName name="군유6" localSheetId="35">#REF!</definedName>
    <definedName name="군유6" localSheetId="41">#REF!</definedName>
    <definedName name="군유6" localSheetId="36">#REF!</definedName>
    <definedName name="군유6" localSheetId="34">#REF!</definedName>
    <definedName name="군유6" localSheetId="42">#REF!</definedName>
    <definedName name="군유6" localSheetId="22">#REF!</definedName>
    <definedName name="군유6" localSheetId="43">#REF!</definedName>
    <definedName name="군유6">#REF!</definedName>
    <definedName name="군유7" localSheetId="4">#REF!</definedName>
    <definedName name="군유7" localSheetId="37">#REF!</definedName>
    <definedName name="군유7" localSheetId="38">#REF!</definedName>
    <definedName name="군유7" localSheetId="39">#REF!</definedName>
    <definedName name="군유7" localSheetId="40">#REF!</definedName>
    <definedName name="군유7" localSheetId="35">#REF!</definedName>
    <definedName name="군유7" localSheetId="41">#REF!</definedName>
    <definedName name="군유7" localSheetId="36">#REF!</definedName>
    <definedName name="군유7" localSheetId="34">#REF!</definedName>
    <definedName name="군유7" localSheetId="42">#REF!</definedName>
    <definedName name="군유7" localSheetId="22">#REF!</definedName>
    <definedName name="군유7" localSheetId="43">#REF!</definedName>
    <definedName name="군유7">#REF!</definedName>
    <definedName name="굴뚝">#REF!</definedName>
    <definedName name="굴취보통인부">#REF!</definedName>
    <definedName name="굴취조경공">#REF!</definedName>
    <definedName name="궁22">#REF!</definedName>
    <definedName name="궤도공001" localSheetId="4">#REF!</definedName>
    <definedName name="궤도공001" localSheetId="37">#REF!</definedName>
    <definedName name="궤도공001" localSheetId="38">#REF!</definedName>
    <definedName name="궤도공001" localSheetId="39">#REF!</definedName>
    <definedName name="궤도공001" localSheetId="40">#REF!</definedName>
    <definedName name="궤도공001" localSheetId="35">#REF!</definedName>
    <definedName name="궤도공001" localSheetId="41">#REF!</definedName>
    <definedName name="궤도공001" localSheetId="36">#REF!</definedName>
    <definedName name="궤도공001" localSheetId="34">#REF!</definedName>
    <definedName name="궤도공001" localSheetId="42">#REF!</definedName>
    <definedName name="궤도공001" localSheetId="22">#REF!</definedName>
    <definedName name="궤도공001" localSheetId="43">#REF!</definedName>
    <definedName name="궤도공001">#REF!</definedName>
    <definedName name="궤도공002" localSheetId="4">#REF!</definedName>
    <definedName name="궤도공002" localSheetId="37">#REF!</definedName>
    <definedName name="궤도공002" localSheetId="38">#REF!</definedName>
    <definedName name="궤도공002" localSheetId="39">#REF!</definedName>
    <definedName name="궤도공002" localSheetId="40">#REF!</definedName>
    <definedName name="궤도공002" localSheetId="35">#REF!</definedName>
    <definedName name="궤도공002" localSheetId="41">#REF!</definedName>
    <definedName name="궤도공002" localSheetId="36">#REF!</definedName>
    <definedName name="궤도공002" localSheetId="34">#REF!</definedName>
    <definedName name="궤도공002" localSheetId="42">#REF!</definedName>
    <definedName name="궤도공002" localSheetId="22">#REF!</definedName>
    <definedName name="궤도공002" localSheetId="43">#REF!</definedName>
    <definedName name="궤도공002">#REF!</definedName>
    <definedName name="궤도공011" localSheetId="4">#REF!</definedName>
    <definedName name="궤도공011" localSheetId="37">#REF!</definedName>
    <definedName name="궤도공011" localSheetId="38">#REF!</definedName>
    <definedName name="궤도공011" localSheetId="39">#REF!</definedName>
    <definedName name="궤도공011" localSheetId="40">#REF!</definedName>
    <definedName name="궤도공011" localSheetId="35">#REF!</definedName>
    <definedName name="궤도공011" localSheetId="41">#REF!</definedName>
    <definedName name="궤도공011" localSheetId="36">#REF!</definedName>
    <definedName name="궤도공011" localSheetId="34">#REF!</definedName>
    <definedName name="궤도공011" localSheetId="42">#REF!</definedName>
    <definedName name="궤도공011" localSheetId="22">#REF!</definedName>
    <definedName name="궤도공011" localSheetId="43">#REF!</definedName>
    <definedName name="궤도공011">#REF!</definedName>
    <definedName name="궤도공982" localSheetId="4">#REF!</definedName>
    <definedName name="궤도공982" localSheetId="37">#REF!</definedName>
    <definedName name="궤도공982" localSheetId="38">#REF!</definedName>
    <definedName name="궤도공982" localSheetId="39">#REF!</definedName>
    <definedName name="궤도공982" localSheetId="40">#REF!</definedName>
    <definedName name="궤도공982" localSheetId="35">#REF!</definedName>
    <definedName name="궤도공982" localSheetId="41">#REF!</definedName>
    <definedName name="궤도공982" localSheetId="36">#REF!</definedName>
    <definedName name="궤도공982" localSheetId="34">#REF!</definedName>
    <definedName name="궤도공982" localSheetId="42">#REF!</definedName>
    <definedName name="궤도공982" localSheetId="22">#REF!</definedName>
    <definedName name="궤도공982" localSheetId="43">#REF!</definedName>
    <definedName name="궤도공982">#REF!</definedName>
    <definedName name="궤도공991" localSheetId="4">#REF!</definedName>
    <definedName name="궤도공991" localSheetId="37">#REF!</definedName>
    <definedName name="궤도공991" localSheetId="38">#REF!</definedName>
    <definedName name="궤도공991" localSheetId="39">#REF!</definedName>
    <definedName name="궤도공991" localSheetId="40">#REF!</definedName>
    <definedName name="궤도공991" localSheetId="35">#REF!</definedName>
    <definedName name="궤도공991" localSheetId="41">#REF!</definedName>
    <definedName name="궤도공991" localSheetId="36">#REF!</definedName>
    <definedName name="궤도공991" localSheetId="34">#REF!</definedName>
    <definedName name="궤도공991" localSheetId="42">#REF!</definedName>
    <definedName name="궤도공991" localSheetId="22">#REF!</definedName>
    <definedName name="궤도공991" localSheetId="43">#REF!</definedName>
    <definedName name="궤도공991">#REF!</definedName>
    <definedName name="궤도공992" localSheetId="4">#REF!</definedName>
    <definedName name="궤도공992" localSheetId="37">#REF!</definedName>
    <definedName name="궤도공992" localSheetId="38">#REF!</definedName>
    <definedName name="궤도공992" localSheetId="39">#REF!</definedName>
    <definedName name="궤도공992" localSheetId="40">#REF!</definedName>
    <definedName name="궤도공992" localSheetId="35">#REF!</definedName>
    <definedName name="궤도공992" localSheetId="41">#REF!</definedName>
    <definedName name="궤도공992" localSheetId="36">#REF!</definedName>
    <definedName name="궤도공992" localSheetId="34">#REF!</definedName>
    <definedName name="궤도공992" localSheetId="42">#REF!</definedName>
    <definedName name="궤도공992" localSheetId="22">#REF!</definedName>
    <definedName name="궤도공992" localSheetId="43">#REF!</definedName>
    <definedName name="궤도공992">#REF!</definedName>
    <definedName name="귀도공">#REF!</definedName>
    <definedName name="규격">#REF!</definedName>
    <definedName name="귯ㄳ" hidden="1">{#N/A,#N/A,FALSE,"표지목차"}</definedName>
    <definedName name="귯늇ㄳ" hidden="1">{#N/A,#N/A,FALSE,"단가표지"}</definedName>
    <definedName name="그냥">#N/A</definedName>
    <definedName name="그라우팅펌프">#REF!</definedName>
    <definedName name="그만">#REF!</definedName>
    <definedName name="근원경">#REF!</definedName>
    <definedName name="금">#REF!</definedName>
    <definedName name="금마타리" localSheetId="4">#REF!</definedName>
    <definedName name="금마타리" localSheetId="14">#REF!</definedName>
    <definedName name="금마타리" localSheetId="13">#REF!</definedName>
    <definedName name="금마타리" localSheetId="12">#REF!</definedName>
    <definedName name="금마타리" localSheetId="37">#REF!</definedName>
    <definedName name="금마타리" localSheetId="38">#REF!</definedName>
    <definedName name="금마타리" localSheetId="39">#REF!</definedName>
    <definedName name="금마타리" localSheetId="40">#REF!</definedName>
    <definedName name="금마타리" localSheetId="35">#REF!</definedName>
    <definedName name="금마타리" localSheetId="41">#REF!</definedName>
    <definedName name="금마타리" localSheetId="36">#REF!</definedName>
    <definedName name="금마타리" localSheetId="34">#REF!</definedName>
    <definedName name="금마타리" localSheetId="42">#REF!</definedName>
    <definedName name="금마타리" localSheetId="22">#REF!</definedName>
    <definedName name="금마타리" localSheetId="10">#REF!</definedName>
    <definedName name="금마타리" localSheetId="43">#REF!</definedName>
    <definedName name="금마타리">#REF!</definedName>
    <definedName name="금송1006">[23]데이타!$E$73</definedName>
    <definedName name="금송1208">[23]데이타!$E$74</definedName>
    <definedName name="금송1510">[23]데이타!$E$75</definedName>
    <definedName name="금액">#REF!</definedName>
    <definedName name="기">#N/A</definedName>
    <definedName name="기01">#REF!</definedName>
    <definedName name="기3">BlankMacro1</definedName>
    <definedName name="기계">BlankMacro1</definedName>
    <definedName name="기계3">BlankMacro1</definedName>
    <definedName name="기계경비" localSheetId="4">#REF!</definedName>
    <definedName name="기계경비" localSheetId="52">#REF!</definedName>
    <definedName name="기계경비" localSheetId="37">#REF!</definedName>
    <definedName name="기계경비" localSheetId="38">#REF!</definedName>
    <definedName name="기계경비" localSheetId="39">#REF!</definedName>
    <definedName name="기계경비" localSheetId="40">#REF!</definedName>
    <definedName name="기계경비" localSheetId="35">#REF!</definedName>
    <definedName name="기계경비" localSheetId="41">#REF!</definedName>
    <definedName name="기계경비" localSheetId="36">#REF!</definedName>
    <definedName name="기계경비" localSheetId="34">#REF!</definedName>
    <definedName name="기계경비" localSheetId="42">#REF!</definedName>
    <definedName name="기계경비" localSheetId="22">#REF!</definedName>
    <definedName name="기계경비" localSheetId="43">#REF!</definedName>
    <definedName name="기계경비">#REF!</definedName>
    <definedName name="기계공">#REF!</definedName>
    <definedName name="기계공001" localSheetId="4">#REF!</definedName>
    <definedName name="기계공001" localSheetId="37">#REF!</definedName>
    <definedName name="기계공001" localSheetId="38">#REF!</definedName>
    <definedName name="기계공001" localSheetId="39">#REF!</definedName>
    <definedName name="기계공001" localSheetId="40">#REF!</definedName>
    <definedName name="기계공001" localSheetId="35">#REF!</definedName>
    <definedName name="기계공001" localSheetId="41">#REF!</definedName>
    <definedName name="기계공001" localSheetId="36">#REF!</definedName>
    <definedName name="기계공001" localSheetId="34">#REF!</definedName>
    <definedName name="기계공001" localSheetId="42">#REF!</definedName>
    <definedName name="기계공001" localSheetId="22">#REF!</definedName>
    <definedName name="기계공001" localSheetId="43">#REF!</definedName>
    <definedName name="기계공001">#REF!</definedName>
    <definedName name="기계공002" localSheetId="4">#REF!</definedName>
    <definedName name="기계공002" localSheetId="37">#REF!</definedName>
    <definedName name="기계공002" localSheetId="38">#REF!</definedName>
    <definedName name="기계공002" localSheetId="39">#REF!</definedName>
    <definedName name="기계공002" localSheetId="40">#REF!</definedName>
    <definedName name="기계공002" localSheetId="35">#REF!</definedName>
    <definedName name="기계공002" localSheetId="41">#REF!</definedName>
    <definedName name="기계공002" localSheetId="36">#REF!</definedName>
    <definedName name="기계공002" localSheetId="34">#REF!</definedName>
    <definedName name="기계공002" localSheetId="42">#REF!</definedName>
    <definedName name="기계공002" localSheetId="22">#REF!</definedName>
    <definedName name="기계공002" localSheetId="43">#REF!</definedName>
    <definedName name="기계공002">#REF!</definedName>
    <definedName name="기계공011" localSheetId="4">#REF!</definedName>
    <definedName name="기계공011" localSheetId="37">#REF!</definedName>
    <definedName name="기계공011" localSheetId="38">#REF!</definedName>
    <definedName name="기계공011" localSheetId="39">#REF!</definedName>
    <definedName name="기계공011" localSheetId="40">#REF!</definedName>
    <definedName name="기계공011" localSheetId="35">#REF!</definedName>
    <definedName name="기계공011" localSheetId="41">#REF!</definedName>
    <definedName name="기계공011" localSheetId="36">#REF!</definedName>
    <definedName name="기계공011" localSheetId="34">#REF!</definedName>
    <definedName name="기계공011" localSheetId="42">#REF!</definedName>
    <definedName name="기계공011" localSheetId="22">#REF!</definedName>
    <definedName name="기계공011" localSheetId="43">#REF!</definedName>
    <definedName name="기계공011">#REF!</definedName>
    <definedName name="기계공982" localSheetId="4">#REF!</definedName>
    <definedName name="기계공982" localSheetId="37">#REF!</definedName>
    <definedName name="기계공982" localSheetId="38">#REF!</definedName>
    <definedName name="기계공982" localSheetId="39">#REF!</definedName>
    <definedName name="기계공982" localSheetId="40">#REF!</definedName>
    <definedName name="기계공982" localSheetId="35">#REF!</definedName>
    <definedName name="기계공982" localSheetId="41">#REF!</definedName>
    <definedName name="기계공982" localSheetId="36">#REF!</definedName>
    <definedName name="기계공982" localSheetId="34">#REF!</definedName>
    <definedName name="기계공982" localSheetId="42">#REF!</definedName>
    <definedName name="기계공982" localSheetId="22">#REF!</definedName>
    <definedName name="기계공982" localSheetId="43">#REF!</definedName>
    <definedName name="기계공982">#REF!</definedName>
    <definedName name="기계공991" localSheetId="4">#REF!</definedName>
    <definedName name="기계공991" localSheetId="37">#REF!</definedName>
    <definedName name="기계공991" localSheetId="38">#REF!</definedName>
    <definedName name="기계공991" localSheetId="39">#REF!</definedName>
    <definedName name="기계공991" localSheetId="40">#REF!</definedName>
    <definedName name="기계공991" localSheetId="35">#REF!</definedName>
    <definedName name="기계공991" localSheetId="41">#REF!</definedName>
    <definedName name="기계공991" localSheetId="36">#REF!</definedName>
    <definedName name="기계공991" localSheetId="34">#REF!</definedName>
    <definedName name="기계공991" localSheetId="42">#REF!</definedName>
    <definedName name="기계공991" localSheetId="22">#REF!</definedName>
    <definedName name="기계공991" localSheetId="43">#REF!</definedName>
    <definedName name="기계공991">#REF!</definedName>
    <definedName name="기계공992" localSheetId="4">#REF!</definedName>
    <definedName name="기계공992" localSheetId="37">#REF!</definedName>
    <definedName name="기계공992" localSheetId="38">#REF!</definedName>
    <definedName name="기계공992" localSheetId="39">#REF!</definedName>
    <definedName name="기계공992" localSheetId="40">#REF!</definedName>
    <definedName name="기계공992" localSheetId="35">#REF!</definedName>
    <definedName name="기계공992" localSheetId="41">#REF!</definedName>
    <definedName name="기계공992" localSheetId="36">#REF!</definedName>
    <definedName name="기계공992" localSheetId="34">#REF!</definedName>
    <definedName name="기계공992" localSheetId="42">#REF!</definedName>
    <definedName name="기계공992" localSheetId="22">#REF!</definedName>
    <definedName name="기계공992" localSheetId="43">#REF!</definedName>
    <definedName name="기계공992">#REF!</definedName>
    <definedName name="기계되경">#REF!</definedName>
    <definedName name="기계되노">#REF!</definedName>
    <definedName name="기계되재">#REF!</definedName>
    <definedName name="기계설치공">#REF!</definedName>
    <definedName name="기계설치공001" localSheetId="4">#REF!</definedName>
    <definedName name="기계설치공001" localSheetId="37">#REF!</definedName>
    <definedName name="기계설치공001" localSheetId="38">#REF!</definedName>
    <definedName name="기계설치공001" localSheetId="39">#REF!</definedName>
    <definedName name="기계설치공001" localSheetId="40">#REF!</definedName>
    <definedName name="기계설치공001" localSheetId="35">#REF!</definedName>
    <definedName name="기계설치공001" localSheetId="41">#REF!</definedName>
    <definedName name="기계설치공001" localSheetId="36">#REF!</definedName>
    <definedName name="기계설치공001" localSheetId="34">#REF!</definedName>
    <definedName name="기계설치공001" localSheetId="42">#REF!</definedName>
    <definedName name="기계설치공001" localSheetId="22">#REF!</definedName>
    <definedName name="기계설치공001" localSheetId="43">#REF!</definedName>
    <definedName name="기계설치공001">#REF!</definedName>
    <definedName name="기계설치공002" localSheetId="4">#REF!</definedName>
    <definedName name="기계설치공002" localSheetId="37">#REF!</definedName>
    <definedName name="기계설치공002" localSheetId="38">#REF!</definedName>
    <definedName name="기계설치공002" localSheetId="39">#REF!</definedName>
    <definedName name="기계설치공002" localSheetId="40">#REF!</definedName>
    <definedName name="기계설치공002" localSheetId="35">#REF!</definedName>
    <definedName name="기계설치공002" localSheetId="41">#REF!</definedName>
    <definedName name="기계설치공002" localSheetId="36">#REF!</definedName>
    <definedName name="기계설치공002" localSheetId="34">#REF!</definedName>
    <definedName name="기계설치공002" localSheetId="42">#REF!</definedName>
    <definedName name="기계설치공002" localSheetId="22">#REF!</definedName>
    <definedName name="기계설치공002" localSheetId="43">#REF!</definedName>
    <definedName name="기계설치공002">#REF!</definedName>
    <definedName name="기계설치공011" localSheetId="4">#REF!</definedName>
    <definedName name="기계설치공011" localSheetId="37">#REF!</definedName>
    <definedName name="기계설치공011" localSheetId="38">#REF!</definedName>
    <definedName name="기계설치공011" localSheetId="39">#REF!</definedName>
    <definedName name="기계설치공011" localSheetId="40">#REF!</definedName>
    <definedName name="기계설치공011" localSheetId="35">#REF!</definedName>
    <definedName name="기계설치공011" localSheetId="41">#REF!</definedName>
    <definedName name="기계설치공011" localSheetId="36">#REF!</definedName>
    <definedName name="기계설치공011" localSheetId="34">#REF!</definedName>
    <definedName name="기계설치공011" localSheetId="42">#REF!</definedName>
    <definedName name="기계설치공011" localSheetId="22">#REF!</definedName>
    <definedName name="기계설치공011" localSheetId="43">#REF!</definedName>
    <definedName name="기계설치공011">#REF!</definedName>
    <definedName name="기계설치공982" localSheetId="4">#REF!</definedName>
    <definedName name="기계설치공982" localSheetId="37">#REF!</definedName>
    <definedName name="기계설치공982" localSheetId="38">#REF!</definedName>
    <definedName name="기계설치공982" localSheetId="39">#REF!</definedName>
    <definedName name="기계설치공982" localSheetId="40">#REF!</definedName>
    <definedName name="기계설치공982" localSheetId="35">#REF!</definedName>
    <definedName name="기계설치공982" localSheetId="41">#REF!</definedName>
    <definedName name="기계설치공982" localSheetId="36">#REF!</definedName>
    <definedName name="기계설치공982" localSheetId="34">#REF!</definedName>
    <definedName name="기계설치공982" localSheetId="42">#REF!</definedName>
    <definedName name="기계설치공982" localSheetId="22">#REF!</definedName>
    <definedName name="기계설치공982" localSheetId="43">#REF!</definedName>
    <definedName name="기계설치공982">#REF!</definedName>
    <definedName name="기계설치공991" localSheetId="4">#REF!</definedName>
    <definedName name="기계설치공991" localSheetId="37">#REF!</definedName>
    <definedName name="기계설치공991" localSheetId="38">#REF!</definedName>
    <definedName name="기계설치공991" localSheetId="39">#REF!</definedName>
    <definedName name="기계설치공991" localSheetId="40">#REF!</definedName>
    <definedName name="기계설치공991" localSheetId="35">#REF!</definedName>
    <definedName name="기계설치공991" localSheetId="41">#REF!</definedName>
    <definedName name="기계설치공991" localSheetId="36">#REF!</definedName>
    <definedName name="기계설치공991" localSheetId="34">#REF!</definedName>
    <definedName name="기계설치공991" localSheetId="42">#REF!</definedName>
    <definedName name="기계설치공991" localSheetId="22">#REF!</definedName>
    <definedName name="기계설치공991" localSheetId="43">#REF!</definedName>
    <definedName name="기계설치공991">#REF!</definedName>
    <definedName name="기계설치공992" localSheetId="4">#REF!</definedName>
    <definedName name="기계설치공992" localSheetId="37">#REF!</definedName>
    <definedName name="기계설치공992" localSheetId="38">#REF!</definedName>
    <definedName name="기계설치공992" localSheetId="39">#REF!</definedName>
    <definedName name="기계설치공992" localSheetId="40">#REF!</definedName>
    <definedName name="기계설치공992" localSheetId="35">#REF!</definedName>
    <definedName name="기계설치공992" localSheetId="41">#REF!</definedName>
    <definedName name="기계설치공992" localSheetId="36">#REF!</definedName>
    <definedName name="기계설치공992" localSheetId="34">#REF!</definedName>
    <definedName name="기계설치공992" localSheetId="42">#REF!</definedName>
    <definedName name="기계설치공992" localSheetId="22">#REF!</definedName>
    <definedName name="기계설치공992" localSheetId="43">#REF!</definedName>
    <definedName name="기계설치공992">#REF!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운전">#REF!</definedName>
    <definedName name="기계운전사">#REF!</definedName>
    <definedName name="기계일위">#REF!</definedName>
    <definedName name="기계잔경">#REF!</definedName>
    <definedName name="기계잔노">#REF!</definedName>
    <definedName name="기계잔재">#REF!</definedName>
    <definedName name="기계중계펌프내역">#REF!</definedName>
    <definedName name="기계터경">#REF!</definedName>
    <definedName name="기계터노">#REF!</definedName>
    <definedName name="기계터재">#REF!</definedName>
    <definedName name="기계품질">#REF!</definedName>
    <definedName name="기구손료">#REF!</definedName>
    <definedName name="기기L">#N/A</definedName>
    <definedName name="기기기" hidden="1">#REF!</definedName>
    <definedName name="기기기기">#REF!</definedName>
    <definedName name="기기기기기기">#REF!</definedName>
    <definedName name="기기설치">#REF!</definedName>
    <definedName name="기기신설">#REF!</definedName>
    <definedName name="기기자재">#REF!</definedName>
    <definedName name="기기철거">#REF!</definedName>
    <definedName name="기별" hidden="1">{#N/A,#N/A,FALSE,"현장 NCR 분석";#N/A,#N/A,FALSE,"현장품질감사";#N/A,#N/A,FALSE,"현장품질감사"}</definedName>
    <definedName name="기본조사율">#REF!</definedName>
    <definedName name="기성내역" hidden="1">{#N/A,#N/A,FALSE,"포장단가"}</definedName>
    <definedName name="기성품">BlankMacro1</definedName>
    <definedName name="기성품2">BlankMacro1</definedName>
    <definedName name="기술3" hidden="1">{#N/A,#N/A,TRUE,"손익보고"}</definedName>
    <definedName name="기십만원율">#REF!</definedName>
    <definedName name="기십만원이상">#REF!</definedName>
    <definedName name="기오만원율">#REF!</definedName>
    <definedName name="기오천원율">#REF!</definedName>
    <definedName name="기와공">#REF!</definedName>
    <definedName name="기초거푸집">[31]관로토공!$Z$3:$Z$452</definedName>
    <definedName name="기초길이" localSheetId="4">#REF!</definedName>
    <definedName name="기초길이" localSheetId="37">#REF!</definedName>
    <definedName name="기초길이" localSheetId="38">#REF!</definedName>
    <definedName name="기초길이" localSheetId="39">#REF!</definedName>
    <definedName name="기초길이" localSheetId="40">#REF!</definedName>
    <definedName name="기초길이" localSheetId="35">#REF!</definedName>
    <definedName name="기초길이" localSheetId="41">#REF!</definedName>
    <definedName name="기초길이" localSheetId="36">#REF!</definedName>
    <definedName name="기초길이" localSheetId="34">#REF!</definedName>
    <definedName name="기초길이" localSheetId="42">#REF!</definedName>
    <definedName name="기초길이" localSheetId="22">#REF!</definedName>
    <definedName name="기초길이" localSheetId="43">#REF!</definedName>
    <definedName name="기초길이">#REF!</definedName>
    <definedName name="기초단가">[34]기초일위!$G$1:$M$65536</definedName>
    <definedName name="기초단가1">[34]기초일위!$B$1:$G$65536</definedName>
    <definedName name="기초데이타" localSheetId="4">#REF!</definedName>
    <definedName name="기초데이타" localSheetId="37">#REF!</definedName>
    <definedName name="기초데이타" localSheetId="38">#REF!</definedName>
    <definedName name="기초데이타" localSheetId="39">#REF!</definedName>
    <definedName name="기초데이타" localSheetId="40">#REF!</definedName>
    <definedName name="기초데이타" localSheetId="35">#REF!</definedName>
    <definedName name="기초데이타" localSheetId="41">#REF!</definedName>
    <definedName name="기초데이타" localSheetId="36">#REF!</definedName>
    <definedName name="기초데이타" localSheetId="34">#REF!</definedName>
    <definedName name="기초데이타" localSheetId="42">#REF!</definedName>
    <definedName name="기초데이타" localSheetId="22">#REF!</definedName>
    <definedName name="기초데이타" localSheetId="43">#REF!</definedName>
    <definedName name="기초데이타">#REF!</definedName>
    <definedName name="기초액">#REF!</definedName>
    <definedName name="기초폭300">[7]대로근거!#REF!</definedName>
    <definedName name="기초폭350">[7]대로근거!#REF!</definedName>
    <definedName name="기층다짐2">#REF!</definedName>
    <definedName name="기층다짐3">#REF!</definedName>
    <definedName name="기타경비" localSheetId="4">#REF!</definedName>
    <definedName name="기타경비" localSheetId="37">#REF!</definedName>
    <definedName name="기타경비" localSheetId="38">#REF!</definedName>
    <definedName name="기타경비" localSheetId="39">#REF!</definedName>
    <definedName name="기타경비" localSheetId="40">#REF!</definedName>
    <definedName name="기타경비" localSheetId="35">#REF!</definedName>
    <definedName name="기타경비" localSheetId="41">#REF!</definedName>
    <definedName name="기타경비" localSheetId="36">#REF!</definedName>
    <definedName name="기타경비" localSheetId="34">#REF!</definedName>
    <definedName name="기타경비" localSheetId="42">#REF!</definedName>
    <definedName name="기타경비" localSheetId="22">#REF!</definedName>
    <definedName name="기타경비" localSheetId="43">#REF!</definedName>
    <definedName name="기타경비">#REF!</definedName>
    <definedName name="기타경비_산식">#REF!</definedName>
    <definedName name="기타경비요율">#REF!</definedName>
    <definedName name="기타경비표">#REF!</definedName>
    <definedName name="기타자재">#N/A</definedName>
    <definedName name="기타점수">#REF!</definedName>
    <definedName name="김성혁" localSheetId="4">#REF!,#REF!,#REF!,#REF!,#REF!,#REF!,#REF!,#REF!,#REF!,#REF!,#REF!,#REF!,#REF!,#REF!</definedName>
    <definedName name="김성혁" localSheetId="14">#REF!,#REF!,#REF!,#REF!,#REF!,#REF!,#REF!,#REF!,#REF!,#REF!,#REF!,#REF!,#REF!,#REF!</definedName>
    <definedName name="김성혁" localSheetId="13">#REF!,#REF!,#REF!,#REF!,#REF!,#REF!,#REF!,#REF!,#REF!,#REF!,#REF!,#REF!,#REF!,#REF!</definedName>
    <definedName name="김성혁" localSheetId="12">#REF!,#REF!,#REF!,#REF!,#REF!,#REF!,#REF!,#REF!,#REF!,#REF!,#REF!,#REF!,#REF!,#REF!</definedName>
    <definedName name="김성혁" localSheetId="37">#REF!,#REF!,#REF!,#REF!,#REF!,#REF!,#REF!,#REF!,#REF!,#REF!,#REF!,#REF!,#REF!,#REF!</definedName>
    <definedName name="김성혁" localSheetId="38">#REF!,#REF!,#REF!,#REF!,#REF!,#REF!,#REF!,#REF!,#REF!,#REF!,#REF!,#REF!,#REF!,#REF!</definedName>
    <definedName name="김성혁" localSheetId="39">#REF!,#REF!,#REF!,#REF!,#REF!,#REF!,#REF!,#REF!,#REF!,#REF!,#REF!,#REF!,#REF!,#REF!</definedName>
    <definedName name="김성혁" localSheetId="40">#REF!,#REF!,#REF!,#REF!,#REF!,#REF!,#REF!,#REF!,#REF!,#REF!,#REF!,#REF!,#REF!,#REF!</definedName>
    <definedName name="김성혁" localSheetId="35">#REF!,#REF!,#REF!,#REF!,#REF!,#REF!,#REF!,#REF!,#REF!,#REF!,#REF!,#REF!,#REF!,#REF!</definedName>
    <definedName name="김성혁" localSheetId="41">#REF!,#REF!,#REF!,#REF!,#REF!,#REF!,#REF!,#REF!,#REF!,#REF!,#REF!,#REF!,#REF!,#REF!</definedName>
    <definedName name="김성혁" localSheetId="36">#REF!,#REF!,#REF!,#REF!,#REF!,#REF!,#REF!,#REF!,#REF!,#REF!,#REF!,#REF!,#REF!,#REF!</definedName>
    <definedName name="김성혁" localSheetId="34">#REF!,#REF!,#REF!,#REF!,#REF!,#REF!,#REF!,#REF!,#REF!,#REF!,#REF!,#REF!,#REF!,#REF!</definedName>
    <definedName name="김성혁" localSheetId="42">#REF!,#REF!,#REF!,#REF!,#REF!,#REF!,#REF!,#REF!,#REF!,#REF!,#REF!,#REF!,#REF!,#REF!</definedName>
    <definedName name="김성혁" localSheetId="22">#REF!,#REF!,#REF!,#REF!,#REF!,#REF!,#REF!,#REF!,#REF!,#REF!,#REF!,#REF!,#REF!,#REF!</definedName>
    <definedName name="김성혁" localSheetId="10">#REF!,#REF!,#REF!,#REF!,#REF!,#REF!,#REF!,#REF!,#REF!,#REF!,#REF!,#REF!,#REF!,#REF!</definedName>
    <definedName name="김성혁" localSheetId="43">#REF!,#REF!,#REF!,#REF!,#REF!,#REF!,#REF!,#REF!,#REF!,#REF!,#REF!,#REF!,#REF!,#REF!</definedName>
    <definedName name="김성혁">#REF!,#REF!,#REF!,#REF!,#REF!,#REF!,#REF!,#REF!,#REF!,#REF!,#REF!,#REF!,#REF!,#REF!</definedName>
    <definedName name="김양석" localSheetId="4">#REF!,#REF!,#REF!,#REF!,#REF!,#REF!,#REF!,#REF!,#REF!,#REF!,#REF!,#REF!,#REF!,#REF!,#REF!,#REF!,#REF!,#REF!,#REF!</definedName>
    <definedName name="김양석" localSheetId="14">#REF!,#REF!,#REF!,#REF!,#REF!,#REF!,#REF!,#REF!,#REF!,#REF!,#REF!,#REF!,#REF!,#REF!,#REF!,#REF!,#REF!,#REF!,#REF!</definedName>
    <definedName name="김양석" localSheetId="13">#REF!,#REF!,#REF!,#REF!,#REF!,#REF!,#REF!,#REF!,#REF!,#REF!,#REF!,#REF!,#REF!,#REF!,#REF!,#REF!,#REF!,#REF!,#REF!</definedName>
    <definedName name="김양석" localSheetId="12">#REF!,#REF!,#REF!,#REF!,#REF!,#REF!,#REF!,#REF!,#REF!,#REF!,#REF!,#REF!,#REF!,#REF!,#REF!,#REF!,#REF!,#REF!,#REF!</definedName>
    <definedName name="김양석" localSheetId="37">#REF!,#REF!,#REF!,#REF!,#REF!,#REF!,#REF!,#REF!,#REF!,#REF!,#REF!,#REF!,#REF!,#REF!,#REF!,#REF!,#REF!,#REF!,#REF!</definedName>
    <definedName name="김양석" localSheetId="38">#REF!,#REF!,#REF!,#REF!,#REF!,#REF!,#REF!,#REF!,#REF!,#REF!,#REF!,#REF!,#REF!,#REF!,#REF!,#REF!,#REF!,#REF!,#REF!</definedName>
    <definedName name="김양석" localSheetId="39">#REF!,#REF!,#REF!,#REF!,#REF!,#REF!,#REF!,#REF!,#REF!,#REF!,#REF!,#REF!,#REF!,#REF!,#REF!,#REF!,#REF!,#REF!,#REF!</definedName>
    <definedName name="김양석" localSheetId="40">#REF!,#REF!,#REF!,#REF!,#REF!,#REF!,#REF!,#REF!,#REF!,#REF!,#REF!,#REF!,#REF!,#REF!,#REF!,#REF!,#REF!,#REF!,#REF!</definedName>
    <definedName name="김양석" localSheetId="35">#REF!,#REF!,#REF!,#REF!,#REF!,#REF!,#REF!,#REF!,#REF!,#REF!,#REF!,#REF!,#REF!,#REF!,#REF!,#REF!,#REF!,#REF!,#REF!</definedName>
    <definedName name="김양석" localSheetId="41">#REF!,#REF!,#REF!,#REF!,#REF!,#REF!,#REF!,#REF!,#REF!,#REF!,#REF!,#REF!,#REF!,#REF!,#REF!,#REF!,#REF!,#REF!,#REF!</definedName>
    <definedName name="김양석" localSheetId="36">#REF!,#REF!,#REF!,#REF!,#REF!,#REF!,#REF!,#REF!,#REF!,#REF!,#REF!,#REF!,#REF!,#REF!,#REF!,#REF!,#REF!,#REF!,#REF!</definedName>
    <definedName name="김양석" localSheetId="34">#REF!,#REF!,#REF!,#REF!,#REF!,#REF!,#REF!,#REF!,#REF!,#REF!,#REF!,#REF!,#REF!,#REF!,#REF!,#REF!,#REF!,#REF!,#REF!</definedName>
    <definedName name="김양석" localSheetId="42">#REF!,#REF!,#REF!,#REF!,#REF!,#REF!,#REF!,#REF!,#REF!,#REF!,#REF!,#REF!,#REF!,#REF!,#REF!,#REF!,#REF!,#REF!,#REF!</definedName>
    <definedName name="김양석" localSheetId="22">#REF!,#REF!,#REF!,#REF!,#REF!,#REF!,#REF!,#REF!,#REF!,#REF!,#REF!,#REF!,#REF!,#REF!,#REF!,#REF!,#REF!,#REF!,#REF!</definedName>
    <definedName name="김양석" localSheetId="10">#REF!,#REF!,#REF!,#REF!,#REF!,#REF!,#REF!,#REF!,#REF!,#REF!,#REF!,#REF!,#REF!,#REF!,#REF!,#REF!,#REF!,#REF!,#REF!</definedName>
    <definedName name="김양석" localSheetId="43">#REF!,#REF!,#REF!,#REF!,#REF!,#REF!,#REF!,#REF!,#REF!,#REF!,#REF!,#REF!,#REF!,#REF!,#REF!,#REF!,#REF!,#REF!,#REF!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유정">#REF!</definedName>
    <definedName name="김준형" hidden="1">{#N/A,#N/A,FALSE,"골재소요량";#N/A,#N/A,FALSE,"골재소요량"}</definedName>
    <definedName name="김학민">[35]현장관리비!$F$12:$H$127,[35]현장관리비!$J$12:$L$127</definedName>
    <definedName name="깊이">#REF!</definedName>
    <definedName name="깨기" hidden="1">{"'중기작업1'!$A$1:$V$18"}</definedName>
    <definedName name="깬돌채취" localSheetId="4">'5.2.2. 측량설계비 산출내역(세부설계)'!깬돌채취</definedName>
    <definedName name="깬돌채취" localSheetId="52">B.M성과표!깬돌채취</definedName>
    <definedName name="깬돌채취" localSheetId="21">가물막이!깬돌채취</definedName>
    <definedName name="깬돌채취" localSheetId="22">'인공섬 철거'!깬돌채취</definedName>
    <definedName name="깬돌채취">[0]!깬돌채취</definedName>
    <definedName name="깬잡석">800</definedName>
    <definedName name="꽃복숭아R3">[23]데이타!$E$58</definedName>
    <definedName name="꽃복숭아R4">[23]데이타!$E$59</definedName>
    <definedName name="꽃복숭아R5">[23]데이타!$E$60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[23]데이타!$E$64</definedName>
    <definedName name="꽃사과R4">[23]데이타!$E$61</definedName>
    <definedName name="꽃사과R6">[23]데이타!$E$62</definedName>
    <definedName name="꽃사과R8">[23]데이타!$E$63</definedName>
    <definedName name="꽃아그배R10">[23]데이타!$E$68</definedName>
    <definedName name="꽃아그배R4">[23]데이타!$E$65</definedName>
    <definedName name="꽃아그배R6">[23]데이타!$E$66</definedName>
    <definedName name="꽃아그배R8">[23]데이타!$E$67</definedName>
    <definedName name="꽃창포" localSheetId="4">#REF!</definedName>
    <definedName name="꽃창포" localSheetId="14">#REF!</definedName>
    <definedName name="꽃창포" localSheetId="13">#REF!</definedName>
    <definedName name="꽃창포" localSheetId="12">#REF!</definedName>
    <definedName name="꽃창포" localSheetId="37">#REF!</definedName>
    <definedName name="꽃창포" localSheetId="38">#REF!</definedName>
    <definedName name="꽃창포" localSheetId="39">#REF!</definedName>
    <definedName name="꽃창포" localSheetId="40">#REF!</definedName>
    <definedName name="꽃창포" localSheetId="35">#REF!</definedName>
    <definedName name="꽃창포" localSheetId="41">#REF!</definedName>
    <definedName name="꽃창포" localSheetId="36">#REF!</definedName>
    <definedName name="꽃창포" localSheetId="34">#REF!</definedName>
    <definedName name="꽃창포" localSheetId="42">#REF!</definedName>
    <definedName name="꽃창포" localSheetId="22">#REF!</definedName>
    <definedName name="꽃창포" localSheetId="10">#REF!</definedName>
    <definedName name="꽃창포" localSheetId="43">#REF!</definedName>
    <definedName name="꽃창포">#REF!</definedName>
    <definedName name="꽃향유" localSheetId="4">#REF!</definedName>
    <definedName name="꽃향유" localSheetId="14">#REF!</definedName>
    <definedName name="꽃향유" localSheetId="13">#REF!</definedName>
    <definedName name="꽃향유" localSheetId="12">#REF!</definedName>
    <definedName name="꽃향유" localSheetId="37">#REF!</definedName>
    <definedName name="꽃향유" localSheetId="38">#REF!</definedName>
    <definedName name="꽃향유" localSheetId="39">#REF!</definedName>
    <definedName name="꽃향유" localSheetId="40">#REF!</definedName>
    <definedName name="꽃향유" localSheetId="35">#REF!</definedName>
    <definedName name="꽃향유" localSheetId="41">#REF!</definedName>
    <definedName name="꽃향유" localSheetId="36">#REF!</definedName>
    <definedName name="꽃향유" localSheetId="34">#REF!</definedName>
    <definedName name="꽃향유" localSheetId="42">#REF!</definedName>
    <definedName name="꽃향유" localSheetId="22">#REF!</definedName>
    <definedName name="꽃향유" localSheetId="10">#REF!</definedName>
    <definedName name="꽃향유" localSheetId="43">#REF!</definedName>
    <definedName name="꽃향유">#REF!</definedName>
    <definedName name="꽝꽝0304">[23]데이타!$E$54</definedName>
    <definedName name="꽝꽝0406">[23]데이타!$E$55</definedName>
    <definedName name="꽝꽝0508">[23]데이타!$E$56</definedName>
    <definedName name="꽝꽝0610">[23]데이타!$E$57</definedName>
    <definedName name="꽝꽝H0.3">#REF!</definedName>
    <definedName name="꽝꽝H0.3경">#REF!</definedName>
    <definedName name="꽝꽝H0.3노">#REF!</definedName>
    <definedName name="꽝꽝H0.3재">#REF!</definedName>
    <definedName name="끝">#REF!</definedName>
    <definedName name="ㄳ" hidden="1">{#N/A,#N/A,FALSE,"단가표지"}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ㅅ" hidden="1">#REF!</definedName>
    <definedName name="ㄳㅍㅁㅁ규" hidden="1">{#N/A,#N/A,FALSE,"표지목차"}</definedName>
    <definedName name="ㄴ" hidden="1">#REF!</definedName>
    <definedName name="ㄴ1">#REF!</definedName>
    <definedName name="ㄴ2">#REF!</definedName>
    <definedName name="ㄴㄱㄹ" hidden="1">#REF!</definedName>
    <definedName name="ㄴㄴ">#REF!</definedName>
    <definedName name="ㄴㄴㄴ" localSheetId="4" hidden="1">{#N/A,#N/A,FALSE,"골재소요량";#N/A,#N/A,FALSE,"골재소요량"}</definedName>
    <definedName name="ㄴㄴㄴ" localSheetId="52" hidden="1">{#N/A,#N/A,FALSE,"골재소요량";#N/A,#N/A,FALSE,"골재소요량"}</definedName>
    <definedName name="ㄴㄴㄴ" localSheetId="21" hidden="1">{#N/A,#N/A,FALSE,"골재소요량";#N/A,#N/A,FALSE,"골재소요량"}</definedName>
    <definedName name="ㄴㄴㄴ" localSheetId="22" hidden="1">{#N/A,#N/A,FALSE,"골재소요량";#N/A,#N/A,FALSE,"골재소요량"}</definedName>
    <definedName name="ㄴㄴㄴ" hidden="1">{#N/A,#N/A,FALSE,"골재소요량";#N/A,#N/A,FALSE,"골재소요량"}</definedName>
    <definedName name="ㄴㄴㄴㄴ" hidden="1">#REF!</definedName>
    <definedName name="ㄴㄴㄴㄴㄴ" hidden="1">{"'중기작업1'!$A$1:$V$18"}</definedName>
    <definedName name="ㄴㄴㄴㄴㄴㄴㄴ">#REF!</definedName>
    <definedName name="ㄴㄴㅀㅇㅇㅀ" hidden="1">{#N/A,#N/A,FALSE,"부대1"}</definedName>
    <definedName name="ㄴㄷㅎㅎㅎㅈㄷㄴ" hidden="1">{"'중기작업1'!$A$1:$V$18"}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hidden="1">{#N/A,"수불부",FALSE,"사급자재수불서";#N/A,"수불부",FALSE,"사급자재수불서"}</definedName>
    <definedName name="ㄴㄹㄴㅇㄹㄴ">#N/A</definedName>
    <definedName name="ㄴㄹㅇ" hidden="1">{#N/A,#N/A,FALSE,"포장2"}</definedName>
    <definedName name="ㄴㄹㅇㅁㄴ" hidden="1">#REF!</definedName>
    <definedName name="ㄴㄻㄴㅇ" hidden="1">{#N/A,#N/A,FALSE,"조골재"}</definedName>
    <definedName name="ㄴㅁ" hidden="1">#REF!</definedName>
    <definedName name="ㄴㅁㄴㅇㄹ" hidden="1">#REF!</definedName>
    <definedName name="ㄴㅁㄹㄴㅁㅇㄴㅇㅁㄹㄴ" hidden="1">{#N/A,#N/A,FALSE,"단가표지"}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ㅁㅇㄴㅁㅇ" hidden="1">{#N/A,#N/A,FALSE,"배수1"}</definedName>
    <definedName name="ㄴㅅㅎㅇㅎㄹㅇ" hidden="1">{#N/A,#N/A,FALSE,"배수2"}</definedName>
    <definedName name="ㄴㅇ">#REF!</definedName>
    <definedName name="ㄴㅇㄴㅇ" hidden="1">{#N/A,#N/A,FALSE,"단가표지"}</definedName>
    <definedName name="ㄴㅇㄹ" hidden="1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ㄷ" hidden="1">#REF!</definedName>
    <definedName name="ㄴㅇㄹㄹ" hidden="1">{"'Sheet1'!$A$4","'Sheet1'!$A$9:$G$28"}</definedName>
    <definedName name="ㄴㅇㄹㅇㄴ" localSheetId="4">BLCH</definedName>
    <definedName name="ㄴㅇㄹㅇㄴ" localSheetId="52">BLCH</definedName>
    <definedName name="ㄴㅇㄹㅇㄴ" localSheetId="21">BLCH</definedName>
    <definedName name="ㄴㅇㄹㅇㄴ" localSheetId="14">BLCH</definedName>
    <definedName name="ㄴㅇㄹㅇㄴ" localSheetId="13">BLCH</definedName>
    <definedName name="ㄴㅇㄹㅇㄴ" localSheetId="12">BLCH</definedName>
    <definedName name="ㄴㅇㄹㅇㄴ" localSheetId="30">BLCH</definedName>
    <definedName name="ㄴㅇㄹㅇㄴ" localSheetId="37">BLCH</definedName>
    <definedName name="ㄴㅇㄹㅇㄴ" localSheetId="38">BLCH</definedName>
    <definedName name="ㄴㅇㄹㅇㄴ" localSheetId="39">BLCH</definedName>
    <definedName name="ㄴㅇㄹㅇㄴ" localSheetId="40">BLCH</definedName>
    <definedName name="ㄴㅇㄹㅇㄴ" localSheetId="35">BLCH</definedName>
    <definedName name="ㄴㅇㄹㅇㄴ" localSheetId="41">BLCH</definedName>
    <definedName name="ㄴㅇㄹㅇㄴ" localSheetId="36">BLCH</definedName>
    <definedName name="ㄴㅇㄹㅇㄴ" localSheetId="33">BLCH</definedName>
    <definedName name="ㄴㅇㄹㅇㄴ" localSheetId="34">BLCH</definedName>
    <definedName name="ㄴㅇㄹㅇㄴ" localSheetId="42">BLCH</definedName>
    <definedName name="ㄴㅇㄹㅇㄴ" localSheetId="29">BLCH</definedName>
    <definedName name="ㄴㅇㄹㅇㄴ" localSheetId="22">BLCH</definedName>
    <definedName name="ㄴㅇㄹㅇㄴ" localSheetId="10">BLCH</definedName>
    <definedName name="ㄴㅇㄹㅇㄴ" localSheetId="43">BLCH</definedName>
    <definedName name="ㄴㅇㄹㅇㄴ">BLCH</definedName>
    <definedName name="ㄴㅇㄻ" hidden="1">#REF!</definedName>
    <definedName name="ㄴㅇㄼㅈㄷㄹ" hidden="1">#N/A</definedName>
    <definedName name="ㄴㅇㅇ" hidden="1">#REF!</definedName>
    <definedName name="ㄴㅇㅇㄹㄴㄹㄴㄹㄴㄹㄴㄹㄹ">BlankMacro1</definedName>
    <definedName name="ㄴㅇㅍㅁㄴㅇㄹ" hidden="1">#N/A</definedName>
    <definedName name="ㄴㅇㅎㅁ" hidden="1">{"'중기작업1'!$A$1:$V$18"}</definedName>
    <definedName name="ㄴ여ㅕㄷ">#REF!</definedName>
    <definedName name="나" hidden="1">{#N/A,#N/A,FALSE,"표지목차"}</definedName>
    <definedName name="나.">#REF!</definedName>
    <definedName name="나나">#REF!</definedName>
    <definedName name="나나라라">#REF!</definedName>
    <definedName name="나라" localSheetId="4">#REF!</definedName>
    <definedName name="나라" localSheetId="52">#REF!</definedName>
    <definedName name="나라" localSheetId="37">#REF!</definedName>
    <definedName name="나라" localSheetId="38">#REF!</definedName>
    <definedName name="나라" localSheetId="39">#REF!</definedName>
    <definedName name="나라" localSheetId="40">#REF!</definedName>
    <definedName name="나라" localSheetId="35">#REF!</definedName>
    <definedName name="나라" localSheetId="41">#REF!</definedName>
    <definedName name="나라" localSheetId="36">#REF!</definedName>
    <definedName name="나라" localSheetId="34">#REF!</definedName>
    <definedName name="나라" localSheetId="42">#REF!</definedName>
    <definedName name="나라" localSheetId="22">#REF!</definedName>
    <definedName name="나라" localSheetId="43">#REF!</definedName>
    <definedName name="나라">#REF!</definedName>
    <definedName name="나무">#REF!</definedName>
    <definedName name="나사식_이음">#REF!</definedName>
    <definedName name="낙상홍1004">[23]데이타!$E$76</definedName>
    <definedName name="낙상홍1506">[23]데이타!$E$77</definedName>
    <definedName name="낙상홍1808">[23]데이타!$E$78</definedName>
    <definedName name="낙상홍2010">[23]데이타!$E$79</definedName>
    <definedName name="낙상홍2515">[23]데이타!$E$80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[23]데이타!$E$84</definedName>
    <definedName name="낙우송R12">[23]데이타!$E$85</definedName>
    <definedName name="낙우송R5">[23]데이타!$E$81</definedName>
    <definedName name="낙우송R6">[23]데이타!$E$82</definedName>
    <definedName name="낙우송R8">[23]데이타!$E$83</definedName>
    <definedName name="낙찰가">#N/A</definedName>
    <definedName name="난_경">[24]수량산출!#REF!</definedName>
    <definedName name="난_수">[24]수량산출!$R$39</definedName>
    <definedName name="난이도">#REF!</definedName>
    <definedName name="날개벽" localSheetId="4">ErrorHandler_1</definedName>
    <definedName name="날개벽" localSheetId="52">ErrorHandler_1</definedName>
    <definedName name="날개벽" localSheetId="21">ErrorHandler_1</definedName>
    <definedName name="날개벽" localSheetId="14">ErrorHandler_1</definedName>
    <definedName name="날개벽" localSheetId="13">ErrorHandler_1</definedName>
    <definedName name="날개벽" localSheetId="12">ErrorHandler_1</definedName>
    <definedName name="날개벽" localSheetId="30">ErrorHandler_1</definedName>
    <definedName name="날개벽" localSheetId="37">ErrorHandler_1</definedName>
    <definedName name="날개벽" localSheetId="38">ErrorHandler_1</definedName>
    <definedName name="날개벽" localSheetId="39">ErrorHandler_1</definedName>
    <definedName name="날개벽" localSheetId="40">ErrorHandler_1</definedName>
    <definedName name="날개벽" localSheetId="35">ErrorHandler_1</definedName>
    <definedName name="날개벽" localSheetId="41">ErrorHandler_1</definedName>
    <definedName name="날개벽" localSheetId="36">ErrorHandler_1</definedName>
    <definedName name="날개벽" localSheetId="33">ErrorHandler_1</definedName>
    <definedName name="날개벽" localSheetId="34">ErrorHandler_1</definedName>
    <definedName name="날개벽" localSheetId="42">ErrorHandler_1</definedName>
    <definedName name="날개벽" localSheetId="29">ErrorHandler_1</definedName>
    <definedName name="날개벽" localSheetId="22">ErrorHandler_1</definedName>
    <definedName name="날개벽" localSheetId="10">ErrorHandler_1</definedName>
    <definedName name="날개벽" localSheetId="43">ErrorHandler_1</definedName>
    <definedName name="날개벽">ErrorHandler_1</definedName>
    <definedName name="날짜">#REF!</definedName>
    <definedName name="남남" hidden="1">#REF!</definedName>
    <definedName name="남덕">BlankMacro1</definedName>
    <definedName name="남덕1">BlankMacro1</definedName>
    <definedName name="남산1호" localSheetId="4">#REF!</definedName>
    <definedName name="남산1호" localSheetId="52">#REF!</definedName>
    <definedName name="남산1호" localSheetId="37">#REF!</definedName>
    <definedName name="남산1호" localSheetId="38">#REF!</definedName>
    <definedName name="남산1호" localSheetId="39">#REF!</definedName>
    <definedName name="남산1호" localSheetId="40">#REF!</definedName>
    <definedName name="남산1호" localSheetId="35">#REF!</definedName>
    <definedName name="남산1호" localSheetId="41">#REF!</definedName>
    <definedName name="남산1호" localSheetId="36">#REF!</definedName>
    <definedName name="남산1호" localSheetId="34">#REF!</definedName>
    <definedName name="남산1호" localSheetId="42">#REF!</definedName>
    <definedName name="남산1호" localSheetId="22">#REF!</definedName>
    <definedName name="남산1호" localSheetId="43">#REF!</definedName>
    <definedName name="남산1호">#REF!</definedName>
    <definedName name="남산2호" localSheetId="4">#REF!</definedName>
    <definedName name="남산2호" localSheetId="37">#REF!</definedName>
    <definedName name="남산2호" localSheetId="38">#REF!</definedName>
    <definedName name="남산2호" localSheetId="39">#REF!</definedName>
    <definedName name="남산2호" localSheetId="40">#REF!</definedName>
    <definedName name="남산2호" localSheetId="35">#REF!</definedName>
    <definedName name="남산2호" localSheetId="41">#REF!</definedName>
    <definedName name="남산2호" localSheetId="36">#REF!</definedName>
    <definedName name="남산2호" localSheetId="34">#REF!</definedName>
    <definedName name="남산2호" localSheetId="42">#REF!</definedName>
    <definedName name="남산2호" localSheetId="22">#REF!</definedName>
    <definedName name="남산2호" localSheetId="43">#REF!</definedName>
    <definedName name="남산2호">#REF!</definedName>
    <definedName name="남서울문화체육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천H1.0">#REF!</definedName>
    <definedName name="남천H1.0경">#REF!</definedName>
    <definedName name="남천H1.0노">#REF!</definedName>
    <definedName name="남천H1.0재">#REF!</definedName>
    <definedName name="남천H1.2" localSheetId="4">#REF!</definedName>
    <definedName name="남천H1.2" localSheetId="37">#REF!</definedName>
    <definedName name="남천H1.2" localSheetId="38">#REF!</definedName>
    <definedName name="남천H1.2" localSheetId="39">#REF!</definedName>
    <definedName name="남천H1.2" localSheetId="40">#REF!</definedName>
    <definedName name="남천H1.2" localSheetId="35">#REF!</definedName>
    <definedName name="남천H1.2" localSheetId="41">#REF!</definedName>
    <definedName name="남천H1.2" localSheetId="36">#REF!</definedName>
    <definedName name="남천H1.2" localSheetId="34">#REF!</definedName>
    <definedName name="남천H1.2" localSheetId="42">#REF!</definedName>
    <definedName name="남천H1.2" localSheetId="22">#REF!</definedName>
    <definedName name="남천H1.2" localSheetId="43">#REF!</definedName>
    <definedName name="남천H1.2">#REF!</definedName>
    <definedName name="남천H1.2노">#REF!</definedName>
    <definedName name="남천H1.2재">#REF!</definedName>
    <definedName name="내" localSheetId="4" hidden="1">#REF!</definedName>
    <definedName name="내">#N/A</definedName>
    <definedName name="내곡19호" hidden="1">{#N/A,#N/A,FALSE,"현장 NCR 분석";#N/A,#N/A,FALSE,"현장품질감사";#N/A,#N/A,FALSE,"현장품질감사"}</definedName>
    <definedName name="내곡19호집계표" hidden="1">{#N/A,#N/A,FALSE,"현장 NCR 분석";#N/A,#N/A,FALSE,"현장품질감사";#N/A,#N/A,FALSE,"현장품질감사"}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선전공001" localSheetId="4">#REF!</definedName>
    <definedName name="내선전공001" localSheetId="52">#REF!</definedName>
    <definedName name="내선전공001" localSheetId="37">#REF!</definedName>
    <definedName name="내선전공001" localSheetId="38">#REF!</definedName>
    <definedName name="내선전공001" localSheetId="39">#REF!</definedName>
    <definedName name="내선전공001" localSheetId="40">#REF!</definedName>
    <definedName name="내선전공001" localSheetId="35">#REF!</definedName>
    <definedName name="내선전공001" localSheetId="41">#REF!</definedName>
    <definedName name="내선전공001" localSheetId="36">#REF!</definedName>
    <definedName name="내선전공001" localSheetId="34">#REF!</definedName>
    <definedName name="내선전공001" localSheetId="42">#REF!</definedName>
    <definedName name="내선전공001" localSheetId="22">#REF!</definedName>
    <definedName name="내선전공001" localSheetId="43">#REF!</definedName>
    <definedName name="내선전공001">#REF!</definedName>
    <definedName name="내선전공002" localSheetId="4">#REF!</definedName>
    <definedName name="내선전공002" localSheetId="37">#REF!</definedName>
    <definedName name="내선전공002" localSheetId="38">#REF!</definedName>
    <definedName name="내선전공002" localSheetId="39">#REF!</definedName>
    <definedName name="내선전공002" localSheetId="40">#REF!</definedName>
    <definedName name="내선전공002" localSheetId="35">#REF!</definedName>
    <definedName name="내선전공002" localSheetId="41">#REF!</definedName>
    <definedName name="내선전공002" localSheetId="36">#REF!</definedName>
    <definedName name="내선전공002" localSheetId="34">#REF!</definedName>
    <definedName name="내선전공002" localSheetId="42">#REF!</definedName>
    <definedName name="내선전공002" localSheetId="22">#REF!</definedName>
    <definedName name="내선전공002" localSheetId="43">#REF!</definedName>
    <definedName name="내선전공002">#REF!</definedName>
    <definedName name="내선전공011" localSheetId="4">#REF!</definedName>
    <definedName name="내선전공011" localSheetId="37">#REF!</definedName>
    <definedName name="내선전공011" localSheetId="38">#REF!</definedName>
    <definedName name="내선전공011" localSheetId="39">#REF!</definedName>
    <definedName name="내선전공011" localSheetId="40">#REF!</definedName>
    <definedName name="내선전공011" localSheetId="35">#REF!</definedName>
    <definedName name="내선전공011" localSheetId="41">#REF!</definedName>
    <definedName name="내선전공011" localSheetId="36">#REF!</definedName>
    <definedName name="내선전공011" localSheetId="34">#REF!</definedName>
    <definedName name="내선전공011" localSheetId="42">#REF!</definedName>
    <definedName name="내선전공011" localSheetId="22">#REF!</definedName>
    <definedName name="내선전공011" localSheetId="43">#REF!</definedName>
    <definedName name="내선전공011">#REF!</definedName>
    <definedName name="내선전공982" localSheetId="4">#REF!</definedName>
    <definedName name="내선전공982" localSheetId="37">#REF!</definedName>
    <definedName name="내선전공982" localSheetId="38">#REF!</definedName>
    <definedName name="내선전공982" localSheetId="39">#REF!</definedName>
    <definedName name="내선전공982" localSheetId="40">#REF!</definedName>
    <definedName name="내선전공982" localSheetId="35">#REF!</definedName>
    <definedName name="내선전공982" localSheetId="41">#REF!</definedName>
    <definedName name="내선전공982" localSheetId="36">#REF!</definedName>
    <definedName name="내선전공982" localSheetId="34">#REF!</definedName>
    <definedName name="내선전공982" localSheetId="42">#REF!</definedName>
    <definedName name="내선전공982" localSheetId="22">#REF!</definedName>
    <definedName name="내선전공982" localSheetId="43">#REF!</definedName>
    <definedName name="내선전공982">#REF!</definedName>
    <definedName name="내선전공991" localSheetId="4">#REF!</definedName>
    <definedName name="내선전공991" localSheetId="37">#REF!</definedName>
    <definedName name="내선전공991" localSheetId="38">#REF!</definedName>
    <definedName name="내선전공991" localSheetId="39">#REF!</definedName>
    <definedName name="내선전공991" localSheetId="40">#REF!</definedName>
    <definedName name="내선전공991" localSheetId="35">#REF!</definedName>
    <definedName name="내선전공991" localSheetId="41">#REF!</definedName>
    <definedName name="내선전공991" localSheetId="36">#REF!</definedName>
    <definedName name="내선전공991" localSheetId="34">#REF!</definedName>
    <definedName name="내선전공991" localSheetId="42">#REF!</definedName>
    <definedName name="내선전공991" localSheetId="22">#REF!</definedName>
    <definedName name="내선전공991" localSheetId="43">#REF!</definedName>
    <definedName name="내선전공991">#REF!</definedName>
    <definedName name="내선전공992" localSheetId="4">#REF!</definedName>
    <definedName name="내선전공992" localSheetId="37">#REF!</definedName>
    <definedName name="내선전공992" localSheetId="38">#REF!</definedName>
    <definedName name="내선전공992" localSheetId="39">#REF!</definedName>
    <definedName name="내선전공992" localSheetId="40">#REF!</definedName>
    <definedName name="내선전공992" localSheetId="35">#REF!</definedName>
    <definedName name="내선전공992" localSheetId="41">#REF!</definedName>
    <definedName name="내선전공992" localSheetId="36">#REF!</definedName>
    <definedName name="내선전공992" localSheetId="34">#REF!</definedName>
    <definedName name="내선전공992" localSheetId="42">#REF!</definedName>
    <definedName name="내선전공992" localSheetId="22">#REF!</definedName>
    <definedName name="내선전공992" localSheetId="43">#REF!</definedName>
    <definedName name="내선전공992">#REF!</definedName>
    <definedName name="내역">[26]관급자재대!#REF!</definedName>
    <definedName name="내역_">#REF!</definedName>
    <definedName name="내역1" localSheetId="4">#REF!</definedName>
    <definedName name="내역1" localSheetId="14">#REF!</definedName>
    <definedName name="내역1" localSheetId="13">#REF!</definedName>
    <definedName name="내역1" localSheetId="12">#REF!</definedName>
    <definedName name="내역1" localSheetId="37">#REF!</definedName>
    <definedName name="내역1" localSheetId="38">#REF!</definedName>
    <definedName name="내역1" localSheetId="39">#REF!</definedName>
    <definedName name="내역1" localSheetId="40">#REF!</definedName>
    <definedName name="내역1" localSheetId="35">#REF!</definedName>
    <definedName name="내역1" localSheetId="41">#REF!</definedName>
    <definedName name="내역1" localSheetId="36">#REF!</definedName>
    <definedName name="내역1" localSheetId="34">#REF!</definedName>
    <definedName name="내역1" localSheetId="42">#REF!</definedName>
    <definedName name="내역1" localSheetId="22">#REF!</definedName>
    <definedName name="내역1" localSheetId="10">#REF!</definedName>
    <definedName name="내역1" localSheetId="43">#REF!</definedName>
    <definedName name="내역1">#REF!</definedName>
    <definedName name="내역2" localSheetId="4">#REF!</definedName>
    <definedName name="내역2" localSheetId="14">#REF!</definedName>
    <definedName name="내역2" localSheetId="13">#REF!</definedName>
    <definedName name="내역2" localSheetId="12">#REF!</definedName>
    <definedName name="내역2" localSheetId="37">#REF!</definedName>
    <definedName name="내역2" localSheetId="38">#REF!</definedName>
    <definedName name="내역2" localSheetId="39">#REF!</definedName>
    <definedName name="내역2" localSheetId="40">#REF!</definedName>
    <definedName name="내역2" localSheetId="35">#REF!</definedName>
    <definedName name="내역2" localSheetId="41">#REF!</definedName>
    <definedName name="내역2" localSheetId="36">#REF!</definedName>
    <definedName name="내역2" localSheetId="34">#REF!</definedName>
    <definedName name="내역2" localSheetId="42">#REF!</definedName>
    <definedName name="내역2" localSheetId="22">#REF!</definedName>
    <definedName name="내역2" localSheetId="10">#REF!</definedName>
    <definedName name="내역2" localSheetId="43">#REF!</definedName>
    <definedName name="내역2">#REF!</definedName>
    <definedName name="내역서" hidden="1">{"'제조(순번)'!$A$386:$A$387","'제조(순번)'!$A$1:$H$399"}</definedName>
    <definedName name="내역서1" hidden="1">{"'제조(순번)'!$A$386:$A$387","'제조(순번)'!$A$1:$H$399"}</definedName>
    <definedName name="내장공">#REF!</definedName>
    <definedName name="내장공001" localSheetId="4">#REF!</definedName>
    <definedName name="내장공001" localSheetId="37">#REF!</definedName>
    <definedName name="내장공001" localSheetId="38">#REF!</definedName>
    <definedName name="내장공001" localSheetId="39">#REF!</definedName>
    <definedName name="내장공001" localSheetId="40">#REF!</definedName>
    <definedName name="내장공001" localSheetId="35">#REF!</definedName>
    <definedName name="내장공001" localSheetId="41">#REF!</definedName>
    <definedName name="내장공001" localSheetId="36">#REF!</definedName>
    <definedName name="내장공001" localSheetId="34">#REF!</definedName>
    <definedName name="내장공001" localSheetId="42">#REF!</definedName>
    <definedName name="내장공001" localSheetId="22">#REF!</definedName>
    <definedName name="내장공001" localSheetId="43">#REF!</definedName>
    <definedName name="내장공001">#REF!</definedName>
    <definedName name="내장공002" localSheetId="4">#REF!</definedName>
    <definedName name="내장공002" localSheetId="37">#REF!</definedName>
    <definedName name="내장공002" localSheetId="38">#REF!</definedName>
    <definedName name="내장공002" localSheetId="39">#REF!</definedName>
    <definedName name="내장공002" localSheetId="40">#REF!</definedName>
    <definedName name="내장공002" localSheetId="35">#REF!</definedName>
    <definedName name="내장공002" localSheetId="41">#REF!</definedName>
    <definedName name="내장공002" localSheetId="36">#REF!</definedName>
    <definedName name="내장공002" localSheetId="34">#REF!</definedName>
    <definedName name="내장공002" localSheetId="42">#REF!</definedName>
    <definedName name="내장공002" localSheetId="22">#REF!</definedName>
    <definedName name="내장공002" localSheetId="43">#REF!</definedName>
    <definedName name="내장공002">#REF!</definedName>
    <definedName name="내장공011" localSheetId="4">#REF!</definedName>
    <definedName name="내장공011" localSheetId="37">#REF!</definedName>
    <definedName name="내장공011" localSheetId="38">#REF!</definedName>
    <definedName name="내장공011" localSheetId="39">#REF!</definedName>
    <definedName name="내장공011" localSheetId="40">#REF!</definedName>
    <definedName name="내장공011" localSheetId="35">#REF!</definedName>
    <definedName name="내장공011" localSheetId="41">#REF!</definedName>
    <definedName name="내장공011" localSheetId="36">#REF!</definedName>
    <definedName name="내장공011" localSheetId="34">#REF!</definedName>
    <definedName name="내장공011" localSheetId="42">#REF!</definedName>
    <definedName name="내장공011" localSheetId="22">#REF!</definedName>
    <definedName name="내장공011" localSheetId="43">#REF!</definedName>
    <definedName name="내장공011">#REF!</definedName>
    <definedName name="내장공982" localSheetId="4">#REF!</definedName>
    <definedName name="내장공982" localSheetId="37">#REF!</definedName>
    <definedName name="내장공982" localSheetId="38">#REF!</definedName>
    <definedName name="내장공982" localSheetId="39">#REF!</definedName>
    <definedName name="내장공982" localSheetId="40">#REF!</definedName>
    <definedName name="내장공982" localSheetId="35">#REF!</definedName>
    <definedName name="내장공982" localSheetId="41">#REF!</definedName>
    <definedName name="내장공982" localSheetId="36">#REF!</definedName>
    <definedName name="내장공982" localSheetId="34">#REF!</definedName>
    <definedName name="내장공982" localSheetId="42">#REF!</definedName>
    <definedName name="내장공982" localSheetId="22">#REF!</definedName>
    <definedName name="내장공982" localSheetId="43">#REF!</definedName>
    <definedName name="내장공982">#REF!</definedName>
    <definedName name="내장공991" localSheetId="4">#REF!</definedName>
    <definedName name="내장공991" localSheetId="37">#REF!</definedName>
    <definedName name="내장공991" localSheetId="38">#REF!</definedName>
    <definedName name="내장공991" localSheetId="39">#REF!</definedName>
    <definedName name="내장공991" localSheetId="40">#REF!</definedName>
    <definedName name="내장공991" localSheetId="35">#REF!</definedName>
    <definedName name="내장공991" localSheetId="41">#REF!</definedName>
    <definedName name="내장공991" localSheetId="36">#REF!</definedName>
    <definedName name="내장공991" localSheetId="34">#REF!</definedName>
    <definedName name="내장공991" localSheetId="42">#REF!</definedName>
    <definedName name="내장공991" localSheetId="22">#REF!</definedName>
    <definedName name="내장공991" localSheetId="43">#REF!</definedName>
    <definedName name="내장공991">#REF!</definedName>
    <definedName name="내장공992" localSheetId="4">#REF!</definedName>
    <definedName name="내장공992" localSheetId="37">#REF!</definedName>
    <definedName name="내장공992" localSheetId="38">#REF!</definedName>
    <definedName name="내장공992" localSheetId="39">#REF!</definedName>
    <definedName name="내장공992" localSheetId="40">#REF!</definedName>
    <definedName name="내장공992" localSheetId="35">#REF!</definedName>
    <definedName name="내장공992" localSheetId="41">#REF!</definedName>
    <definedName name="내장공992" localSheetId="36">#REF!</definedName>
    <definedName name="내장공992" localSheetId="34">#REF!</definedName>
    <definedName name="내장공992" localSheetId="42">#REF!</definedName>
    <definedName name="내장공992" localSheetId="22">#REF!</definedName>
    <definedName name="내장공992" localSheetId="43">#REF!</definedName>
    <definedName name="내장공992">#REF!</definedName>
    <definedName name="내전">#REF!</definedName>
    <definedName name="내진">#REF!</definedName>
    <definedName name="낵역4" localSheetId="4">#REF!</definedName>
    <definedName name="낵역4" localSheetId="14">#REF!</definedName>
    <definedName name="낵역4" localSheetId="13">#REF!</definedName>
    <definedName name="낵역4" localSheetId="12">#REF!</definedName>
    <definedName name="낵역4" localSheetId="37">#REF!</definedName>
    <definedName name="낵역4" localSheetId="38">#REF!</definedName>
    <definedName name="낵역4" localSheetId="39">#REF!</definedName>
    <definedName name="낵역4" localSheetId="40">#REF!</definedName>
    <definedName name="낵역4" localSheetId="35">#REF!</definedName>
    <definedName name="낵역4" localSheetId="41">#REF!</definedName>
    <definedName name="낵역4" localSheetId="36">#REF!</definedName>
    <definedName name="낵역4" localSheetId="34">#REF!</definedName>
    <definedName name="낵역4" localSheetId="42">#REF!</definedName>
    <definedName name="낵역4" localSheetId="22">#REF!</definedName>
    <definedName name="낵역4" localSheetId="10">#REF!</definedName>
    <definedName name="낵역4" localSheetId="43">#REF!</definedName>
    <definedName name="낵역4">#REF!</definedName>
    <definedName name="냉각탑">#REF!</definedName>
    <definedName name="냉각탑1">#REF!</definedName>
    <definedName name="냉각탑2">#REF!</definedName>
    <definedName name="냉각탑형식">#REF!</definedName>
    <definedName name="넣러" hidden="1">{#N/A,#N/A,FALSE,"표지목차"}</definedName>
    <definedName name="녭" hidden="1">#REF!</definedName>
    <definedName name="노계1">BLCH</definedName>
    <definedName name="노곡1호" localSheetId="4">#REF!</definedName>
    <definedName name="노곡1호" localSheetId="37">#REF!</definedName>
    <definedName name="노곡1호" localSheetId="38">#REF!</definedName>
    <definedName name="노곡1호" localSheetId="39">#REF!</definedName>
    <definedName name="노곡1호" localSheetId="40">#REF!</definedName>
    <definedName name="노곡1호" localSheetId="35">#REF!</definedName>
    <definedName name="노곡1호" localSheetId="41">#REF!</definedName>
    <definedName name="노곡1호" localSheetId="36">#REF!</definedName>
    <definedName name="노곡1호" localSheetId="34">#REF!</definedName>
    <definedName name="노곡1호" localSheetId="42">#REF!</definedName>
    <definedName name="노곡1호" localSheetId="22">#REF!</definedName>
    <definedName name="노곡1호" localSheetId="43">#REF!</definedName>
    <definedName name="노곡1호">#REF!</definedName>
    <definedName name="노곡2호" localSheetId="4">#REF!</definedName>
    <definedName name="노곡2호" localSheetId="37">#REF!</definedName>
    <definedName name="노곡2호" localSheetId="38">#REF!</definedName>
    <definedName name="노곡2호" localSheetId="39">#REF!</definedName>
    <definedName name="노곡2호" localSheetId="40">#REF!</definedName>
    <definedName name="노곡2호" localSheetId="35">#REF!</definedName>
    <definedName name="노곡2호" localSheetId="41">#REF!</definedName>
    <definedName name="노곡2호" localSheetId="36">#REF!</definedName>
    <definedName name="노곡2호" localSheetId="34">#REF!</definedName>
    <definedName name="노곡2호" localSheetId="42">#REF!</definedName>
    <definedName name="노곡2호" localSheetId="22">#REF!</definedName>
    <definedName name="노곡2호" localSheetId="43">#REF!</definedName>
    <definedName name="노곡2호">#REF!</definedName>
    <definedName name="노곡3호" localSheetId="4">#REF!</definedName>
    <definedName name="노곡3호" localSheetId="37">#REF!</definedName>
    <definedName name="노곡3호" localSheetId="38">#REF!</definedName>
    <definedName name="노곡3호" localSheetId="39">#REF!</definedName>
    <definedName name="노곡3호" localSheetId="40">#REF!</definedName>
    <definedName name="노곡3호" localSheetId="35">#REF!</definedName>
    <definedName name="노곡3호" localSheetId="41">#REF!</definedName>
    <definedName name="노곡3호" localSheetId="36">#REF!</definedName>
    <definedName name="노곡3호" localSheetId="34">#REF!</definedName>
    <definedName name="노곡3호" localSheetId="42">#REF!</definedName>
    <definedName name="노곡3호" localSheetId="22">#REF!</definedName>
    <definedName name="노곡3호" localSheetId="43">#REF!</definedName>
    <definedName name="노곡3호">#REF!</definedName>
    <definedName name="노곡4호" localSheetId="4">#REF!</definedName>
    <definedName name="노곡4호" localSheetId="37">#REF!</definedName>
    <definedName name="노곡4호" localSheetId="38">#REF!</definedName>
    <definedName name="노곡4호" localSheetId="39">#REF!</definedName>
    <definedName name="노곡4호" localSheetId="40">#REF!</definedName>
    <definedName name="노곡4호" localSheetId="35">#REF!</definedName>
    <definedName name="노곡4호" localSheetId="41">#REF!</definedName>
    <definedName name="노곡4호" localSheetId="36">#REF!</definedName>
    <definedName name="노곡4호" localSheetId="34">#REF!</definedName>
    <definedName name="노곡4호" localSheetId="42">#REF!</definedName>
    <definedName name="노곡4호" localSheetId="22">#REF!</definedName>
    <definedName name="노곡4호" localSheetId="43">#REF!</definedName>
    <definedName name="노곡4호">#REF!</definedName>
    <definedName name="노니" hidden="1">#REF!</definedName>
    <definedName name="노르웨이R12">[23]데이타!$E$90</definedName>
    <definedName name="노르웨이R15">[23]데이타!$E$91</definedName>
    <definedName name="노르웨이R4">[23]데이타!$E$86</definedName>
    <definedName name="노르웨이R5">[23]데이타!$E$87</definedName>
    <definedName name="노르웨이R6">[23]데이타!$E$88</definedName>
    <definedName name="노르웨이R8">[23]데이타!$E$89</definedName>
    <definedName name="노면고르기">#REF!</definedName>
    <definedName name="노무">#REF!</definedName>
    <definedName name="노무3">#REF!</definedName>
    <definedName name="노무비" localSheetId="4">#REF!</definedName>
    <definedName name="노무비" localSheetId="37">#REF!</definedName>
    <definedName name="노무비" localSheetId="38">#REF!</definedName>
    <definedName name="노무비" localSheetId="39">#REF!</definedName>
    <definedName name="노무비" localSheetId="40">#REF!</definedName>
    <definedName name="노무비" localSheetId="35">#REF!</definedName>
    <definedName name="노무비" localSheetId="41">#REF!</definedName>
    <definedName name="노무비" localSheetId="36">#REF!</definedName>
    <definedName name="노무비" localSheetId="34">#REF!</definedName>
    <definedName name="노무비" localSheetId="42">#REF!</definedName>
    <definedName name="노무비" localSheetId="22">#REF!</definedName>
    <definedName name="노무비" localSheetId="43">#REF!</definedName>
    <definedName name="노무비">#REF!</definedName>
    <definedName name="노무비1">[36]수목표준대가!$J$1:$J$65536</definedName>
    <definedName name="노무비계">#REF!</definedName>
    <definedName name="노무비합">#REF!</definedName>
    <definedName name="노무율">#REF!</definedName>
    <definedName name="노반경">#REF!</definedName>
    <definedName name="노반노무">#REF!</definedName>
    <definedName name="노반재료">#REF!</definedName>
    <definedName name="노반준비공">#REF!</definedName>
    <definedName name="노부비">#REF!</definedName>
    <definedName name="노산3교집계표" localSheetId="4">#REF!</definedName>
    <definedName name="노산3교집계표" localSheetId="14">#REF!</definedName>
    <definedName name="노산3교집계표" localSheetId="13">#REF!</definedName>
    <definedName name="노산3교집계표" localSheetId="12">#REF!</definedName>
    <definedName name="노산3교집계표" localSheetId="37">#REF!</definedName>
    <definedName name="노산3교집계표" localSheetId="38">#REF!</definedName>
    <definedName name="노산3교집계표" localSheetId="39">#REF!</definedName>
    <definedName name="노산3교집계표" localSheetId="40">#REF!</definedName>
    <definedName name="노산3교집계표" localSheetId="35">#REF!</definedName>
    <definedName name="노산3교집계표" localSheetId="41">#REF!</definedName>
    <definedName name="노산3교집계표" localSheetId="36">#REF!</definedName>
    <definedName name="노산3교집계표" localSheetId="34">#REF!</definedName>
    <definedName name="노산3교집계표" localSheetId="42">#REF!</definedName>
    <definedName name="노산3교집계표" localSheetId="22">#REF!</definedName>
    <definedName name="노산3교집계표" localSheetId="10">#REF!</definedName>
    <definedName name="노산3교집계표" localSheetId="43">#REF!</definedName>
    <definedName name="노산3교집계표">#REF!</definedName>
    <definedName name="노상준비다짐1">#REF!</definedName>
    <definedName name="노상준비다짐2">#REF!</definedName>
    <definedName name="노양총" hidden="1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[37]노임단가!$B$1:$C$131</definedName>
    <definedName name="노임2차도장공">#REF!</definedName>
    <definedName name="노임단가" localSheetId="4">#REF!</definedName>
    <definedName name="노임단가" localSheetId="37">#REF!</definedName>
    <definedName name="노임단가" localSheetId="38">#REF!</definedName>
    <definedName name="노임단가" localSheetId="39">#REF!</definedName>
    <definedName name="노임단가" localSheetId="40">#REF!</definedName>
    <definedName name="노임단가" localSheetId="35">#REF!</definedName>
    <definedName name="노임단가" localSheetId="41">#REF!</definedName>
    <definedName name="노임단가" localSheetId="36">#REF!</definedName>
    <definedName name="노임단가" localSheetId="34">#REF!</definedName>
    <definedName name="노임단가" localSheetId="42">#REF!</definedName>
    <definedName name="노임단가" localSheetId="22">#REF!</definedName>
    <definedName name="노임단가" localSheetId="43">#REF!</definedName>
    <definedName name="노임단가">#REF!</definedName>
    <definedName name="노임단가수정완료">#N/A</definedName>
    <definedName name="노즐">#REF!</definedName>
    <definedName name="노즐공001" localSheetId="4">#REF!</definedName>
    <definedName name="노즐공001" localSheetId="37">#REF!</definedName>
    <definedName name="노즐공001" localSheetId="38">#REF!</definedName>
    <definedName name="노즐공001" localSheetId="39">#REF!</definedName>
    <definedName name="노즐공001" localSheetId="40">#REF!</definedName>
    <definedName name="노즐공001" localSheetId="35">#REF!</definedName>
    <definedName name="노즐공001" localSheetId="41">#REF!</definedName>
    <definedName name="노즐공001" localSheetId="36">#REF!</definedName>
    <definedName name="노즐공001" localSheetId="34">#REF!</definedName>
    <definedName name="노즐공001" localSheetId="42">#REF!</definedName>
    <definedName name="노즐공001" localSheetId="22">#REF!</definedName>
    <definedName name="노즐공001" localSheetId="43">#REF!</definedName>
    <definedName name="노즐공001">#REF!</definedName>
    <definedName name="노즐공002" localSheetId="4">#REF!</definedName>
    <definedName name="노즐공002" localSheetId="37">#REF!</definedName>
    <definedName name="노즐공002" localSheetId="38">#REF!</definedName>
    <definedName name="노즐공002" localSheetId="39">#REF!</definedName>
    <definedName name="노즐공002" localSheetId="40">#REF!</definedName>
    <definedName name="노즐공002" localSheetId="35">#REF!</definedName>
    <definedName name="노즐공002" localSheetId="41">#REF!</definedName>
    <definedName name="노즐공002" localSheetId="36">#REF!</definedName>
    <definedName name="노즐공002" localSheetId="34">#REF!</definedName>
    <definedName name="노즐공002" localSheetId="42">#REF!</definedName>
    <definedName name="노즐공002" localSheetId="22">#REF!</definedName>
    <definedName name="노즐공002" localSheetId="43">#REF!</definedName>
    <definedName name="노즐공002">#REF!</definedName>
    <definedName name="노즐공011" localSheetId="4">#REF!</definedName>
    <definedName name="노즐공011" localSheetId="37">#REF!</definedName>
    <definedName name="노즐공011" localSheetId="38">#REF!</definedName>
    <definedName name="노즐공011" localSheetId="39">#REF!</definedName>
    <definedName name="노즐공011" localSheetId="40">#REF!</definedName>
    <definedName name="노즐공011" localSheetId="35">#REF!</definedName>
    <definedName name="노즐공011" localSheetId="41">#REF!</definedName>
    <definedName name="노즐공011" localSheetId="36">#REF!</definedName>
    <definedName name="노즐공011" localSheetId="34">#REF!</definedName>
    <definedName name="노즐공011" localSheetId="42">#REF!</definedName>
    <definedName name="노즐공011" localSheetId="22">#REF!</definedName>
    <definedName name="노즐공011" localSheetId="43">#REF!</definedName>
    <definedName name="노즐공011">#REF!</definedName>
    <definedName name="노즐공982" localSheetId="4">#REF!</definedName>
    <definedName name="노즐공982" localSheetId="37">#REF!</definedName>
    <definedName name="노즐공982" localSheetId="38">#REF!</definedName>
    <definedName name="노즐공982" localSheetId="39">#REF!</definedName>
    <definedName name="노즐공982" localSheetId="40">#REF!</definedName>
    <definedName name="노즐공982" localSheetId="35">#REF!</definedName>
    <definedName name="노즐공982" localSheetId="41">#REF!</definedName>
    <definedName name="노즐공982" localSheetId="36">#REF!</definedName>
    <definedName name="노즐공982" localSheetId="34">#REF!</definedName>
    <definedName name="노즐공982" localSheetId="42">#REF!</definedName>
    <definedName name="노즐공982" localSheetId="22">#REF!</definedName>
    <definedName name="노즐공982" localSheetId="43">#REF!</definedName>
    <definedName name="노즐공982">#REF!</definedName>
    <definedName name="노즐공991" localSheetId="4">#REF!</definedName>
    <definedName name="노즐공991" localSheetId="37">#REF!</definedName>
    <definedName name="노즐공991" localSheetId="38">#REF!</definedName>
    <definedName name="노즐공991" localSheetId="39">#REF!</definedName>
    <definedName name="노즐공991" localSheetId="40">#REF!</definedName>
    <definedName name="노즐공991" localSheetId="35">#REF!</definedName>
    <definedName name="노즐공991" localSheetId="41">#REF!</definedName>
    <definedName name="노즐공991" localSheetId="36">#REF!</definedName>
    <definedName name="노즐공991" localSheetId="34">#REF!</definedName>
    <definedName name="노즐공991" localSheetId="42">#REF!</definedName>
    <definedName name="노즐공991" localSheetId="22">#REF!</definedName>
    <definedName name="노즐공991" localSheetId="43">#REF!</definedName>
    <definedName name="노즐공991">#REF!</definedName>
    <definedName name="노즐공992" localSheetId="4">#REF!</definedName>
    <definedName name="노즐공992" localSheetId="37">#REF!</definedName>
    <definedName name="노즐공992" localSheetId="38">#REF!</definedName>
    <definedName name="노즐공992" localSheetId="39">#REF!</definedName>
    <definedName name="노즐공992" localSheetId="40">#REF!</definedName>
    <definedName name="노즐공992" localSheetId="35">#REF!</definedName>
    <definedName name="노즐공992" localSheetId="41">#REF!</definedName>
    <definedName name="노즐공992" localSheetId="36">#REF!</definedName>
    <definedName name="노즐공992" localSheetId="34">#REF!</definedName>
    <definedName name="노즐공992" localSheetId="42">#REF!</definedName>
    <definedName name="노즐공992" localSheetId="22">#REF!</definedName>
    <definedName name="노즐공992" localSheetId="43">#REF!</definedName>
    <definedName name="노즐공992">#REF!</definedName>
    <definedName name="노지율">#REF!</definedName>
    <definedName name="노집1">BLCH</definedName>
    <definedName name="녹막이경">[26]관급자재대!#REF!</definedName>
    <definedName name="녹막이노">[26]관급자재대!#REF!</definedName>
    <definedName name="녹막이재">[26]관급자재대!#REF!</definedName>
    <definedName name="녹막이페인트칠">#REF!</definedName>
    <definedName name="녹지노">#REF!</definedName>
    <definedName name="녹지재">#REF!</definedName>
    <definedName name="농원1호" localSheetId="4">#REF!</definedName>
    <definedName name="농원1호" localSheetId="37">#REF!</definedName>
    <definedName name="농원1호" localSheetId="38">#REF!</definedName>
    <definedName name="농원1호" localSheetId="39">#REF!</definedName>
    <definedName name="농원1호" localSheetId="40">#REF!</definedName>
    <definedName name="농원1호" localSheetId="35">#REF!</definedName>
    <definedName name="농원1호" localSheetId="41">#REF!</definedName>
    <definedName name="농원1호" localSheetId="36">#REF!</definedName>
    <definedName name="농원1호" localSheetId="34">#REF!</definedName>
    <definedName name="농원1호" localSheetId="42">#REF!</definedName>
    <definedName name="농원1호" localSheetId="22">#REF!</definedName>
    <definedName name="농원1호" localSheetId="43">#REF!</definedName>
    <definedName name="농원1호">#REF!</definedName>
    <definedName name="농원2호" localSheetId="4">#REF!</definedName>
    <definedName name="농원2호" localSheetId="37">#REF!</definedName>
    <definedName name="농원2호" localSheetId="38">#REF!</definedName>
    <definedName name="농원2호" localSheetId="39">#REF!</definedName>
    <definedName name="농원2호" localSheetId="40">#REF!</definedName>
    <definedName name="농원2호" localSheetId="35">#REF!</definedName>
    <definedName name="농원2호" localSheetId="41">#REF!</definedName>
    <definedName name="농원2호" localSheetId="36">#REF!</definedName>
    <definedName name="농원2호" localSheetId="34">#REF!</definedName>
    <definedName name="농원2호" localSheetId="42">#REF!</definedName>
    <definedName name="농원2호" localSheetId="22">#REF!</definedName>
    <definedName name="농원2호" localSheetId="43">#REF!</definedName>
    <definedName name="농원2호">#REF!</definedName>
    <definedName name="높이" localSheetId="4">#REF!</definedName>
    <definedName name="높이" localSheetId="14">#REF!</definedName>
    <definedName name="높이" localSheetId="13">#REF!</definedName>
    <definedName name="높이" localSheetId="12">#REF!</definedName>
    <definedName name="높이" localSheetId="37">#REF!</definedName>
    <definedName name="높이" localSheetId="38">#REF!</definedName>
    <definedName name="높이" localSheetId="39">#REF!</definedName>
    <definedName name="높이" localSheetId="40">#REF!</definedName>
    <definedName name="높이" localSheetId="35">#REF!</definedName>
    <definedName name="높이" localSheetId="41">#REF!</definedName>
    <definedName name="높이" localSheetId="36">#REF!</definedName>
    <definedName name="높이" localSheetId="34">#REF!</definedName>
    <definedName name="높이" localSheetId="42">#REF!</definedName>
    <definedName name="높이" localSheetId="22">#REF!</definedName>
    <definedName name="높이" localSheetId="10">#REF!</definedName>
    <definedName name="높이" localSheetId="43">#REF!</definedName>
    <definedName name="높이">#REF!</definedName>
    <definedName name="높이300">[7]대로근거!#REF!</definedName>
    <definedName name="높이350">[7]대로근거!#REF!</definedName>
    <definedName name="놓ㄹ노" hidden="1">{#N/A,#N/A,FALSE,"골재소요량";#N/A,#N/A,FALSE,"골재소요량"}</definedName>
    <definedName name="뇨ㅕ" localSheetId="4">#REF!</definedName>
    <definedName name="뇨ㅕ" localSheetId="37">#REF!</definedName>
    <definedName name="뇨ㅕ" localSheetId="38">#REF!</definedName>
    <definedName name="뇨ㅕ" localSheetId="39">#REF!</definedName>
    <definedName name="뇨ㅕ" localSheetId="40">#REF!</definedName>
    <definedName name="뇨ㅕ" localSheetId="35">#REF!</definedName>
    <definedName name="뇨ㅕ" localSheetId="41">#REF!</definedName>
    <definedName name="뇨ㅕ" localSheetId="36">#REF!</definedName>
    <definedName name="뇨ㅕ" localSheetId="34">#REF!</definedName>
    <definedName name="뇨ㅕ" localSheetId="42">#REF!</definedName>
    <definedName name="뇨ㅕ" localSheetId="22">#REF!</definedName>
    <definedName name="뇨ㅕ" localSheetId="43">#REF!</definedName>
    <definedName name="뇨ㅕ">#REF!</definedName>
    <definedName name="누" hidden="1">#REF!</definedName>
    <definedName name="눈주목" localSheetId="4">#REF!</definedName>
    <definedName name="눈주목" localSheetId="14">#REF!</definedName>
    <definedName name="눈주목" localSheetId="13">#REF!</definedName>
    <definedName name="눈주목" localSheetId="12">#REF!</definedName>
    <definedName name="눈주목" localSheetId="37">#REF!</definedName>
    <definedName name="눈주목" localSheetId="38">#REF!</definedName>
    <definedName name="눈주목" localSheetId="39">#REF!</definedName>
    <definedName name="눈주목" localSheetId="40">#REF!</definedName>
    <definedName name="눈주목" localSheetId="35">#REF!</definedName>
    <definedName name="눈주목" localSheetId="41">#REF!</definedName>
    <definedName name="눈주목" localSheetId="36">#REF!</definedName>
    <definedName name="눈주목" localSheetId="34">#REF!</definedName>
    <definedName name="눈주목" localSheetId="42">#REF!</definedName>
    <definedName name="눈주목" localSheetId="22">#REF!</definedName>
    <definedName name="눈주목" localSheetId="10">#REF!</definedName>
    <definedName name="눈주목" localSheetId="43">#REF!</definedName>
    <definedName name="눈주목">#REF!</definedName>
    <definedName name="눈주목H0.5" localSheetId="4">#REF!</definedName>
    <definedName name="눈주목H0.5" localSheetId="37">#REF!</definedName>
    <definedName name="눈주목H0.5" localSheetId="38">#REF!</definedName>
    <definedName name="눈주목H0.5" localSheetId="39">#REF!</definedName>
    <definedName name="눈주목H0.5" localSheetId="40">#REF!</definedName>
    <definedName name="눈주목H0.5" localSheetId="35">#REF!</definedName>
    <definedName name="눈주목H0.5" localSheetId="41">#REF!</definedName>
    <definedName name="눈주목H0.5" localSheetId="36">#REF!</definedName>
    <definedName name="눈주목H0.5" localSheetId="34">#REF!</definedName>
    <definedName name="눈주목H0.5" localSheetId="42">#REF!</definedName>
    <definedName name="눈주목H0.5" localSheetId="22">#REF!</definedName>
    <definedName name="눈주목H0.5" localSheetId="43">#REF!</definedName>
    <definedName name="눈주목H0.5">#REF!</definedName>
    <definedName name="눈주목H0.5경">#REF!</definedName>
    <definedName name="눈주목H0.5노">#REF!</definedName>
    <definedName name="눈주목H0.5재">#REF!</definedName>
    <definedName name="눈향L06">[23]데이타!$E$92</definedName>
    <definedName name="눈향L08">[23]데이타!$E$93</definedName>
    <definedName name="눈향L10">[23]데이타!$E$94</definedName>
    <definedName name="눈향L14">[23]데이타!$E$95</definedName>
    <definedName name="눈향L20">[23]데이타!$E$96</definedName>
    <definedName name="뉵ㅎㅅㄳㅁ" hidden="1">{#N/A,#N/A,FALSE,"혼합골재"}</definedName>
    <definedName name="느릅R10">[23]데이타!$E$100</definedName>
    <definedName name="느릅R4">[23]데이타!$E$97</definedName>
    <definedName name="느릅R5">[23]데이타!$E$98</definedName>
    <definedName name="느릅R8">[28]데이타!$E$99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R10">[28]데이타!$E$104</definedName>
    <definedName name="느티R12">[23]데이타!$E$105</definedName>
    <definedName name="느티R12경">#REF!</definedName>
    <definedName name="느티R12노">#REF!</definedName>
    <definedName name="느티R12재">#REF!</definedName>
    <definedName name="느티R15">[23]데이타!$E$106</definedName>
    <definedName name="느티R15재">#REF!</definedName>
    <definedName name="느티R18">[23]데이타!$E$107</definedName>
    <definedName name="느티R20">[23]데이타!$E$108</definedName>
    <definedName name="느티R25">[23]데이타!$E$109</definedName>
    <definedName name="느티R25재">#REF!</definedName>
    <definedName name="느티R30">[23]데이타!$E$110</definedName>
    <definedName name="느티R5">[23]데이타!$E$101</definedName>
    <definedName name="느티R6">[23]데이타!$E$102</definedName>
    <definedName name="느티R8">[23]데이타!$E$103</definedName>
    <definedName name="느티나무" localSheetId="4">#REF!</definedName>
    <definedName name="느티나무" localSheetId="14">#REF!</definedName>
    <definedName name="느티나무" localSheetId="13">#REF!</definedName>
    <definedName name="느티나무" localSheetId="12">#REF!</definedName>
    <definedName name="느티나무" localSheetId="37">#REF!</definedName>
    <definedName name="느티나무" localSheetId="38">#REF!</definedName>
    <definedName name="느티나무" localSheetId="39">#REF!</definedName>
    <definedName name="느티나무" localSheetId="40">#REF!</definedName>
    <definedName name="느티나무" localSheetId="35">#REF!</definedName>
    <definedName name="느티나무" localSheetId="41">#REF!</definedName>
    <definedName name="느티나무" localSheetId="36">#REF!</definedName>
    <definedName name="느티나무" localSheetId="34">#REF!</definedName>
    <definedName name="느티나무" localSheetId="42">#REF!</definedName>
    <definedName name="느티나무" localSheetId="22">#REF!</definedName>
    <definedName name="느티나무" localSheetId="10">#REF!</definedName>
    <definedName name="느티나무" localSheetId="43">#REF!</definedName>
    <definedName name="느티나무">#REF!</definedName>
    <definedName name="느티나무H4.0xR12" localSheetId="4">#REF!</definedName>
    <definedName name="느티나무H4.0xR12" localSheetId="37">#REF!</definedName>
    <definedName name="느티나무H4.0xR12" localSheetId="38">#REF!</definedName>
    <definedName name="느티나무H4.0xR12" localSheetId="39">#REF!</definedName>
    <definedName name="느티나무H4.0xR12" localSheetId="40">#REF!</definedName>
    <definedName name="느티나무H4.0xR12" localSheetId="35">#REF!</definedName>
    <definedName name="느티나무H4.0xR12" localSheetId="41">#REF!</definedName>
    <definedName name="느티나무H4.0xR12" localSheetId="36">#REF!</definedName>
    <definedName name="느티나무H4.0xR12" localSheetId="34">#REF!</definedName>
    <definedName name="느티나무H4.0xR12" localSheetId="42">#REF!</definedName>
    <definedName name="느티나무H4.0xR12" localSheetId="22">#REF!</definedName>
    <definedName name="느티나무H4.0xR12" localSheetId="43">#REF!</definedName>
    <definedName name="느티나무H4.0xR12">#REF!</definedName>
    <definedName name="느티나무H4.5xR20" localSheetId="4">#REF!</definedName>
    <definedName name="느티나무H4.5xR20" localSheetId="37">#REF!</definedName>
    <definedName name="느티나무H4.5xR20" localSheetId="38">#REF!</definedName>
    <definedName name="느티나무H4.5xR20" localSheetId="39">#REF!</definedName>
    <definedName name="느티나무H4.5xR20" localSheetId="40">#REF!</definedName>
    <definedName name="느티나무H4.5xR20" localSheetId="35">#REF!</definedName>
    <definedName name="느티나무H4.5xR20" localSheetId="41">#REF!</definedName>
    <definedName name="느티나무H4.5xR20" localSheetId="36">#REF!</definedName>
    <definedName name="느티나무H4.5xR20" localSheetId="34">#REF!</definedName>
    <definedName name="느티나무H4.5xR20" localSheetId="42">#REF!</definedName>
    <definedName name="느티나무H4.5xR20" localSheetId="22">#REF!</definedName>
    <definedName name="느티나무H4.5xR20" localSheetId="43">#REF!</definedName>
    <definedName name="느티나무H4.5xR20">#REF!</definedName>
    <definedName name="느티나무H4.5xR25" localSheetId="4">#REF!</definedName>
    <definedName name="느티나무H4.5xR25" localSheetId="37">#REF!</definedName>
    <definedName name="느티나무H4.5xR25" localSheetId="38">#REF!</definedName>
    <definedName name="느티나무H4.5xR25" localSheetId="39">#REF!</definedName>
    <definedName name="느티나무H4.5xR25" localSheetId="40">#REF!</definedName>
    <definedName name="느티나무H4.5xR25" localSheetId="35">#REF!</definedName>
    <definedName name="느티나무H4.5xR25" localSheetId="41">#REF!</definedName>
    <definedName name="느티나무H4.5xR25" localSheetId="36">#REF!</definedName>
    <definedName name="느티나무H4.5xR25" localSheetId="34">#REF!</definedName>
    <definedName name="느티나무H4.5xR25" localSheetId="42">#REF!</definedName>
    <definedName name="느티나무H4.5xR25" localSheetId="22">#REF!</definedName>
    <definedName name="느티나무H4.5xR25" localSheetId="43">#REF!</definedName>
    <definedName name="느티나무H4.5xR25">#REF!</definedName>
    <definedName name="능소화R2">[23]데이타!$E$111</definedName>
    <definedName name="능소화R4">[23]데이타!$E$112</definedName>
    <definedName name="능소화R6">[23]데이타!$E$113</definedName>
    <definedName name="닛플">#REF!</definedName>
    <definedName name="ㄵㄹ" localSheetId="4">#REF!</definedName>
    <definedName name="ㄵㄹ" localSheetId="37">#REF!</definedName>
    <definedName name="ㄵㄹ" localSheetId="38">#REF!</definedName>
    <definedName name="ㄵㄹ" localSheetId="39">#REF!</definedName>
    <definedName name="ㄵㄹ" localSheetId="40">#REF!</definedName>
    <definedName name="ㄵㄹ" localSheetId="35">#REF!</definedName>
    <definedName name="ㄵㄹ" localSheetId="41">#REF!</definedName>
    <definedName name="ㄵㄹ" localSheetId="36">#REF!</definedName>
    <definedName name="ㄵㄹ" localSheetId="34">#REF!</definedName>
    <definedName name="ㄵㄹ" localSheetId="42">#REF!</definedName>
    <definedName name="ㄵㄹ" localSheetId="22">#REF!</definedName>
    <definedName name="ㄵㄹ" localSheetId="43">#REF!</definedName>
    <definedName name="ㄵㄹ">#REF!</definedName>
    <definedName name="ㄶㅇㅀㄴㅇ" hidden="1">{#N/A,#N/A,FALSE,"표지목차"}</definedName>
    <definedName name="ㄶㅋ" hidden="1">{"'중기작업1'!$A$1:$V$18"}</definedName>
    <definedName name="ㄷ" localSheetId="4" hidden="1">{#N/A,#N/A,FALSE,"2~8번"}</definedName>
    <definedName name="ㄷ" localSheetId="52" hidden="1">{#N/A,#N/A,FALSE,"2~8번"}</definedName>
    <definedName name="ㄷ" localSheetId="21" hidden="1">{#N/A,#N/A,FALSE,"2~8번"}</definedName>
    <definedName name="ㄷ" localSheetId="22" hidden="1">{#N/A,#N/A,FALSE,"2~8번"}</definedName>
    <definedName name="ㄷ" hidden="1">{#N/A,#N/A,FALSE,"2~8번"}</definedName>
    <definedName name="ㄷ1">#REF!</definedName>
    <definedName name="ㄷ100x50x5x7.5t_단중">#REF!</definedName>
    <definedName name="ㄷ125x65x6x8t_단중">#REF!</definedName>
    <definedName name="ㄷ2">#REF!</definedName>
    <definedName name="ㄷ378">#REF!</definedName>
    <definedName name="ㄷ75x40x5x7t_단중">#REF!</definedName>
    <definedName name="ㄷㄱ" hidden="1">{#N/A,#N/A,FALSE,"단가표지"}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" hidden="1">{"'중기작업1'!$A$1:$V$18"}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고" hidden="1">{"'중기작업1'!$A$1:$V$18"}</definedName>
    <definedName name="ㄷㄳㅅㄷㄱ" hidden="1">{#N/A,#N/A,FALSE,"2~8번"}</definedName>
    <definedName name="ㄷㄴㅁㄱㅇ" hidden="1">{#N/A,#N/A,FALSE,"골재소요량";#N/A,#N/A,FALSE,"골재소요량"}</definedName>
    <definedName name="ㄷㄷㄷ" hidden="1">#REF!</definedName>
    <definedName name="ㄷㄷㄷㄷ">#REF!</definedName>
    <definedName name="ㄷㄷㄷㄷㄷㄷ" hidden="1">{#N/A,#N/A,FALSE,"운반시간"}</definedName>
    <definedName name="ㄷㄷㄷㄷㄷㄷㄷㄷㄷ">#REF!</definedName>
    <definedName name="ㄷㄷㅈㅊㅍㅌㅋ" hidden="1">{#N/A,#N/A,FALSE,"조골재"}</definedName>
    <definedName name="ㄷㄹ1">#REF!</definedName>
    <definedName name="ㄷㄹㄷ" hidden="1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교ㅛ" hidden="1">{"'Sheet1'!$A$4","'Sheet1'!$A$9:$G$28"}</definedName>
    <definedName name="ㄷㅈ" hidden="1">{"'중기작업1'!$A$1:$V$18"}</definedName>
    <definedName name="ㄷㅈㄱㄱ" hidden="1">{#N/A,#N/A,FALSE,"조골재"}</definedName>
    <definedName name="ㄷㅈㄱㄷㅈ" hidden="1">{#N/A,#N/A,FALSE,"혼합골재"}</definedName>
    <definedName name="ㄷㅈㄹㄹㄷㄹㅇㄴㅇㄴㄹ" hidden="1">{#N/A,#N/A,FALSE,"조골재"}</definedName>
    <definedName name="ㄷㅈㅂㄱㅈㅂㄷㄱ" hidden="1">{#N/A,#N/A,FALSE,"골재소요량";#N/A,#N/A,FALSE,"골재소요량"}</definedName>
    <definedName name="ㄷㅈㅈㄱㄷㄱㄷㅈ" hidden="1">{#N/A,#N/A,FALSE,"운반시간"}</definedName>
    <definedName name="ㄷㅈㅍㄱㄷㅈㄱ" hidden="1">{#N/A,#N/A,FALSE,"2~8번"}</definedName>
    <definedName name="ㄷㅈㅎ" hidden="1">{"'중기작업1'!$A$1:$V$18"}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ㄴㄴ" hidden="1">{"'중기작업1'!$A$1:$V$18"}</definedName>
    <definedName name="ㄷㅎㄹㅇ" hidden="1">#REF!</definedName>
    <definedName name="다" hidden="1">{#N/A,#N/A,FALSE,"표지목차"}</definedName>
    <definedName name="다.">#REF!</definedName>
    <definedName name="다다">#REF!</definedName>
    <definedName name="다라" hidden="1">{#N/A,#N/A,FALSE,"표지목차"}</definedName>
    <definedName name="다우웰바설치공">#REF!</definedName>
    <definedName name="다운더홀함마">#REF!</definedName>
    <definedName name="다정큼H0.8">#REF!</definedName>
    <definedName name="다정큼H0.8경">#REF!</definedName>
    <definedName name="다정큼H0.8노">#REF!</definedName>
    <definedName name="다정큼H0.8재">#REF!</definedName>
    <definedName name="다짐되메우기">#REF!</definedName>
    <definedName name="닥트공001" localSheetId="4">#REF!</definedName>
    <definedName name="닥트공001" localSheetId="52">#REF!</definedName>
    <definedName name="닥트공001" localSheetId="37">#REF!</definedName>
    <definedName name="닥트공001" localSheetId="38">#REF!</definedName>
    <definedName name="닥트공001" localSheetId="39">#REF!</definedName>
    <definedName name="닥트공001" localSheetId="40">#REF!</definedName>
    <definedName name="닥트공001" localSheetId="35">#REF!</definedName>
    <definedName name="닥트공001" localSheetId="41">#REF!</definedName>
    <definedName name="닥트공001" localSheetId="36">#REF!</definedName>
    <definedName name="닥트공001" localSheetId="34">#REF!</definedName>
    <definedName name="닥트공001" localSheetId="42">#REF!</definedName>
    <definedName name="닥트공001" localSheetId="22">#REF!</definedName>
    <definedName name="닥트공001" localSheetId="43">#REF!</definedName>
    <definedName name="닥트공001">#REF!</definedName>
    <definedName name="닥트공002" localSheetId="4">#REF!</definedName>
    <definedName name="닥트공002" localSheetId="37">#REF!</definedName>
    <definedName name="닥트공002" localSheetId="38">#REF!</definedName>
    <definedName name="닥트공002" localSheetId="39">#REF!</definedName>
    <definedName name="닥트공002" localSheetId="40">#REF!</definedName>
    <definedName name="닥트공002" localSheetId="35">#REF!</definedName>
    <definedName name="닥트공002" localSheetId="41">#REF!</definedName>
    <definedName name="닥트공002" localSheetId="36">#REF!</definedName>
    <definedName name="닥트공002" localSheetId="34">#REF!</definedName>
    <definedName name="닥트공002" localSheetId="42">#REF!</definedName>
    <definedName name="닥트공002" localSheetId="22">#REF!</definedName>
    <definedName name="닥트공002" localSheetId="43">#REF!</definedName>
    <definedName name="닥트공002">#REF!</definedName>
    <definedName name="닥트공011" localSheetId="4">#REF!</definedName>
    <definedName name="닥트공011" localSheetId="37">#REF!</definedName>
    <definedName name="닥트공011" localSheetId="38">#REF!</definedName>
    <definedName name="닥트공011" localSheetId="39">#REF!</definedName>
    <definedName name="닥트공011" localSheetId="40">#REF!</definedName>
    <definedName name="닥트공011" localSheetId="35">#REF!</definedName>
    <definedName name="닥트공011" localSheetId="41">#REF!</definedName>
    <definedName name="닥트공011" localSheetId="36">#REF!</definedName>
    <definedName name="닥트공011" localSheetId="34">#REF!</definedName>
    <definedName name="닥트공011" localSheetId="42">#REF!</definedName>
    <definedName name="닥트공011" localSheetId="22">#REF!</definedName>
    <definedName name="닥트공011" localSheetId="43">#REF!</definedName>
    <definedName name="닥트공011">#REF!</definedName>
    <definedName name="닥트공982" localSheetId="4">#REF!</definedName>
    <definedName name="닥트공982" localSheetId="37">#REF!</definedName>
    <definedName name="닥트공982" localSheetId="38">#REF!</definedName>
    <definedName name="닥트공982" localSheetId="39">#REF!</definedName>
    <definedName name="닥트공982" localSheetId="40">#REF!</definedName>
    <definedName name="닥트공982" localSheetId="35">#REF!</definedName>
    <definedName name="닥트공982" localSheetId="41">#REF!</definedName>
    <definedName name="닥트공982" localSheetId="36">#REF!</definedName>
    <definedName name="닥트공982" localSheetId="34">#REF!</definedName>
    <definedName name="닥트공982" localSheetId="42">#REF!</definedName>
    <definedName name="닥트공982" localSheetId="22">#REF!</definedName>
    <definedName name="닥트공982" localSheetId="43">#REF!</definedName>
    <definedName name="닥트공982">#REF!</definedName>
    <definedName name="닥트공991" localSheetId="4">#REF!</definedName>
    <definedName name="닥트공991" localSheetId="37">#REF!</definedName>
    <definedName name="닥트공991" localSheetId="38">#REF!</definedName>
    <definedName name="닥트공991" localSheetId="39">#REF!</definedName>
    <definedName name="닥트공991" localSheetId="40">#REF!</definedName>
    <definedName name="닥트공991" localSheetId="35">#REF!</definedName>
    <definedName name="닥트공991" localSheetId="41">#REF!</definedName>
    <definedName name="닥트공991" localSheetId="36">#REF!</definedName>
    <definedName name="닥트공991" localSheetId="34">#REF!</definedName>
    <definedName name="닥트공991" localSheetId="42">#REF!</definedName>
    <definedName name="닥트공991" localSheetId="22">#REF!</definedName>
    <definedName name="닥트공991" localSheetId="43">#REF!</definedName>
    <definedName name="닥트공991">#REF!</definedName>
    <definedName name="닥트공992" localSheetId="4">#REF!</definedName>
    <definedName name="닥트공992" localSheetId="37">#REF!</definedName>
    <definedName name="닥트공992" localSheetId="38">#REF!</definedName>
    <definedName name="닥트공992" localSheetId="39">#REF!</definedName>
    <definedName name="닥트공992" localSheetId="40">#REF!</definedName>
    <definedName name="닥트공992" localSheetId="35">#REF!</definedName>
    <definedName name="닥트공992" localSheetId="41">#REF!</definedName>
    <definedName name="닥트공992" localSheetId="36">#REF!</definedName>
    <definedName name="닥트공992" localSheetId="34">#REF!</definedName>
    <definedName name="닥트공992" localSheetId="42">#REF!</definedName>
    <definedName name="닥트공992" localSheetId="22">#REF!</definedName>
    <definedName name="닥트공992" localSheetId="43">#REF!</definedName>
    <definedName name="닥트공992">#REF!</definedName>
    <definedName name="단1">#REF!</definedName>
    <definedName name="단2">#REF!</definedName>
    <definedName name="단3">#REF!</definedName>
    <definedName name="단4">#REF!</definedName>
    <definedName name="단5">#REF!</definedName>
    <definedName name="단6">#REF!</definedName>
    <definedName name="단7">#REF!</definedName>
    <definedName name="단8">#REF!</definedName>
    <definedName name="단9">#REF!</definedName>
    <definedName name="단가" localSheetId="4">#REF!</definedName>
    <definedName name="단가" localSheetId="37">#REF!</definedName>
    <definedName name="단가" localSheetId="38">#REF!</definedName>
    <definedName name="단가" localSheetId="39">#REF!</definedName>
    <definedName name="단가" localSheetId="40">#REF!</definedName>
    <definedName name="단가" localSheetId="35">#REF!</definedName>
    <definedName name="단가" localSheetId="41">#REF!</definedName>
    <definedName name="단가" localSheetId="36">#REF!</definedName>
    <definedName name="단가" localSheetId="34">#REF!</definedName>
    <definedName name="단가" localSheetId="42">#REF!</definedName>
    <definedName name="단가" localSheetId="22">#REF!</definedName>
    <definedName name="단가" localSheetId="43">#REF!</definedName>
    <definedName name="단가">#REF!</definedName>
    <definedName name="단가2">#REF!,#REF!</definedName>
    <definedName name="단가검토">#REF!</definedName>
    <definedName name="단가다" localSheetId="4">#REF!</definedName>
    <definedName name="단가다" localSheetId="37">#REF!</definedName>
    <definedName name="단가다" localSheetId="38">#REF!</definedName>
    <definedName name="단가다" localSheetId="39">#REF!</definedName>
    <definedName name="단가다" localSheetId="40">#REF!</definedName>
    <definedName name="단가다" localSheetId="35">#REF!</definedName>
    <definedName name="단가다" localSheetId="41">#REF!</definedName>
    <definedName name="단가다" localSheetId="36">#REF!</definedName>
    <definedName name="단가다" localSheetId="34">#REF!</definedName>
    <definedName name="단가다" localSheetId="42">#REF!</definedName>
    <definedName name="단가다" localSheetId="22">#REF!</definedName>
    <definedName name="단가다" localSheetId="43">#REF!</definedName>
    <definedName name="단가다">#REF!</definedName>
    <definedName name="단가비교표">#REF!,#REF!</definedName>
    <definedName name="단가산출" localSheetId="4">#REF!</definedName>
    <definedName name="단가산출" localSheetId="37">#REF!</definedName>
    <definedName name="단가산출" localSheetId="38">#REF!</definedName>
    <definedName name="단가산출" localSheetId="39">#REF!</definedName>
    <definedName name="단가산출" localSheetId="40">#REF!</definedName>
    <definedName name="단가산출" localSheetId="35">#REF!</definedName>
    <definedName name="단가산출" localSheetId="41">#REF!</definedName>
    <definedName name="단가산출" localSheetId="36">#REF!</definedName>
    <definedName name="단가산출" localSheetId="34">#REF!</definedName>
    <definedName name="단가산출" localSheetId="42">#REF!</definedName>
    <definedName name="단가산출" localSheetId="22">#REF!</definedName>
    <definedName name="단가산출" localSheetId="43">#REF!</definedName>
    <definedName name="단가산출">#REF!</definedName>
    <definedName name="단가산출서1">#REF!</definedName>
    <definedName name="단가산출참고" localSheetId="4">#REF!</definedName>
    <definedName name="단가산출참고" localSheetId="37">#REF!</definedName>
    <definedName name="단가산출참고" localSheetId="38">#REF!</definedName>
    <definedName name="단가산출참고" localSheetId="39">#REF!</definedName>
    <definedName name="단가산출참고" localSheetId="40">#REF!</definedName>
    <definedName name="단가산출참고" localSheetId="35">#REF!</definedName>
    <definedName name="단가산출참고" localSheetId="41">#REF!</definedName>
    <definedName name="단가산출참고" localSheetId="36">#REF!</definedName>
    <definedName name="단가산출참고" localSheetId="34">#REF!</definedName>
    <definedName name="단가산출참고" localSheetId="42">#REF!</definedName>
    <definedName name="단가산출참고" localSheetId="22">#REF!</definedName>
    <definedName name="단가산출참고" localSheetId="43">#REF!</definedName>
    <definedName name="단가산출참고">#REF!</definedName>
    <definedName name="단가일위">#REF!</definedName>
    <definedName name="단가임" localSheetId="4">#REF!</definedName>
    <definedName name="단가임" localSheetId="37">#REF!</definedName>
    <definedName name="단가임" localSheetId="38">#REF!</definedName>
    <definedName name="단가임" localSheetId="39">#REF!</definedName>
    <definedName name="단가임" localSheetId="40">#REF!</definedName>
    <definedName name="단가임" localSheetId="35">#REF!</definedName>
    <definedName name="단가임" localSheetId="41">#REF!</definedName>
    <definedName name="단가임" localSheetId="36">#REF!</definedName>
    <definedName name="단가임" localSheetId="34">#REF!</definedName>
    <definedName name="단가임" localSheetId="42">#REF!</definedName>
    <definedName name="단가임" localSheetId="22">#REF!</definedName>
    <definedName name="단가임" localSheetId="43">#REF!</definedName>
    <definedName name="단가임">#REF!</definedName>
    <definedName name="단가적용표">#REF!</definedName>
    <definedName name="단가조사표">#REF!</definedName>
    <definedName name="단가표">#REF!</definedName>
    <definedName name="단면2모" localSheetId="4">#REF!</definedName>
    <definedName name="단면2모" localSheetId="37">#REF!</definedName>
    <definedName name="단면2모" localSheetId="38">#REF!</definedName>
    <definedName name="단면2모" localSheetId="39">#REF!</definedName>
    <definedName name="단면2모" localSheetId="40">#REF!</definedName>
    <definedName name="단면2모" localSheetId="35">#REF!</definedName>
    <definedName name="단면2모" localSheetId="41">#REF!</definedName>
    <definedName name="단면2모" localSheetId="36">#REF!</definedName>
    <definedName name="단면2모" localSheetId="34">#REF!</definedName>
    <definedName name="단면2모" localSheetId="42">#REF!</definedName>
    <definedName name="단면2모" localSheetId="22">#REF!</definedName>
    <definedName name="단면2모" localSheetId="43">#REF!</definedName>
    <definedName name="단면2모">#REF!</definedName>
    <definedName name="단면2모멘트" localSheetId="4">#REF!</definedName>
    <definedName name="단면2모멘트" localSheetId="37">#REF!</definedName>
    <definedName name="단면2모멘트" localSheetId="38">#REF!</definedName>
    <definedName name="단면2모멘트" localSheetId="39">#REF!</definedName>
    <definedName name="단면2모멘트" localSheetId="40">#REF!</definedName>
    <definedName name="단면2모멘트" localSheetId="35">#REF!</definedName>
    <definedName name="단면2모멘트" localSheetId="41">#REF!</definedName>
    <definedName name="단면2모멘트" localSheetId="36">#REF!</definedName>
    <definedName name="단면2모멘트" localSheetId="34">#REF!</definedName>
    <definedName name="단면2모멘트" localSheetId="42">#REF!</definedName>
    <definedName name="단면2모멘트" localSheetId="22">#REF!</definedName>
    <definedName name="단면2모멘트" localSheetId="43">#REF!</definedName>
    <definedName name="단면2모멘트">#REF!</definedName>
    <definedName name="단위">#REF!</definedName>
    <definedName name="담쟁이L03">[23]데이타!$E$114</definedName>
    <definedName name="당사">#REF!</definedName>
    <definedName name="당종려H2.5">#REF!</definedName>
    <definedName name="당종려H2.5경">#REF!</definedName>
    <definedName name="당종려H2.5노">#REF!</definedName>
    <definedName name="당종려H2.5재">#REF!</definedName>
    <definedName name="당진군예술회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" hidden="1">#REF!</definedName>
    <definedName name="대가">BlankMacro1</definedName>
    <definedName name="대개소" localSheetId="4">#REF!</definedName>
    <definedName name="대개소" localSheetId="37">#REF!</definedName>
    <definedName name="대개소" localSheetId="38">#REF!</definedName>
    <definedName name="대개소" localSheetId="39">#REF!</definedName>
    <definedName name="대개소" localSheetId="40">#REF!</definedName>
    <definedName name="대개소" localSheetId="35">#REF!</definedName>
    <definedName name="대개소" localSheetId="41">#REF!</definedName>
    <definedName name="대개소" localSheetId="36">#REF!</definedName>
    <definedName name="대개소" localSheetId="34">#REF!</definedName>
    <definedName name="대개소" localSheetId="42">#REF!</definedName>
    <definedName name="대개소" localSheetId="22">#REF!</definedName>
    <definedName name="대개소" localSheetId="43">#REF!</definedName>
    <definedName name="대개소">#REF!</definedName>
    <definedName name="대관경" localSheetId="4">#REF!</definedName>
    <definedName name="대관경" localSheetId="37">#REF!</definedName>
    <definedName name="대관경" localSheetId="38">#REF!</definedName>
    <definedName name="대관경" localSheetId="39">#REF!</definedName>
    <definedName name="대관경" localSheetId="40">#REF!</definedName>
    <definedName name="대관경" localSheetId="35">#REF!</definedName>
    <definedName name="대관경" localSheetId="41">#REF!</definedName>
    <definedName name="대관경" localSheetId="36">#REF!</definedName>
    <definedName name="대관경" localSheetId="34">#REF!</definedName>
    <definedName name="대관경" localSheetId="42">#REF!</definedName>
    <definedName name="대관경" localSheetId="22">#REF!</definedName>
    <definedName name="대관경" localSheetId="43">#REF!</definedName>
    <definedName name="대관경">#REF!</definedName>
    <definedName name="대교건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hidden="1">#REF!</definedName>
    <definedName name="대기영역">#REF!</definedName>
    <definedName name="대나무" localSheetId="4">#REF!</definedName>
    <definedName name="대나무" localSheetId="14">#REF!</definedName>
    <definedName name="대나무" localSheetId="13">#REF!</definedName>
    <definedName name="대나무" localSheetId="12">#REF!</definedName>
    <definedName name="대나무" localSheetId="37">#REF!</definedName>
    <definedName name="대나무" localSheetId="38">#REF!</definedName>
    <definedName name="대나무" localSheetId="39">#REF!</definedName>
    <definedName name="대나무" localSheetId="40">#REF!</definedName>
    <definedName name="대나무" localSheetId="35">#REF!</definedName>
    <definedName name="대나무" localSheetId="41">#REF!</definedName>
    <definedName name="대나무" localSheetId="36">#REF!</definedName>
    <definedName name="대나무" localSheetId="34">#REF!</definedName>
    <definedName name="대나무" localSheetId="42">#REF!</definedName>
    <definedName name="대나무" localSheetId="22">#REF!</definedName>
    <definedName name="대나무" localSheetId="10">#REF!</definedName>
    <definedName name="대나무" localSheetId="43">#REF!</definedName>
    <definedName name="대나무">#REF!</definedName>
    <definedName name="대나무연계형">#REF!</definedName>
    <definedName name="대룡" hidden="1">{"'중기작업1'!$A$1:$V$18"}</definedName>
    <definedName name="대명1">#N/A</definedName>
    <definedName name="대명갑지">#N/A</definedName>
    <definedName name="대왕참R10">[23]데이타!$E$118</definedName>
    <definedName name="대왕참R4">[23]데이타!$E$115</definedName>
    <definedName name="대왕참R6">[23]데이타!$E$116</definedName>
    <definedName name="대왕참R8">[23]데이타!$E$117</definedName>
    <definedName name="대외7">#N/A</definedName>
    <definedName name="대장공">#REF!</definedName>
    <definedName name="대추R10">[23]데이타!$E$123</definedName>
    <definedName name="대추R4">[23]데이타!$E$119</definedName>
    <definedName name="대추R5">[23]데이타!$E$120</definedName>
    <definedName name="대추R6">[23]데이타!$E$121</definedName>
    <definedName name="대추R6경">#REF!</definedName>
    <definedName name="대추R6노">#REF!</definedName>
    <definedName name="대추R6재">#REF!</definedName>
    <definedName name="대추R8">[23]데이타!$E$122</definedName>
    <definedName name="대코드">#REF!</definedName>
    <definedName name="대한" hidden="1">#REF!</definedName>
    <definedName name="대향류형">#REF!</definedName>
    <definedName name="대형경">#REF!</definedName>
    <definedName name="대형노">#REF!</definedName>
    <definedName name="대형재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블롯드1.5">#REF!</definedName>
    <definedName name="더블롯드3.0">#REF!</definedName>
    <definedName name="더블쉬벨본체">#REF!</definedName>
    <definedName name="더블쉬벨부품">#REF!</definedName>
    <definedName name="덕_트_공">#REF!</definedName>
    <definedName name="덕산1호" localSheetId="4">#REF!</definedName>
    <definedName name="덕산1호" localSheetId="37">#REF!</definedName>
    <definedName name="덕산1호" localSheetId="38">#REF!</definedName>
    <definedName name="덕산1호" localSheetId="39">#REF!</definedName>
    <definedName name="덕산1호" localSheetId="40">#REF!</definedName>
    <definedName name="덕산1호" localSheetId="35">#REF!</definedName>
    <definedName name="덕산1호" localSheetId="41">#REF!</definedName>
    <definedName name="덕산1호" localSheetId="36">#REF!</definedName>
    <definedName name="덕산1호" localSheetId="34">#REF!</definedName>
    <definedName name="덕산1호" localSheetId="42">#REF!</definedName>
    <definedName name="덕산1호" localSheetId="22">#REF!</definedName>
    <definedName name="덕산1호" localSheetId="43">#REF!</definedName>
    <definedName name="덕산1호">#REF!</definedName>
    <definedName name="덕산2호" localSheetId="4">#REF!</definedName>
    <definedName name="덕산2호" localSheetId="37">#REF!</definedName>
    <definedName name="덕산2호" localSheetId="38">#REF!</definedName>
    <definedName name="덕산2호" localSheetId="39">#REF!</definedName>
    <definedName name="덕산2호" localSheetId="40">#REF!</definedName>
    <definedName name="덕산2호" localSheetId="35">#REF!</definedName>
    <definedName name="덕산2호" localSheetId="41">#REF!</definedName>
    <definedName name="덕산2호" localSheetId="36">#REF!</definedName>
    <definedName name="덕산2호" localSheetId="34">#REF!</definedName>
    <definedName name="덕산2호" localSheetId="42">#REF!</definedName>
    <definedName name="덕산2호" localSheetId="22">#REF!</definedName>
    <definedName name="덕산2호" localSheetId="43">#REF!</definedName>
    <definedName name="덕산2호">#REF!</definedName>
    <definedName name="덕산3호" localSheetId="4">#REF!</definedName>
    <definedName name="덕산3호" localSheetId="37">#REF!</definedName>
    <definedName name="덕산3호" localSheetId="38">#REF!</definedName>
    <definedName name="덕산3호" localSheetId="39">#REF!</definedName>
    <definedName name="덕산3호" localSheetId="40">#REF!</definedName>
    <definedName name="덕산3호" localSheetId="35">#REF!</definedName>
    <definedName name="덕산3호" localSheetId="41">#REF!</definedName>
    <definedName name="덕산3호" localSheetId="36">#REF!</definedName>
    <definedName name="덕산3호" localSheetId="34">#REF!</definedName>
    <definedName name="덕산3호" localSheetId="42">#REF!</definedName>
    <definedName name="덕산3호" localSheetId="22">#REF!</definedName>
    <definedName name="덕산3호" localSheetId="43">#REF!</definedName>
    <definedName name="덕산3호">#REF!</definedName>
    <definedName name="덕산4호" localSheetId="4">#REF!</definedName>
    <definedName name="덕산4호" localSheetId="37">#REF!</definedName>
    <definedName name="덕산4호" localSheetId="38">#REF!</definedName>
    <definedName name="덕산4호" localSheetId="39">#REF!</definedName>
    <definedName name="덕산4호" localSheetId="40">#REF!</definedName>
    <definedName name="덕산4호" localSheetId="35">#REF!</definedName>
    <definedName name="덕산4호" localSheetId="41">#REF!</definedName>
    <definedName name="덕산4호" localSheetId="36">#REF!</definedName>
    <definedName name="덕산4호" localSheetId="34">#REF!</definedName>
    <definedName name="덕산4호" localSheetId="42">#REF!</definedName>
    <definedName name="덕산4호" localSheetId="22">#REF!</definedName>
    <definedName name="덕산4호" localSheetId="43">#REF!</definedName>
    <definedName name="덕산4호">#REF!</definedName>
    <definedName name="덕전1호" localSheetId="4">#REF!</definedName>
    <definedName name="덕전1호" localSheetId="37">#REF!</definedName>
    <definedName name="덕전1호" localSheetId="38">#REF!</definedName>
    <definedName name="덕전1호" localSheetId="39">#REF!</definedName>
    <definedName name="덕전1호" localSheetId="40">#REF!</definedName>
    <definedName name="덕전1호" localSheetId="35">#REF!</definedName>
    <definedName name="덕전1호" localSheetId="41">#REF!</definedName>
    <definedName name="덕전1호" localSheetId="36">#REF!</definedName>
    <definedName name="덕전1호" localSheetId="34">#REF!</definedName>
    <definedName name="덕전1호" localSheetId="42">#REF!</definedName>
    <definedName name="덕전1호" localSheetId="22">#REF!</definedName>
    <definedName name="덕전1호" localSheetId="43">#REF!</definedName>
    <definedName name="덕전1호">#REF!</definedName>
    <definedName name="덕전2호" localSheetId="4">#REF!</definedName>
    <definedName name="덕전2호" localSheetId="37">#REF!</definedName>
    <definedName name="덕전2호" localSheetId="38">#REF!</definedName>
    <definedName name="덕전2호" localSheetId="39">#REF!</definedName>
    <definedName name="덕전2호" localSheetId="40">#REF!</definedName>
    <definedName name="덕전2호" localSheetId="35">#REF!</definedName>
    <definedName name="덕전2호" localSheetId="41">#REF!</definedName>
    <definedName name="덕전2호" localSheetId="36">#REF!</definedName>
    <definedName name="덕전2호" localSheetId="34">#REF!</definedName>
    <definedName name="덕전2호" localSheetId="42">#REF!</definedName>
    <definedName name="덕전2호" localSheetId="22">#REF!</definedName>
    <definedName name="덕전2호" localSheetId="43">#REF!</definedName>
    <definedName name="덕전2호">#REF!</definedName>
    <definedName name="덕전3호" localSheetId="4">#REF!</definedName>
    <definedName name="덕전3호" localSheetId="37">#REF!</definedName>
    <definedName name="덕전3호" localSheetId="38">#REF!</definedName>
    <definedName name="덕전3호" localSheetId="39">#REF!</definedName>
    <definedName name="덕전3호" localSheetId="40">#REF!</definedName>
    <definedName name="덕전3호" localSheetId="35">#REF!</definedName>
    <definedName name="덕전3호" localSheetId="41">#REF!</definedName>
    <definedName name="덕전3호" localSheetId="36">#REF!</definedName>
    <definedName name="덕전3호" localSheetId="34">#REF!</definedName>
    <definedName name="덕전3호" localSheetId="42">#REF!</definedName>
    <definedName name="덕전3호" localSheetId="22">#REF!</definedName>
    <definedName name="덕전3호" localSheetId="43">#REF!</definedName>
    <definedName name="덕전3호">#REF!</definedName>
    <definedName name="덕지1호" localSheetId="4">#REF!</definedName>
    <definedName name="덕지1호" localSheetId="37">#REF!</definedName>
    <definedName name="덕지1호" localSheetId="38">#REF!</definedName>
    <definedName name="덕지1호" localSheetId="39">#REF!</definedName>
    <definedName name="덕지1호" localSheetId="40">#REF!</definedName>
    <definedName name="덕지1호" localSheetId="35">#REF!</definedName>
    <definedName name="덕지1호" localSheetId="41">#REF!</definedName>
    <definedName name="덕지1호" localSheetId="36">#REF!</definedName>
    <definedName name="덕지1호" localSheetId="34">#REF!</definedName>
    <definedName name="덕지1호" localSheetId="42">#REF!</definedName>
    <definedName name="덕지1호" localSheetId="22">#REF!</definedName>
    <definedName name="덕지1호" localSheetId="43">#REF!</definedName>
    <definedName name="덕지1호">#REF!</definedName>
    <definedName name="덕천1호" localSheetId="4">#REF!</definedName>
    <definedName name="덕천1호" localSheetId="37">#REF!</definedName>
    <definedName name="덕천1호" localSheetId="38">#REF!</definedName>
    <definedName name="덕천1호" localSheetId="39">#REF!</definedName>
    <definedName name="덕천1호" localSheetId="40">#REF!</definedName>
    <definedName name="덕천1호" localSheetId="35">#REF!</definedName>
    <definedName name="덕천1호" localSheetId="41">#REF!</definedName>
    <definedName name="덕천1호" localSheetId="36">#REF!</definedName>
    <definedName name="덕천1호" localSheetId="34">#REF!</definedName>
    <definedName name="덕천1호" localSheetId="42">#REF!</definedName>
    <definedName name="덕천1호" localSheetId="22">#REF!</definedName>
    <definedName name="덕천1호" localSheetId="43">#REF!</definedName>
    <definedName name="덕천1호">#REF!</definedName>
    <definedName name="덕천2호" localSheetId="4">#REF!</definedName>
    <definedName name="덕천2호" localSheetId="37">#REF!</definedName>
    <definedName name="덕천2호" localSheetId="38">#REF!</definedName>
    <definedName name="덕천2호" localSheetId="39">#REF!</definedName>
    <definedName name="덕천2호" localSheetId="40">#REF!</definedName>
    <definedName name="덕천2호" localSheetId="35">#REF!</definedName>
    <definedName name="덕천2호" localSheetId="41">#REF!</definedName>
    <definedName name="덕천2호" localSheetId="36">#REF!</definedName>
    <definedName name="덕천2호" localSheetId="34">#REF!</definedName>
    <definedName name="덕천2호" localSheetId="42">#REF!</definedName>
    <definedName name="덕천2호" localSheetId="22">#REF!</definedName>
    <definedName name="덕천2호" localSheetId="43">#REF!</definedName>
    <definedName name="덕천2호">#REF!</definedName>
    <definedName name="덕천3호" localSheetId="4">#REF!</definedName>
    <definedName name="덕천3호" localSheetId="37">#REF!</definedName>
    <definedName name="덕천3호" localSheetId="38">#REF!</definedName>
    <definedName name="덕천3호" localSheetId="39">#REF!</definedName>
    <definedName name="덕천3호" localSheetId="40">#REF!</definedName>
    <definedName name="덕천3호" localSheetId="35">#REF!</definedName>
    <definedName name="덕천3호" localSheetId="41">#REF!</definedName>
    <definedName name="덕천3호" localSheetId="36">#REF!</definedName>
    <definedName name="덕천3호" localSheetId="34">#REF!</definedName>
    <definedName name="덕천3호" localSheetId="42">#REF!</definedName>
    <definedName name="덕천3호" localSheetId="22">#REF!</definedName>
    <definedName name="덕천3호" localSheetId="43">#REF!</definedName>
    <definedName name="덕천3호">#REF!</definedName>
    <definedName name="덕천4호" localSheetId="4">#REF!</definedName>
    <definedName name="덕천4호" localSheetId="37">#REF!</definedName>
    <definedName name="덕천4호" localSheetId="38">#REF!</definedName>
    <definedName name="덕천4호" localSheetId="39">#REF!</definedName>
    <definedName name="덕천4호" localSheetId="40">#REF!</definedName>
    <definedName name="덕천4호" localSheetId="35">#REF!</definedName>
    <definedName name="덕천4호" localSheetId="41">#REF!</definedName>
    <definedName name="덕천4호" localSheetId="36">#REF!</definedName>
    <definedName name="덕천4호" localSheetId="34">#REF!</definedName>
    <definedName name="덕천4호" localSheetId="42">#REF!</definedName>
    <definedName name="덕천4호" localSheetId="22">#REF!</definedName>
    <definedName name="덕천4호" localSheetId="43">#REF!</definedName>
    <definedName name="덕천4호">#REF!</definedName>
    <definedName name="덕트공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3">[23]데이타!$E$128</definedName>
    <definedName name="덩굴장미4">[23]데이타!$E$129</definedName>
    <definedName name="덩굴장미5">[23]데이타!$E$130</definedName>
    <definedName name="데크휘니샤면고르기">#REF!</definedName>
    <definedName name="뎡유">#REF!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_장_공">#REF!</definedName>
    <definedName name="도근점" localSheetId="4">#REF!</definedName>
    <definedName name="도근점" localSheetId="14">#REF!</definedName>
    <definedName name="도근점" localSheetId="13">#REF!</definedName>
    <definedName name="도근점" localSheetId="12">#REF!</definedName>
    <definedName name="도근점" localSheetId="37">#REF!</definedName>
    <definedName name="도근점" localSheetId="38">#REF!</definedName>
    <definedName name="도근점" localSheetId="39">#REF!</definedName>
    <definedName name="도근점" localSheetId="40">#REF!</definedName>
    <definedName name="도근점" localSheetId="35">#REF!</definedName>
    <definedName name="도근점" localSheetId="41">#REF!</definedName>
    <definedName name="도근점" localSheetId="36">#REF!</definedName>
    <definedName name="도근점" localSheetId="34">#REF!</definedName>
    <definedName name="도근점" localSheetId="42">#REF!</definedName>
    <definedName name="도근점" localSheetId="22">#REF!</definedName>
    <definedName name="도근점" localSheetId="10">#REF!</definedName>
    <definedName name="도근점" localSheetId="43">#REF!</definedName>
    <definedName name="도근점">#REF!</definedName>
    <definedName name="도금비">#REF!</definedName>
    <definedName name="도금비1">#REF!</definedName>
    <definedName name="도급2차도급" hidden="1">{#N/A,#N/A,FALSE,"표지목차"}</definedName>
    <definedName name="도급가" localSheetId="4">#REF!</definedName>
    <definedName name="도급가" localSheetId="37">#REF!</definedName>
    <definedName name="도급가" localSheetId="38">#REF!</definedName>
    <definedName name="도급가" localSheetId="39">#REF!</definedName>
    <definedName name="도급가" localSheetId="40">#REF!</definedName>
    <definedName name="도급가" localSheetId="35">#REF!</definedName>
    <definedName name="도급가" localSheetId="41">#REF!</definedName>
    <definedName name="도급가" localSheetId="36">#REF!</definedName>
    <definedName name="도급가" localSheetId="34">#REF!</definedName>
    <definedName name="도급가" localSheetId="42">#REF!</definedName>
    <definedName name="도급가" localSheetId="22">#REF!</definedName>
    <definedName name="도급가" localSheetId="43">#REF!</definedName>
    <definedName name="도급가">#REF!</definedName>
    <definedName name="도급경비">#REF!</definedName>
    <definedName name="도급공사">#REF!</definedName>
    <definedName name="도급공사비">'[38]2공구산출내역'!#REF!</definedName>
    <definedName name="도급단가">#REF!</definedName>
    <definedName name="도급분경비">#REF!</definedName>
    <definedName name="도급액">#REF!</definedName>
    <definedName name="도급예산액">#REF!</definedName>
    <definedName name="도급예상액">#REF!</definedName>
    <definedName name="도급예정액">#REF!</definedName>
    <definedName name="도급재료비">#REF!</definedName>
    <definedName name="도로1차설계내역서">#REF!</definedName>
    <definedName name="도로구조경비">#REF!</definedName>
    <definedName name="도로구조노무비">#REF!</definedName>
    <definedName name="도로구조재료비">#REF!</definedName>
    <definedName name="도로토공경비">#REF!</definedName>
    <definedName name="도로토공노무비">#REF!</definedName>
    <definedName name="도로토공재료비">#REF!</definedName>
    <definedName name="도로표지2" hidden="1">{#N/A,#N/A,FALSE,"전력간선"}</definedName>
    <definedName name="도면표지" hidden="1">{#N/A,#N/A,FALSE,"집계표"}</definedName>
    <definedName name="도목수">#REF!</definedName>
    <definedName name="도배공">#REF!</definedName>
    <definedName name="도배공001" localSheetId="4">#REF!</definedName>
    <definedName name="도배공001" localSheetId="37">#REF!</definedName>
    <definedName name="도배공001" localSheetId="38">#REF!</definedName>
    <definedName name="도배공001" localSheetId="39">#REF!</definedName>
    <definedName name="도배공001" localSheetId="40">#REF!</definedName>
    <definedName name="도배공001" localSheetId="35">#REF!</definedName>
    <definedName name="도배공001" localSheetId="41">#REF!</definedName>
    <definedName name="도배공001" localSheetId="36">#REF!</definedName>
    <definedName name="도배공001" localSheetId="34">#REF!</definedName>
    <definedName name="도배공001" localSheetId="42">#REF!</definedName>
    <definedName name="도배공001" localSheetId="22">#REF!</definedName>
    <definedName name="도배공001" localSheetId="43">#REF!</definedName>
    <definedName name="도배공001">#REF!</definedName>
    <definedName name="도배공002" localSheetId="4">#REF!</definedName>
    <definedName name="도배공002" localSheetId="37">#REF!</definedName>
    <definedName name="도배공002" localSheetId="38">#REF!</definedName>
    <definedName name="도배공002" localSheetId="39">#REF!</definedName>
    <definedName name="도배공002" localSheetId="40">#REF!</definedName>
    <definedName name="도배공002" localSheetId="35">#REF!</definedName>
    <definedName name="도배공002" localSheetId="41">#REF!</definedName>
    <definedName name="도배공002" localSheetId="36">#REF!</definedName>
    <definedName name="도배공002" localSheetId="34">#REF!</definedName>
    <definedName name="도배공002" localSheetId="42">#REF!</definedName>
    <definedName name="도배공002" localSheetId="22">#REF!</definedName>
    <definedName name="도배공002" localSheetId="43">#REF!</definedName>
    <definedName name="도배공002">#REF!</definedName>
    <definedName name="도배공011" localSheetId="4">#REF!</definedName>
    <definedName name="도배공011" localSheetId="37">#REF!</definedName>
    <definedName name="도배공011" localSheetId="38">#REF!</definedName>
    <definedName name="도배공011" localSheetId="39">#REF!</definedName>
    <definedName name="도배공011" localSheetId="40">#REF!</definedName>
    <definedName name="도배공011" localSheetId="35">#REF!</definedName>
    <definedName name="도배공011" localSheetId="41">#REF!</definedName>
    <definedName name="도배공011" localSheetId="36">#REF!</definedName>
    <definedName name="도배공011" localSheetId="34">#REF!</definedName>
    <definedName name="도배공011" localSheetId="42">#REF!</definedName>
    <definedName name="도배공011" localSheetId="22">#REF!</definedName>
    <definedName name="도배공011" localSheetId="43">#REF!</definedName>
    <definedName name="도배공011">#REF!</definedName>
    <definedName name="도배공982" localSheetId="4">#REF!</definedName>
    <definedName name="도배공982" localSheetId="37">#REF!</definedName>
    <definedName name="도배공982" localSheetId="38">#REF!</definedName>
    <definedName name="도배공982" localSheetId="39">#REF!</definedName>
    <definedName name="도배공982" localSheetId="40">#REF!</definedName>
    <definedName name="도배공982" localSheetId="35">#REF!</definedName>
    <definedName name="도배공982" localSheetId="41">#REF!</definedName>
    <definedName name="도배공982" localSheetId="36">#REF!</definedName>
    <definedName name="도배공982" localSheetId="34">#REF!</definedName>
    <definedName name="도배공982" localSheetId="42">#REF!</definedName>
    <definedName name="도배공982" localSheetId="22">#REF!</definedName>
    <definedName name="도배공982" localSheetId="43">#REF!</definedName>
    <definedName name="도배공982">#REF!</definedName>
    <definedName name="도배공991" localSheetId="4">#REF!</definedName>
    <definedName name="도배공991" localSheetId="37">#REF!</definedName>
    <definedName name="도배공991" localSheetId="38">#REF!</definedName>
    <definedName name="도배공991" localSheetId="39">#REF!</definedName>
    <definedName name="도배공991" localSheetId="40">#REF!</definedName>
    <definedName name="도배공991" localSheetId="35">#REF!</definedName>
    <definedName name="도배공991" localSheetId="41">#REF!</definedName>
    <definedName name="도배공991" localSheetId="36">#REF!</definedName>
    <definedName name="도배공991" localSheetId="34">#REF!</definedName>
    <definedName name="도배공991" localSheetId="42">#REF!</definedName>
    <definedName name="도배공991" localSheetId="22">#REF!</definedName>
    <definedName name="도배공991" localSheetId="43">#REF!</definedName>
    <definedName name="도배공991">#REF!</definedName>
    <definedName name="도배공992" localSheetId="4">#REF!</definedName>
    <definedName name="도배공992" localSheetId="37">#REF!</definedName>
    <definedName name="도배공992" localSheetId="38">#REF!</definedName>
    <definedName name="도배공992" localSheetId="39">#REF!</definedName>
    <definedName name="도배공992" localSheetId="40">#REF!</definedName>
    <definedName name="도배공992" localSheetId="35">#REF!</definedName>
    <definedName name="도배공992" localSheetId="41">#REF!</definedName>
    <definedName name="도배공992" localSheetId="36">#REF!</definedName>
    <definedName name="도배공992" localSheetId="34">#REF!</definedName>
    <definedName name="도배공992" localSheetId="42">#REF!</definedName>
    <definedName name="도배공992" localSheetId="22">#REF!</definedName>
    <definedName name="도배공992" localSheetId="43">#REF!</definedName>
    <definedName name="도배공992">#REF!</definedName>
    <definedName name="도선료" hidden="1">{"'중기작업1'!$A$1:$V$18"}</definedName>
    <definedName name="도수로1">#REF!</definedName>
    <definedName name="도수로2">#REF!</definedName>
    <definedName name="도수로소각로">#REF!</definedName>
    <definedName name="도장공001" localSheetId="4">#REF!</definedName>
    <definedName name="도장공001" localSheetId="37">#REF!</definedName>
    <definedName name="도장공001" localSheetId="38">#REF!</definedName>
    <definedName name="도장공001" localSheetId="39">#REF!</definedName>
    <definedName name="도장공001" localSheetId="40">#REF!</definedName>
    <definedName name="도장공001" localSheetId="35">#REF!</definedName>
    <definedName name="도장공001" localSheetId="41">#REF!</definedName>
    <definedName name="도장공001" localSheetId="36">#REF!</definedName>
    <definedName name="도장공001" localSheetId="34">#REF!</definedName>
    <definedName name="도장공001" localSheetId="42">#REF!</definedName>
    <definedName name="도장공001" localSheetId="22">#REF!</definedName>
    <definedName name="도장공001" localSheetId="43">#REF!</definedName>
    <definedName name="도장공001">#REF!</definedName>
    <definedName name="도장공002" localSheetId="4">#REF!</definedName>
    <definedName name="도장공002" localSheetId="37">#REF!</definedName>
    <definedName name="도장공002" localSheetId="38">#REF!</definedName>
    <definedName name="도장공002" localSheetId="39">#REF!</definedName>
    <definedName name="도장공002" localSheetId="40">#REF!</definedName>
    <definedName name="도장공002" localSheetId="35">#REF!</definedName>
    <definedName name="도장공002" localSheetId="41">#REF!</definedName>
    <definedName name="도장공002" localSheetId="36">#REF!</definedName>
    <definedName name="도장공002" localSheetId="34">#REF!</definedName>
    <definedName name="도장공002" localSheetId="42">#REF!</definedName>
    <definedName name="도장공002" localSheetId="22">#REF!</definedName>
    <definedName name="도장공002" localSheetId="43">#REF!</definedName>
    <definedName name="도장공002">#REF!</definedName>
    <definedName name="도장공011" localSheetId="4">#REF!</definedName>
    <definedName name="도장공011" localSheetId="37">#REF!</definedName>
    <definedName name="도장공011" localSheetId="38">#REF!</definedName>
    <definedName name="도장공011" localSheetId="39">#REF!</definedName>
    <definedName name="도장공011" localSheetId="40">#REF!</definedName>
    <definedName name="도장공011" localSheetId="35">#REF!</definedName>
    <definedName name="도장공011" localSheetId="41">#REF!</definedName>
    <definedName name="도장공011" localSheetId="36">#REF!</definedName>
    <definedName name="도장공011" localSheetId="34">#REF!</definedName>
    <definedName name="도장공011" localSheetId="42">#REF!</definedName>
    <definedName name="도장공011" localSheetId="22">#REF!</definedName>
    <definedName name="도장공011" localSheetId="43">#REF!</definedName>
    <definedName name="도장공011">#REF!</definedName>
    <definedName name="도장공982" localSheetId="4">#REF!</definedName>
    <definedName name="도장공982" localSheetId="37">#REF!</definedName>
    <definedName name="도장공982" localSheetId="38">#REF!</definedName>
    <definedName name="도장공982" localSheetId="39">#REF!</definedName>
    <definedName name="도장공982" localSheetId="40">#REF!</definedName>
    <definedName name="도장공982" localSheetId="35">#REF!</definedName>
    <definedName name="도장공982" localSheetId="41">#REF!</definedName>
    <definedName name="도장공982" localSheetId="36">#REF!</definedName>
    <definedName name="도장공982" localSheetId="34">#REF!</definedName>
    <definedName name="도장공982" localSheetId="42">#REF!</definedName>
    <definedName name="도장공982" localSheetId="22">#REF!</definedName>
    <definedName name="도장공982" localSheetId="43">#REF!</definedName>
    <definedName name="도장공982">#REF!</definedName>
    <definedName name="도장공991" localSheetId="4">#REF!</definedName>
    <definedName name="도장공991" localSheetId="37">#REF!</definedName>
    <definedName name="도장공991" localSheetId="38">#REF!</definedName>
    <definedName name="도장공991" localSheetId="39">#REF!</definedName>
    <definedName name="도장공991" localSheetId="40">#REF!</definedName>
    <definedName name="도장공991" localSheetId="35">#REF!</definedName>
    <definedName name="도장공991" localSheetId="41">#REF!</definedName>
    <definedName name="도장공991" localSheetId="36">#REF!</definedName>
    <definedName name="도장공991" localSheetId="34">#REF!</definedName>
    <definedName name="도장공991" localSheetId="42">#REF!</definedName>
    <definedName name="도장공991" localSheetId="22">#REF!</definedName>
    <definedName name="도장공991" localSheetId="43">#REF!</definedName>
    <definedName name="도장공991">#REF!</definedName>
    <definedName name="도장공992" localSheetId="4">#REF!</definedName>
    <definedName name="도장공992" localSheetId="37">#REF!</definedName>
    <definedName name="도장공992" localSheetId="38">#REF!</definedName>
    <definedName name="도장공992" localSheetId="39">#REF!</definedName>
    <definedName name="도장공992" localSheetId="40">#REF!</definedName>
    <definedName name="도장공992" localSheetId="35">#REF!</definedName>
    <definedName name="도장공992" localSheetId="41">#REF!</definedName>
    <definedName name="도장공992" localSheetId="36">#REF!</definedName>
    <definedName name="도장공992" localSheetId="34">#REF!</definedName>
    <definedName name="도장공992" localSheetId="42">#REF!</definedName>
    <definedName name="도장공992" localSheetId="22">#REF!</definedName>
    <definedName name="도장공992" localSheetId="43">#REF!</definedName>
    <definedName name="도장공992">#REF!</definedName>
    <definedName name="도장노임">#REF!</definedName>
    <definedName name="도장손료">#REF!</definedName>
    <definedName name="도장할증">#REF!</definedName>
    <definedName name="도편수001" localSheetId="4">#REF!</definedName>
    <definedName name="도편수001" localSheetId="37">#REF!</definedName>
    <definedName name="도편수001" localSheetId="38">#REF!</definedName>
    <definedName name="도편수001" localSheetId="39">#REF!</definedName>
    <definedName name="도편수001" localSheetId="40">#REF!</definedName>
    <definedName name="도편수001" localSheetId="35">#REF!</definedName>
    <definedName name="도편수001" localSheetId="41">#REF!</definedName>
    <definedName name="도편수001" localSheetId="36">#REF!</definedName>
    <definedName name="도편수001" localSheetId="34">#REF!</definedName>
    <definedName name="도편수001" localSheetId="42">#REF!</definedName>
    <definedName name="도편수001" localSheetId="22">#REF!</definedName>
    <definedName name="도편수001" localSheetId="43">#REF!</definedName>
    <definedName name="도편수001">#REF!</definedName>
    <definedName name="도편수002" localSheetId="4">#REF!</definedName>
    <definedName name="도편수002" localSheetId="37">#REF!</definedName>
    <definedName name="도편수002" localSheetId="38">#REF!</definedName>
    <definedName name="도편수002" localSheetId="39">#REF!</definedName>
    <definedName name="도편수002" localSheetId="40">#REF!</definedName>
    <definedName name="도편수002" localSheetId="35">#REF!</definedName>
    <definedName name="도편수002" localSheetId="41">#REF!</definedName>
    <definedName name="도편수002" localSheetId="36">#REF!</definedName>
    <definedName name="도편수002" localSheetId="34">#REF!</definedName>
    <definedName name="도편수002" localSheetId="42">#REF!</definedName>
    <definedName name="도편수002" localSheetId="22">#REF!</definedName>
    <definedName name="도편수002" localSheetId="43">#REF!</definedName>
    <definedName name="도편수002">#REF!</definedName>
    <definedName name="도편수011" localSheetId="4">#REF!</definedName>
    <definedName name="도편수011" localSheetId="37">#REF!</definedName>
    <definedName name="도편수011" localSheetId="38">#REF!</definedName>
    <definedName name="도편수011" localSheetId="39">#REF!</definedName>
    <definedName name="도편수011" localSheetId="40">#REF!</definedName>
    <definedName name="도편수011" localSheetId="35">#REF!</definedName>
    <definedName name="도편수011" localSheetId="41">#REF!</definedName>
    <definedName name="도편수011" localSheetId="36">#REF!</definedName>
    <definedName name="도편수011" localSheetId="34">#REF!</definedName>
    <definedName name="도편수011" localSheetId="42">#REF!</definedName>
    <definedName name="도편수011" localSheetId="22">#REF!</definedName>
    <definedName name="도편수011" localSheetId="43">#REF!</definedName>
    <definedName name="도편수011">#REF!</definedName>
    <definedName name="도편수982" localSheetId="4">#REF!</definedName>
    <definedName name="도편수982" localSheetId="37">#REF!</definedName>
    <definedName name="도편수982" localSheetId="38">#REF!</definedName>
    <definedName name="도편수982" localSheetId="39">#REF!</definedName>
    <definedName name="도편수982" localSheetId="40">#REF!</definedName>
    <definedName name="도편수982" localSheetId="35">#REF!</definedName>
    <definedName name="도편수982" localSheetId="41">#REF!</definedName>
    <definedName name="도편수982" localSheetId="36">#REF!</definedName>
    <definedName name="도편수982" localSheetId="34">#REF!</definedName>
    <definedName name="도편수982" localSheetId="42">#REF!</definedName>
    <definedName name="도편수982" localSheetId="22">#REF!</definedName>
    <definedName name="도편수982" localSheetId="43">#REF!</definedName>
    <definedName name="도편수982">#REF!</definedName>
    <definedName name="도편수991" localSheetId="4">#REF!</definedName>
    <definedName name="도편수991" localSheetId="37">#REF!</definedName>
    <definedName name="도편수991" localSheetId="38">#REF!</definedName>
    <definedName name="도편수991" localSheetId="39">#REF!</definedName>
    <definedName name="도편수991" localSheetId="40">#REF!</definedName>
    <definedName name="도편수991" localSheetId="35">#REF!</definedName>
    <definedName name="도편수991" localSheetId="41">#REF!</definedName>
    <definedName name="도편수991" localSheetId="36">#REF!</definedName>
    <definedName name="도편수991" localSheetId="34">#REF!</definedName>
    <definedName name="도편수991" localSheetId="42">#REF!</definedName>
    <definedName name="도편수991" localSheetId="22">#REF!</definedName>
    <definedName name="도편수991" localSheetId="43">#REF!</definedName>
    <definedName name="도편수991">#REF!</definedName>
    <definedName name="도편수992" localSheetId="4">#REF!</definedName>
    <definedName name="도편수992" localSheetId="37">#REF!</definedName>
    <definedName name="도편수992" localSheetId="38">#REF!</definedName>
    <definedName name="도편수992" localSheetId="39">#REF!</definedName>
    <definedName name="도편수992" localSheetId="40">#REF!</definedName>
    <definedName name="도편수992" localSheetId="35">#REF!</definedName>
    <definedName name="도편수992" localSheetId="41">#REF!</definedName>
    <definedName name="도편수992" localSheetId="36">#REF!</definedName>
    <definedName name="도편수992" localSheetId="34">#REF!</definedName>
    <definedName name="도편수992" localSheetId="42">#REF!</definedName>
    <definedName name="도편수992" localSheetId="22">#REF!</definedName>
    <definedName name="도편수992" localSheetId="43">#REF!</definedName>
    <definedName name="도편수992">#REF!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산">#REF!</definedName>
    <definedName name="독야">#REF!</definedName>
    <definedName name="독일가문비1206">[23]데이타!$E$131</definedName>
    <definedName name="독일가문비1508">[23]데이타!$E$132</definedName>
    <definedName name="독일가문비2010">[23]데이타!$E$133</definedName>
    <definedName name="독일가문비2512">[23]데이타!$E$134</definedName>
    <definedName name="독일가문비3015">[23]데이타!$E$135</definedName>
    <definedName name="독일가문비3518">[23]데이타!$E$136</definedName>
    <definedName name="독평">#REF!</definedName>
    <definedName name="돈나무0504">[23]데이타!$E$137</definedName>
    <definedName name="돈나무0805">[23]데이타!$E$138</definedName>
    <definedName name="돈나무1007">[23]데이타!$E$139</definedName>
    <definedName name="돈나무1210">[23]데이타!$E$140</definedName>
    <definedName name="돈나무H1.0">#REF!</definedName>
    <definedName name="돈나무H1.0경">#REF!</definedName>
    <definedName name="돈나무H1.0노">#REF!</definedName>
    <definedName name="돈나무H1.0재">#REF!</definedName>
    <definedName name="돈나무H1.2노">#REF!</definedName>
    <definedName name="돈나무H1.2재">#REF!</definedName>
    <definedName name="돌단풍" localSheetId="4">#REF!</definedName>
    <definedName name="돌단풍" localSheetId="14">#REF!</definedName>
    <definedName name="돌단풍" localSheetId="13">#REF!</definedName>
    <definedName name="돌단풍" localSheetId="12">#REF!</definedName>
    <definedName name="돌단풍" localSheetId="37">#REF!</definedName>
    <definedName name="돌단풍" localSheetId="38">#REF!</definedName>
    <definedName name="돌단풍" localSheetId="39">#REF!</definedName>
    <definedName name="돌단풍" localSheetId="40">#REF!</definedName>
    <definedName name="돌단풍" localSheetId="35">#REF!</definedName>
    <definedName name="돌단풍" localSheetId="41">#REF!</definedName>
    <definedName name="돌단풍" localSheetId="36">#REF!</definedName>
    <definedName name="돌단풍" localSheetId="34">#REF!</definedName>
    <definedName name="돌단풍" localSheetId="42">#REF!</definedName>
    <definedName name="돌단풍" localSheetId="22">#REF!</definedName>
    <definedName name="돌단풍" localSheetId="10">#REF!</definedName>
    <definedName name="돌단풍" localSheetId="43">#REF!</definedName>
    <definedName name="돌단풍">#REF!</definedName>
    <definedName name="돌망태">#REF!</definedName>
    <definedName name="동_발_공__터_널" localSheetId="4">#REF!</definedName>
    <definedName name="동_발_공__터_널" localSheetId="37">#REF!</definedName>
    <definedName name="동_발_공__터_널" localSheetId="38">#REF!</definedName>
    <definedName name="동_발_공__터_널" localSheetId="39">#REF!</definedName>
    <definedName name="동_발_공__터_널" localSheetId="40">#REF!</definedName>
    <definedName name="동_발_공__터_널" localSheetId="35">#REF!</definedName>
    <definedName name="동_발_공__터_널" localSheetId="41">#REF!</definedName>
    <definedName name="동_발_공__터_널" localSheetId="36">#REF!</definedName>
    <definedName name="동_발_공__터_널" localSheetId="34">#REF!</definedName>
    <definedName name="동_발_공__터_널" localSheetId="42">#REF!</definedName>
    <definedName name="동_발_공__터_널" localSheetId="22">#REF!</definedName>
    <definedName name="동_발_공__터_널" localSheetId="43">#REF!</definedName>
    <definedName name="동_발_공__터_널">#REF!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관배관">#REF!</definedName>
    <definedName name="동광건설" hidden="1">{#N/A,#N/A,FALSE,"골재소요량";#N/A,#N/A,FALSE,"골재소요량"}</definedName>
    <definedName name="동력산출">#N/A</definedName>
    <definedName name="동바리" localSheetId="4">#REF!</definedName>
    <definedName name="동바리" localSheetId="37">#REF!</definedName>
    <definedName name="동바리" localSheetId="38">#REF!</definedName>
    <definedName name="동바리" localSheetId="39">#REF!</definedName>
    <definedName name="동바리" localSheetId="40">#REF!</definedName>
    <definedName name="동바리" localSheetId="35">#REF!</definedName>
    <definedName name="동바리" localSheetId="41">#REF!</definedName>
    <definedName name="동바리" localSheetId="36">#REF!</definedName>
    <definedName name="동바리" localSheetId="34">#REF!</definedName>
    <definedName name="동바리" localSheetId="42">#REF!</definedName>
    <definedName name="동바리" localSheetId="22">#REF!</definedName>
    <definedName name="동바리" localSheetId="43">#REF!</definedName>
    <definedName name="동바리">#REF!</definedName>
    <definedName name="동발공_터널">#REF!</definedName>
    <definedName name="동발공_터널001" localSheetId="4">#REF!</definedName>
    <definedName name="동발공_터널001" localSheetId="37">#REF!</definedName>
    <definedName name="동발공_터널001" localSheetId="38">#REF!</definedName>
    <definedName name="동발공_터널001" localSheetId="39">#REF!</definedName>
    <definedName name="동발공_터널001" localSheetId="40">#REF!</definedName>
    <definedName name="동발공_터널001" localSheetId="35">#REF!</definedName>
    <definedName name="동발공_터널001" localSheetId="41">#REF!</definedName>
    <definedName name="동발공_터널001" localSheetId="36">#REF!</definedName>
    <definedName name="동발공_터널001" localSheetId="34">#REF!</definedName>
    <definedName name="동발공_터널001" localSheetId="42">#REF!</definedName>
    <definedName name="동발공_터널001" localSheetId="22">#REF!</definedName>
    <definedName name="동발공_터널001" localSheetId="43">#REF!</definedName>
    <definedName name="동발공_터널001">#REF!</definedName>
    <definedName name="동발공_터널002" localSheetId="4">#REF!</definedName>
    <definedName name="동발공_터널002" localSheetId="37">#REF!</definedName>
    <definedName name="동발공_터널002" localSheetId="38">#REF!</definedName>
    <definedName name="동발공_터널002" localSheetId="39">#REF!</definedName>
    <definedName name="동발공_터널002" localSheetId="40">#REF!</definedName>
    <definedName name="동발공_터널002" localSheetId="35">#REF!</definedName>
    <definedName name="동발공_터널002" localSheetId="41">#REF!</definedName>
    <definedName name="동발공_터널002" localSheetId="36">#REF!</definedName>
    <definedName name="동발공_터널002" localSheetId="34">#REF!</definedName>
    <definedName name="동발공_터널002" localSheetId="42">#REF!</definedName>
    <definedName name="동발공_터널002" localSheetId="22">#REF!</definedName>
    <definedName name="동발공_터널002" localSheetId="43">#REF!</definedName>
    <definedName name="동발공_터널002">#REF!</definedName>
    <definedName name="동발공_터널011" localSheetId="4">#REF!</definedName>
    <definedName name="동발공_터널011" localSheetId="37">#REF!</definedName>
    <definedName name="동발공_터널011" localSheetId="38">#REF!</definedName>
    <definedName name="동발공_터널011" localSheetId="39">#REF!</definedName>
    <definedName name="동발공_터널011" localSheetId="40">#REF!</definedName>
    <definedName name="동발공_터널011" localSheetId="35">#REF!</definedName>
    <definedName name="동발공_터널011" localSheetId="41">#REF!</definedName>
    <definedName name="동발공_터널011" localSheetId="36">#REF!</definedName>
    <definedName name="동발공_터널011" localSheetId="34">#REF!</definedName>
    <definedName name="동발공_터널011" localSheetId="42">#REF!</definedName>
    <definedName name="동발공_터널011" localSheetId="22">#REF!</definedName>
    <definedName name="동발공_터널011" localSheetId="43">#REF!</definedName>
    <definedName name="동발공_터널011">#REF!</definedName>
    <definedName name="동발공_터널982" localSheetId="4">#REF!</definedName>
    <definedName name="동발공_터널982" localSheetId="37">#REF!</definedName>
    <definedName name="동발공_터널982" localSheetId="38">#REF!</definedName>
    <definedName name="동발공_터널982" localSheetId="39">#REF!</definedName>
    <definedName name="동발공_터널982" localSheetId="40">#REF!</definedName>
    <definedName name="동발공_터널982" localSheetId="35">#REF!</definedName>
    <definedName name="동발공_터널982" localSheetId="41">#REF!</definedName>
    <definedName name="동발공_터널982" localSheetId="36">#REF!</definedName>
    <definedName name="동발공_터널982" localSheetId="34">#REF!</definedName>
    <definedName name="동발공_터널982" localSheetId="42">#REF!</definedName>
    <definedName name="동발공_터널982" localSheetId="22">#REF!</definedName>
    <definedName name="동발공_터널982" localSheetId="43">#REF!</definedName>
    <definedName name="동발공_터널982">#REF!</definedName>
    <definedName name="동발공_터널991" localSheetId="4">#REF!</definedName>
    <definedName name="동발공_터널991" localSheetId="37">#REF!</definedName>
    <definedName name="동발공_터널991" localSheetId="38">#REF!</definedName>
    <definedName name="동발공_터널991" localSheetId="39">#REF!</definedName>
    <definedName name="동발공_터널991" localSheetId="40">#REF!</definedName>
    <definedName name="동발공_터널991" localSheetId="35">#REF!</definedName>
    <definedName name="동발공_터널991" localSheetId="41">#REF!</definedName>
    <definedName name="동발공_터널991" localSheetId="36">#REF!</definedName>
    <definedName name="동발공_터널991" localSheetId="34">#REF!</definedName>
    <definedName name="동발공_터널991" localSheetId="42">#REF!</definedName>
    <definedName name="동발공_터널991" localSheetId="22">#REF!</definedName>
    <definedName name="동발공_터널991" localSheetId="43">#REF!</definedName>
    <definedName name="동발공_터널991">#REF!</definedName>
    <definedName name="동발공_터널992" localSheetId="4">#REF!</definedName>
    <definedName name="동발공_터널992" localSheetId="37">#REF!</definedName>
    <definedName name="동발공_터널992" localSheetId="38">#REF!</definedName>
    <definedName name="동발공_터널992" localSheetId="39">#REF!</definedName>
    <definedName name="동발공_터널992" localSheetId="40">#REF!</definedName>
    <definedName name="동발공_터널992" localSheetId="35">#REF!</definedName>
    <definedName name="동발공_터널992" localSheetId="41">#REF!</definedName>
    <definedName name="동발공_터널992" localSheetId="36">#REF!</definedName>
    <definedName name="동발공_터널992" localSheetId="34">#REF!</definedName>
    <definedName name="동발공_터널992" localSheetId="42">#REF!</definedName>
    <definedName name="동발공_터널992" localSheetId="22">#REF!</definedName>
    <definedName name="동발공_터널992" localSheetId="43">#REF!</definedName>
    <definedName name="동발공_터널992">#REF!</definedName>
    <definedName name="동백1002">[23]데이타!$E$141</definedName>
    <definedName name="동백1204">[23]데이타!$E$142</definedName>
    <definedName name="동백1506">[23]데이타!$E$143</definedName>
    <definedName name="동백1808">[23]데이타!$E$144</definedName>
    <definedName name="동백H1.2">#REF!</definedName>
    <definedName name="동백H1.2경">#REF!</definedName>
    <definedName name="동백H1.2노">#REF!</definedName>
    <definedName name="동백H1.2재">#REF!</definedName>
    <definedName name="동백H1.8경">#REF!</definedName>
    <definedName name="동백H1.8노">#REF!</definedName>
    <definedName name="동백H1.8재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백나무H2.0" localSheetId="4">#REF!</definedName>
    <definedName name="동백나무H2.0" localSheetId="37">#REF!</definedName>
    <definedName name="동백나무H2.0" localSheetId="38">#REF!</definedName>
    <definedName name="동백나무H2.0" localSheetId="39">#REF!</definedName>
    <definedName name="동백나무H2.0" localSheetId="40">#REF!</definedName>
    <definedName name="동백나무H2.0" localSheetId="35">#REF!</definedName>
    <definedName name="동백나무H2.0" localSheetId="41">#REF!</definedName>
    <definedName name="동백나무H2.0" localSheetId="36">#REF!</definedName>
    <definedName name="동백나무H2.0" localSheetId="34">#REF!</definedName>
    <definedName name="동백나무H2.0" localSheetId="42">#REF!</definedName>
    <definedName name="동백나무H2.0" localSheetId="22">#REF!</definedName>
    <definedName name="동백나무H2.0" localSheetId="43">#REF!</definedName>
    <definedName name="동백나무H2.0">#REF!</definedName>
    <definedName name="되메우기" localSheetId="4">'5.2.2. 측량설계비 산출내역(세부설계)'!되메우기</definedName>
    <definedName name="되메우기" localSheetId="52">B.M성과표!되메우기</definedName>
    <definedName name="되메우기" localSheetId="21">가물막이!되메우기</definedName>
    <definedName name="되메우기" localSheetId="22">'인공섬 철거'!되메우기</definedName>
    <definedName name="되메우기">[0]!되메우기</definedName>
    <definedName name="되메우기경">#REF!</definedName>
    <definedName name="되메우기노">#REF!</definedName>
    <definedName name="되메우기재">#REF!</definedName>
    <definedName name="되메인경" localSheetId="4">#REF!</definedName>
    <definedName name="되메인경" localSheetId="52">#REF!</definedName>
    <definedName name="되메인경" localSheetId="37">#REF!</definedName>
    <definedName name="되메인경" localSheetId="38">#REF!</definedName>
    <definedName name="되메인경" localSheetId="39">#REF!</definedName>
    <definedName name="되메인경" localSheetId="40">#REF!</definedName>
    <definedName name="되메인경" localSheetId="35">#REF!</definedName>
    <definedName name="되메인경" localSheetId="41">#REF!</definedName>
    <definedName name="되메인경" localSheetId="36">#REF!</definedName>
    <definedName name="되메인경" localSheetId="34">#REF!</definedName>
    <definedName name="되메인경" localSheetId="42">#REF!</definedName>
    <definedName name="되메인경" localSheetId="22">#REF!</definedName>
    <definedName name="되메인경" localSheetId="43">#REF!</definedName>
    <definedName name="되메인경">#REF!</definedName>
    <definedName name="되메인노" localSheetId="4">#REF!</definedName>
    <definedName name="되메인노" localSheetId="37">#REF!</definedName>
    <definedName name="되메인노" localSheetId="38">#REF!</definedName>
    <definedName name="되메인노" localSheetId="39">#REF!</definedName>
    <definedName name="되메인노" localSheetId="40">#REF!</definedName>
    <definedName name="되메인노" localSheetId="35">#REF!</definedName>
    <definedName name="되메인노" localSheetId="41">#REF!</definedName>
    <definedName name="되메인노" localSheetId="36">#REF!</definedName>
    <definedName name="되메인노" localSheetId="34">#REF!</definedName>
    <definedName name="되메인노" localSheetId="42">#REF!</definedName>
    <definedName name="되메인노" localSheetId="22">#REF!</definedName>
    <definedName name="되메인노" localSheetId="43">#REF!</definedName>
    <definedName name="되메인노">#REF!</definedName>
    <definedName name="되메인재" localSheetId="4">#REF!</definedName>
    <definedName name="되메인재" localSheetId="37">#REF!</definedName>
    <definedName name="되메인재" localSheetId="38">#REF!</definedName>
    <definedName name="되메인재" localSheetId="39">#REF!</definedName>
    <definedName name="되메인재" localSheetId="40">#REF!</definedName>
    <definedName name="되메인재" localSheetId="35">#REF!</definedName>
    <definedName name="되메인재" localSheetId="41">#REF!</definedName>
    <definedName name="되메인재" localSheetId="36">#REF!</definedName>
    <definedName name="되메인재" localSheetId="34">#REF!</definedName>
    <definedName name="되메인재" localSheetId="42">#REF!</definedName>
    <definedName name="되메인재" localSheetId="22">#REF!</definedName>
    <definedName name="되메인재" localSheetId="43">#REF!</definedName>
    <definedName name="되메인재">#REF!</definedName>
    <definedName name="됴ㅠ굑ㅇ" hidden="1">{#N/A,#N/A,FALSE,"운반시간"}</definedName>
    <definedName name="두겁노">#REF!</definedName>
    <definedName name="두겁재">#REF!</definedName>
    <definedName name="두기1" localSheetId="4">#REF!</definedName>
    <definedName name="두기1" localSheetId="37">#REF!</definedName>
    <definedName name="두기1" localSheetId="38">#REF!</definedName>
    <definedName name="두기1" localSheetId="39">#REF!</definedName>
    <definedName name="두기1" localSheetId="40">#REF!</definedName>
    <definedName name="두기1" localSheetId="35">#REF!</definedName>
    <definedName name="두기1" localSheetId="41">#REF!</definedName>
    <definedName name="두기1" localSheetId="36">#REF!</definedName>
    <definedName name="두기1" localSheetId="34">#REF!</definedName>
    <definedName name="두기1" localSheetId="42">#REF!</definedName>
    <definedName name="두기1" localSheetId="22">#REF!</definedName>
    <definedName name="두기1" localSheetId="43">#REF!</definedName>
    <definedName name="두기1">#REF!</definedName>
    <definedName name="두기1호" localSheetId="4">#REF!</definedName>
    <definedName name="두기1호" localSheetId="37">#REF!</definedName>
    <definedName name="두기1호" localSheetId="38">#REF!</definedName>
    <definedName name="두기1호" localSheetId="39">#REF!</definedName>
    <definedName name="두기1호" localSheetId="40">#REF!</definedName>
    <definedName name="두기1호" localSheetId="35">#REF!</definedName>
    <definedName name="두기1호" localSheetId="41">#REF!</definedName>
    <definedName name="두기1호" localSheetId="36">#REF!</definedName>
    <definedName name="두기1호" localSheetId="34">#REF!</definedName>
    <definedName name="두기1호" localSheetId="42">#REF!</definedName>
    <definedName name="두기1호" localSheetId="22">#REF!</definedName>
    <definedName name="두기1호" localSheetId="43">#REF!</definedName>
    <definedName name="두기1호">#REF!</definedName>
    <definedName name="두기2" localSheetId="4">#REF!</definedName>
    <definedName name="두기2" localSheetId="37">#REF!</definedName>
    <definedName name="두기2" localSheetId="38">#REF!</definedName>
    <definedName name="두기2" localSheetId="39">#REF!</definedName>
    <definedName name="두기2" localSheetId="40">#REF!</definedName>
    <definedName name="두기2" localSheetId="35">#REF!</definedName>
    <definedName name="두기2" localSheetId="41">#REF!</definedName>
    <definedName name="두기2" localSheetId="36">#REF!</definedName>
    <definedName name="두기2" localSheetId="34">#REF!</definedName>
    <definedName name="두기2" localSheetId="42">#REF!</definedName>
    <definedName name="두기2" localSheetId="22">#REF!</definedName>
    <definedName name="두기2" localSheetId="43">#REF!</definedName>
    <definedName name="두기2">#REF!</definedName>
    <definedName name="두기2호" localSheetId="4">#REF!</definedName>
    <definedName name="두기2호" localSheetId="37">#REF!</definedName>
    <definedName name="두기2호" localSheetId="38">#REF!</definedName>
    <definedName name="두기2호" localSheetId="39">#REF!</definedName>
    <definedName name="두기2호" localSheetId="40">#REF!</definedName>
    <definedName name="두기2호" localSheetId="35">#REF!</definedName>
    <definedName name="두기2호" localSheetId="41">#REF!</definedName>
    <definedName name="두기2호" localSheetId="36">#REF!</definedName>
    <definedName name="두기2호" localSheetId="34">#REF!</definedName>
    <definedName name="두기2호" localSheetId="42">#REF!</definedName>
    <definedName name="두기2호" localSheetId="22">#REF!</definedName>
    <definedName name="두기2호" localSheetId="43">#REF!</definedName>
    <definedName name="두기2호">#REF!</definedName>
    <definedName name="두기3" localSheetId="4">#REF!</definedName>
    <definedName name="두기3" localSheetId="37">#REF!</definedName>
    <definedName name="두기3" localSheetId="38">#REF!</definedName>
    <definedName name="두기3" localSheetId="39">#REF!</definedName>
    <definedName name="두기3" localSheetId="40">#REF!</definedName>
    <definedName name="두기3" localSheetId="35">#REF!</definedName>
    <definedName name="두기3" localSheetId="41">#REF!</definedName>
    <definedName name="두기3" localSheetId="36">#REF!</definedName>
    <definedName name="두기3" localSheetId="34">#REF!</definedName>
    <definedName name="두기3" localSheetId="42">#REF!</definedName>
    <definedName name="두기3" localSheetId="22">#REF!</definedName>
    <definedName name="두기3" localSheetId="43">#REF!</definedName>
    <definedName name="두기3">#REF!</definedName>
    <definedName name="두기3호" localSheetId="4">#REF!</definedName>
    <definedName name="두기3호" localSheetId="37">#REF!</definedName>
    <definedName name="두기3호" localSheetId="38">#REF!</definedName>
    <definedName name="두기3호" localSheetId="39">#REF!</definedName>
    <definedName name="두기3호" localSheetId="40">#REF!</definedName>
    <definedName name="두기3호" localSheetId="35">#REF!</definedName>
    <definedName name="두기3호" localSheetId="41">#REF!</definedName>
    <definedName name="두기3호" localSheetId="36">#REF!</definedName>
    <definedName name="두기3호" localSheetId="34">#REF!</definedName>
    <definedName name="두기3호" localSheetId="42">#REF!</definedName>
    <definedName name="두기3호" localSheetId="22">#REF!</definedName>
    <definedName name="두기3호" localSheetId="43">#REF!</definedName>
    <definedName name="두기3호">#REF!</definedName>
    <definedName name="두부보강" hidden="1">{"'중기작업1'!$A$1:$V$18"}</definedName>
    <definedName name="둘">BLCH</definedName>
    <definedName name="드잡이공001" localSheetId="4">#REF!</definedName>
    <definedName name="드잡이공001" localSheetId="37">#REF!</definedName>
    <definedName name="드잡이공001" localSheetId="38">#REF!</definedName>
    <definedName name="드잡이공001" localSheetId="39">#REF!</definedName>
    <definedName name="드잡이공001" localSheetId="40">#REF!</definedName>
    <definedName name="드잡이공001" localSheetId="35">#REF!</definedName>
    <definedName name="드잡이공001" localSheetId="41">#REF!</definedName>
    <definedName name="드잡이공001" localSheetId="36">#REF!</definedName>
    <definedName name="드잡이공001" localSheetId="34">#REF!</definedName>
    <definedName name="드잡이공001" localSheetId="42">#REF!</definedName>
    <definedName name="드잡이공001" localSheetId="22">#REF!</definedName>
    <definedName name="드잡이공001" localSheetId="43">#REF!</definedName>
    <definedName name="드잡이공001">#REF!</definedName>
    <definedName name="드잡이공002" localSheetId="4">#REF!</definedName>
    <definedName name="드잡이공002" localSheetId="37">#REF!</definedName>
    <definedName name="드잡이공002" localSheetId="38">#REF!</definedName>
    <definedName name="드잡이공002" localSheetId="39">#REF!</definedName>
    <definedName name="드잡이공002" localSheetId="40">#REF!</definedName>
    <definedName name="드잡이공002" localSheetId="35">#REF!</definedName>
    <definedName name="드잡이공002" localSheetId="41">#REF!</definedName>
    <definedName name="드잡이공002" localSheetId="36">#REF!</definedName>
    <definedName name="드잡이공002" localSheetId="34">#REF!</definedName>
    <definedName name="드잡이공002" localSheetId="42">#REF!</definedName>
    <definedName name="드잡이공002" localSheetId="22">#REF!</definedName>
    <definedName name="드잡이공002" localSheetId="43">#REF!</definedName>
    <definedName name="드잡이공002">#REF!</definedName>
    <definedName name="드잡이공011" localSheetId="4">#REF!</definedName>
    <definedName name="드잡이공011" localSheetId="37">#REF!</definedName>
    <definedName name="드잡이공011" localSheetId="38">#REF!</definedName>
    <definedName name="드잡이공011" localSheetId="39">#REF!</definedName>
    <definedName name="드잡이공011" localSheetId="40">#REF!</definedName>
    <definedName name="드잡이공011" localSheetId="35">#REF!</definedName>
    <definedName name="드잡이공011" localSheetId="41">#REF!</definedName>
    <definedName name="드잡이공011" localSheetId="36">#REF!</definedName>
    <definedName name="드잡이공011" localSheetId="34">#REF!</definedName>
    <definedName name="드잡이공011" localSheetId="42">#REF!</definedName>
    <definedName name="드잡이공011" localSheetId="22">#REF!</definedName>
    <definedName name="드잡이공011" localSheetId="43">#REF!</definedName>
    <definedName name="드잡이공011">#REF!</definedName>
    <definedName name="드잡이공982" localSheetId="4">#REF!</definedName>
    <definedName name="드잡이공982" localSheetId="37">#REF!</definedName>
    <definedName name="드잡이공982" localSheetId="38">#REF!</definedName>
    <definedName name="드잡이공982" localSheetId="39">#REF!</definedName>
    <definedName name="드잡이공982" localSheetId="40">#REF!</definedName>
    <definedName name="드잡이공982" localSheetId="35">#REF!</definedName>
    <definedName name="드잡이공982" localSheetId="41">#REF!</definedName>
    <definedName name="드잡이공982" localSheetId="36">#REF!</definedName>
    <definedName name="드잡이공982" localSheetId="34">#REF!</definedName>
    <definedName name="드잡이공982" localSheetId="42">#REF!</definedName>
    <definedName name="드잡이공982" localSheetId="22">#REF!</definedName>
    <definedName name="드잡이공982" localSheetId="43">#REF!</definedName>
    <definedName name="드잡이공982">#REF!</definedName>
    <definedName name="드잡이공991" localSheetId="4">#REF!</definedName>
    <definedName name="드잡이공991" localSheetId="37">#REF!</definedName>
    <definedName name="드잡이공991" localSheetId="38">#REF!</definedName>
    <definedName name="드잡이공991" localSheetId="39">#REF!</definedName>
    <definedName name="드잡이공991" localSheetId="40">#REF!</definedName>
    <definedName name="드잡이공991" localSheetId="35">#REF!</definedName>
    <definedName name="드잡이공991" localSheetId="41">#REF!</definedName>
    <definedName name="드잡이공991" localSheetId="36">#REF!</definedName>
    <definedName name="드잡이공991" localSheetId="34">#REF!</definedName>
    <definedName name="드잡이공991" localSheetId="42">#REF!</definedName>
    <definedName name="드잡이공991" localSheetId="22">#REF!</definedName>
    <definedName name="드잡이공991" localSheetId="43">#REF!</definedName>
    <definedName name="드잡이공991">#REF!</definedName>
    <definedName name="드잡이공992" localSheetId="4">#REF!</definedName>
    <definedName name="드잡이공992" localSheetId="37">#REF!</definedName>
    <definedName name="드잡이공992" localSheetId="38">#REF!</definedName>
    <definedName name="드잡이공992" localSheetId="39">#REF!</definedName>
    <definedName name="드잡이공992" localSheetId="40">#REF!</definedName>
    <definedName name="드잡이공992" localSheetId="35">#REF!</definedName>
    <definedName name="드잡이공992" localSheetId="41">#REF!</definedName>
    <definedName name="드잡이공992" localSheetId="36">#REF!</definedName>
    <definedName name="드잡이공992" localSheetId="34">#REF!</definedName>
    <definedName name="드잡이공992" localSheetId="42">#REF!</definedName>
    <definedName name="드잡이공992" localSheetId="22">#REF!</definedName>
    <definedName name="드잡이공992" localSheetId="43">#REF!</definedName>
    <definedName name="드잡이공992">#REF!</definedName>
    <definedName name="등R2">[23]데이타!$E$156</definedName>
    <definedName name="등R4">[23]데이타!$E$157</definedName>
    <definedName name="등R6">[23]데이타!$E$158</definedName>
    <definedName name="등R8">[23]데이타!$E$159</definedName>
    <definedName name="디디" hidden="1">#REF!</definedName>
    <definedName name="디젤엔진">#REF!</definedName>
    <definedName name="때죽R10">[23]데이타!$E$127</definedName>
    <definedName name="때죽R4">[23]데이타!$E$124</definedName>
    <definedName name="때죽R6">[23]데이타!$E$125</definedName>
    <definedName name="때죽R8">[23]데이타!$E$126</definedName>
    <definedName name="때죽나무H3.0" localSheetId="4">#REF!</definedName>
    <definedName name="때죽나무H3.0" localSheetId="37">#REF!</definedName>
    <definedName name="때죽나무H3.0" localSheetId="38">#REF!</definedName>
    <definedName name="때죽나무H3.0" localSheetId="39">#REF!</definedName>
    <definedName name="때죽나무H3.0" localSheetId="40">#REF!</definedName>
    <definedName name="때죽나무H3.0" localSheetId="35">#REF!</definedName>
    <definedName name="때죽나무H3.0" localSheetId="41">#REF!</definedName>
    <definedName name="때죽나무H3.0" localSheetId="36">#REF!</definedName>
    <definedName name="때죽나무H3.0" localSheetId="34">#REF!</definedName>
    <definedName name="때죽나무H3.0" localSheetId="42">#REF!</definedName>
    <definedName name="때죽나무H3.0" localSheetId="22">#REF!</definedName>
    <definedName name="때죽나무H3.0" localSheetId="43">#REF!</definedName>
    <definedName name="때죽나무H3.0">#REF!</definedName>
    <definedName name="ㄹ">[39]금액내역서!$D$3:$D$10</definedName>
    <definedName name="ㄹ1">#REF!</definedName>
    <definedName name="ㄹ13">#REF!</definedName>
    <definedName name="ㄹ2">#REF!</definedName>
    <definedName name="ㄹ403">#REF!</definedName>
    <definedName name="ㄹ62" localSheetId="4">#REF!</definedName>
    <definedName name="ㄹ62" localSheetId="37">#REF!</definedName>
    <definedName name="ㄹ62" localSheetId="38">#REF!</definedName>
    <definedName name="ㄹ62" localSheetId="39">#REF!</definedName>
    <definedName name="ㄹ62" localSheetId="40">#REF!</definedName>
    <definedName name="ㄹ62" localSheetId="35">#REF!</definedName>
    <definedName name="ㄹ62" localSheetId="41">#REF!</definedName>
    <definedName name="ㄹ62" localSheetId="36">#REF!</definedName>
    <definedName name="ㄹ62" localSheetId="34">#REF!</definedName>
    <definedName name="ㄹ62" localSheetId="42">#REF!</definedName>
    <definedName name="ㄹ62" localSheetId="22">#REF!</definedName>
    <definedName name="ㄹ62" localSheetId="43">#REF!</definedName>
    <definedName name="ㄹ62">#REF!</definedName>
    <definedName name="ㄹㄴ" hidden="1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ㄴㅇㄻㄴ" hidden="1">{#N/A,#N/A,FALSE,"단가표지"}</definedName>
    <definedName name="ㄹㄴ웋" hidden="1">{#N/A,#N/A,FALSE,"운반시간"}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ㅈ" hidden="1">{"'중기작업1'!$A$1:$V$18"}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#REF!</definedName>
    <definedName name="ㄹㄹㄹㄹ">#REF!</definedName>
    <definedName name="ㄹㄹㄹㄹㄹ">#REF!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">#REF!</definedName>
    <definedName name="ㄹㄹㄹㄹㄹㄹㄹㄹㄹㄹㄹ">#REF!</definedName>
    <definedName name="ㄹㄹㄹㄹㄹㄹㄹㄹㄹㄹㄹㄹㄹㄹㄹ">#REF!</definedName>
    <definedName name="ㄹㄹㄹㄹㄹㄹㄹㄹㄹㄹㄹㄹ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ㅈㄹ" hidden="1">{#N/A,#N/A,FALSE,"혼합골재"}</definedName>
    <definedName name="ㄹㄹ로" hidden="1">{#N/A,#N/A,FALSE,"골재소요량";#N/A,#N/A,FALSE,"골재소요량"}</definedName>
    <definedName name="ㄹㄹㅇㄴ" hidden="1">{"'중기작업1'!$A$1:$V$18"}</definedName>
    <definedName name="ㄹㅀ">#REF!</definedName>
    <definedName name="ㄹㅇ" hidden="1">{"'중기작업1'!$A$1:$V$18"}</definedName>
    <definedName name="ㄹㅇㄱㄹ">#REF!</definedName>
    <definedName name="ㄹㅇㄳㄷ">#REF!</definedName>
    <definedName name="ㄹㅇㄴ" hidden="1">{"'중기작업1'!$A$1:$V$18"}</definedName>
    <definedName name="ㄹㅇㄴㄴ" hidden="1">{"'중기작업1'!$A$1:$V$18"}</definedName>
    <definedName name="ㄹㅇㄴㄹ" hidden="1">{#N/A,"수불부",FALSE,"사급자재수불서";#N/A,"수불부",FALSE,"사급자재수불서"}</definedName>
    <definedName name="ㄹㅇㄹ" hidden="1">{#N/A,#N/A,FALSE,"혼합골재"}</definedName>
    <definedName name="ㄹ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ㄷㅈㅍ" hidden="1">{#N/A,#N/A,FALSE,"혼합골재"}</definedName>
    <definedName name="ㄹㅇㄹㅇ" hidden="1">#REF!</definedName>
    <definedName name="ㄹㅇㄹㅇㄴ" hidden="1">{#N/A,"수불부",FALSE,"사급자재수불서";#N/A,"수불부",FALSE,"사급자재수불서"}</definedName>
    <definedName name="ㄹㅇㄹㅇㄹㅇ">#REF!</definedName>
    <definedName name="ㄹㅇㄹㅈㄷㅊ" hidden="1">#N/A</definedName>
    <definedName name="ㄹㅇㅅㄱㄷ">#REF!</definedName>
    <definedName name="ㄹㅇㅎㄴㅇ" hidden="1">{#N/A,#N/A,FALSE,"조골재"}</definedName>
    <definedName name="ㄹㅇㅎㅇㅀ" hidden="1">{#N/A,#N/A,FALSE,"부대2"}</definedName>
    <definedName name="ㄹ오" hidden="1">{"'중기작업1'!$A$1:$V$18"}</definedName>
    <definedName name="ㄹ허ㅗ" hidden="1">{#N/A,#N/A,FALSE,"이정표"}</definedName>
    <definedName name="ㄹ호" hidden="1">#REF!</definedName>
    <definedName name="ㄹ홓ㄹ" hidden="1">{#N/A,#N/A,FALSE,"조골재"}</definedName>
    <definedName name="라">1000</definedName>
    <definedName name="라라라">#N/A</definedName>
    <definedName name="라ㅓ아ㅓ호">#REF!</definedName>
    <definedName name="락산">#REF!</definedName>
    <definedName name="락야">#REF!</definedName>
    <definedName name="락평">#REF!</definedName>
    <definedName name="람마다짐">#REF!</definedName>
    <definedName name="랓ㅎ" hidden="1">{"'중기작업1'!$A$1:$V$18"}</definedName>
    <definedName name="램머경">#REF!</definedName>
    <definedName name="램머노무">#REF!</definedName>
    <definedName name="램머재료">#REF!</definedName>
    <definedName name="러ㅏㄹ">#REF!</definedName>
    <definedName name="레_무근" localSheetId="4">#REF!</definedName>
    <definedName name="레_무근" localSheetId="37">#REF!</definedName>
    <definedName name="레_무근" localSheetId="38">#REF!</definedName>
    <definedName name="레_무근" localSheetId="39">#REF!</definedName>
    <definedName name="레_무근" localSheetId="40">#REF!</definedName>
    <definedName name="레_무근" localSheetId="35">#REF!</definedName>
    <definedName name="레_무근" localSheetId="41">#REF!</definedName>
    <definedName name="레_무근" localSheetId="36">#REF!</definedName>
    <definedName name="레_무근" localSheetId="34">#REF!</definedName>
    <definedName name="레_무근" localSheetId="42">#REF!</definedName>
    <definedName name="레_무근" localSheetId="22">#REF!</definedName>
    <definedName name="레_무근" localSheetId="43">#REF!</definedName>
    <definedName name="레_무근">#REF!</definedName>
    <definedName name="레_무근1">[24]수량산출!$R$9</definedName>
    <definedName name="레_철근" localSheetId="4">#REF!</definedName>
    <definedName name="레_철근" localSheetId="37">#REF!</definedName>
    <definedName name="레_철근" localSheetId="38">#REF!</definedName>
    <definedName name="레_철근" localSheetId="39">#REF!</definedName>
    <definedName name="레_철근" localSheetId="40">#REF!</definedName>
    <definedName name="레_철근" localSheetId="35">#REF!</definedName>
    <definedName name="레_철근" localSheetId="41">#REF!</definedName>
    <definedName name="레_철근" localSheetId="36">#REF!</definedName>
    <definedName name="레_철근" localSheetId="34">#REF!</definedName>
    <definedName name="레_철근" localSheetId="42">#REF!</definedName>
    <definedName name="레_철근" localSheetId="22">#REF!</definedName>
    <definedName name="레_철근" localSheetId="43">#REF!</definedName>
    <definedName name="레_철근">#REF!</definedName>
    <definedName name="레180">#REF!</definedName>
    <definedName name="레210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수운반DT" localSheetId="4">'5.2.2. 측량설계비 산출내역(세부설계)'!레미콘수운반DT</definedName>
    <definedName name="레미콘수운반DT" localSheetId="52">B.M성과표!레미콘수운반DT</definedName>
    <definedName name="레미콘수운반DT" localSheetId="21">가물막이!레미콘수운반DT</definedName>
    <definedName name="레미콘수운반DT" localSheetId="22">'인공섬 철거'!레미콘수운반DT</definedName>
    <definedName name="레미콘수운반DT">[0]!레미콘수운반DT</definedName>
    <definedName name="레미콘철">#REF!</definedName>
    <definedName name="레미콘철노">#REF!</definedName>
    <definedName name="레미콘철재">#REF!</definedName>
    <definedName name="로ㅓㅗ" hidden="1">{"'Sheet1'!$A$4","'Sheet1'!$A$9:$G$28"}</definedName>
    <definedName name="롯드">#REF!</definedName>
    <definedName name="롸" hidden="1">#REF!</definedName>
    <definedName name="뢰" hidden="1">#REF!</definedName>
    <definedName name="료ㅜㅇ교" hidden="1">{#N/A,#N/A,FALSE,"표지목차"}</definedName>
    <definedName name="루" hidden="1">{"'중기작업1'!$A$1:$V$18"}</definedName>
    <definedName name="루사" hidden="1">#REF!</definedName>
    <definedName name="루핑공">#REF!</definedName>
    <definedName name="룻우ㅕㄴ" hidden="1">{#N/A,#N/A,FALSE,"골재소요량";#N/A,#N/A,FALSE,"골재소요량"}</definedName>
    <definedName name="류" localSheetId="4">#REF!</definedName>
    <definedName name="류" localSheetId="52">#REF!</definedName>
    <definedName name="류" localSheetId="37">#REF!</definedName>
    <definedName name="류" localSheetId="38">#REF!</definedName>
    <definedName name="류" localSheetId="39">#REF!</definedName>
    <definedName name="류" localSheetId="40">#REF!</definedName>
    <definedName name="류" localSheetId="35">#REF!</definedName>
    <definedName name="류" localSheetId="41">#REF!</definedName>
    <definedName name="류" localSheetId="36">#REF!</definedName>
    <definedName name="류" localSheetId="34">#REF!</definedName>
    <definedName name="류" localSheetId="42">#REF!</definedName>
    <definedName name="류" localSheetId="22">#REF!</definedName>
    <definedName name="류" localSheetId="43">#REF!</definedName>
    <definedName name="류">#REF!</definedName>
    <definedName name="률류" hidden="1">{#N/A,#N/A,FALSE,"혼합골재"}</definedName>
    <definedName name="를" hidden="1">#REF!</definedName>
    <definedName name="리벳공">#REF!</definedName>
    <definedName name="리핑">#REF!</definedName>
    <definedName name="링크라운">#REF!</definedName>
    <definedName name="ㄺㄹㄷㄹㄷㄹㄷㄹㄷ" hidden="1">{"'중기작업1'!$A$1:$V$18"}</definedName>
    <definedName name="ㄺㄺㄺㄺㄱ" hidden="1">{"'중기작업1'!$A$1:$V$18"}</definedName>
    <definedName name="ㄺㄺㄺㄺㄺㄹ" hidden="1">{"'중기작업1'!$A$1:$V$18"}</definedName>
    <definedName name="ㄻ" hidden="1">{#N/A,#N/A,FALSE,"포장2"}</definedName>
    <definedName name="ㄻㄴㄹㅇㄴㅁ" hidden="1">{#N/A,#N/A,FALSE,"운반시간"}</definedName>
    <definedName name="ㄻㄴㄻㄴㅇㄻㄴ" hidden="1">{#N/A,#N/A,FALSE,"표지목차"}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ㅁ" hidden="1">{#N/A,#N/A,FALSE,"조골재"}</definedName>
    <definedName name="ㅀ">BLCH</definedName>
    <definedName name="ㅀㅀㅀㅀ" hidden="1">{"'중기작업1'!$A$1:$V$18"}</definedName>
    <definedName name="ㅀㅁ" hidden="1">{#N/A,#N/A,FALSE,"조골재"}</definedName>
    <definedName name="ㅀㅇㅁ" hidden="1">{#N/A,#N/A,FALSE,"골재소요량";#N/A,#N/A,FALSE,"골재소요량"}</definedName>
    <definedName name="ㅁ" localSheetId="4" hidden="1">{#N/A,#N/A,FALSE,"조골재"}</definedName>
    <definedName name="ㅁ" localSheetId="52" hidden="1">{#N/A,#N/A,FALSE,"조골재"}</definedName>
    <definedName name="ㅁ" localSheetId="21" hidden="1">{#N/A,#N/A,FALSE,"조골재"}</definedName>
    <definedName name="ㅁ" localSheetId="22" hidden="1">{#N/A,#N/A,FALSE,"조골재"}</definedName>
    <definedName name="ㅁ" hidden="1">{#N/A,#N/A,FALSE,"조골재"}</definedName>
    <definedName name="ㅁ1" localSheetId="4">#REF!</definedName>
    <definedName name="ㅁ1" localSheetId="52">#REF!</definedName>
    <definedName name="ㅁ1" localSheetId="37">#REF!</definedName>
    <definedName name="ㅁ1" localSheetId="38">#REF!</definedName>
    <definedName name="ㅁ1" localSheetId="39">#REF!</definedName>
    <definedName name="ㅁ1" localSheetId="40">#REF!</definedName>
    <definedName name="ㅁ1" localSheetId="35">#REF!</definedName>
    <definedName name="ㅁ1" localSheetId="41">#REF!</definedName>
    <definedName name="ㅁ1" localSheetId="36">#REF!</definedName>
    <definedName name="ㅁ1" localSheetId="34">#REF!</definedName>
    <definedName name="ㅁ1" localSheetId="42">#REF!</definedName>
    <definedName name="ㅁ1" localSheetId="22">#REF!</definedName>
    <definedName name="ㅁ1" localSheetId="43">#REF!</definedName>
    <definedName name="ㅁ1">#REF!</definedName>
    <definedName name="ㅁ1100" localSheetId="4">#REF!</definedName>
    <definedName name="ㅁ1100" localSheetId="37">#REF!</definedName>
    <definedName name="ㅁ1100" localSheetId="38">#REF!</definedName>
    <definedName name="ㅁ1100" localSheetId="39">#REF!</definedName>
    <definedName name="ㅁ1100" localSheetId="40">#REF!</definedName>
    <definedName name="ㅁ1100" localSheetId="35">#REF!</definedName>
    <definedName name="ㅁ1100" localSheetId="41">#REF!</definedName>
    <definedName name="ㅁ1100" localSheetId="36">#REF!</definedName>
    <definedName name="ㅁ1100" localSheetId="34">#REF!</definedName>
    <definedName name="ㅁ1100" localSheetId="42">#REF!</definedName>
    <definedName name="ㅁ1100" localSheetId="22">#REF!</definedName>
    <definedName name="ㅁ1100" localSheetId="43">#REF!</definedName>
    <definedName name="ㅁ1100">#REF!</definedName>
    <definedName name="ㅁ1140" localSheetId="4">#REF!</definedName>
    <definedName name="ㅁ1140" localSheetId="37">#REF!</definedName>
    <definedName name="ㅁ1140" localSheetId="38">#REF!</definedName>
    <definedName name="ㅁ1140" localSheetId="39">#REF!</definedName>
    <definedName name="ㅁ1140" localSheetId="40">#REF!</definedName>
    <definedName name="ㅁ1140" localSheetId="35">#REF!</definedName>
    <definedName name="ㅁ1140" localSheetId="41">#REF!</definedName>
    <definedName name="ㅁ1140" localSheetId="36">#REF!</definedName>
    <definedName name="ㅁ1140" localSheetId="34">#REF!</definedName>
    <definedName name="ㅁ1140" localSheetId="42">#REF!</definedName>
    <definedName name="ㅁ1140" localSheetId="22">#REF!</definedName>
    <definedName name="ㅁ1140" localSheetId="43">#REF!</definedName>
    <definedName name="ㅁ1140">#REF!</definedName>
    <definedName name="ㅁ12">#REF!</definedName>
    <definedName name="ㅁ127">#REF!</definedName>
    <definedName name="ㅁ151">#REF!</definedName>
    <definedName name="ㅁ1510.">#REF!</definedName>
    <definedName name="ㅁ331">#REF!</definedName>
    <definedName name="ㅁ545">#REF!</definedName>
    <definedName name="ㅁ636">#REF!</definedName>
    <definedName name="ㅁ700">[40]건축원가!#REF!</definedName>
    <definedName name="ㅁ750">[41]건축공사실행!#REF!</definedName>
    <definedName name="ㅁ863">#REF!</definedName>
    <definedName name="ㅁ92">#REF!</definedName>
    <definedName name="ㅁa1140" localSheetId="4">#REF!</definedName>
    <definedName name="ㅁa1140" localSheetId="14">#REF!</definedName>
    <definedName name="ㅁa1140" localSheetId="13">#REF!</definedName>
    <definedName name="ㅁa1140" localSheetId="12">#REF!</definedName>
    <definedName name="ㅁa1140" localSheetId="37">#REF!</definedName>
    <definedName name="ㅁa1140" localSheetId="38">#REF!</definedName>
    <definedName name="ㅁa1140" localSheetId="39">#REF!</definedName>
    <definedName name="ㅁa1140" localSheetId="40">#REF!</definedName>
    <definedName name="ㅁa1140" localSheetId="35">#REF!</definedName>
    <definedName name="ㅁa1140" localSheetId="41">#REF!</definedName>
    <definedName name="ㅁa1140" localSheetId="36">#REF!</definedName>
    <definedName name="ㅁa1140" localSheetId="34">#REF!</definedName>
    <definedName name="ㅁa1140" localSheetId="42">#REF!</definedName>
    <definedName name="ㅁa1140" localSheetId="22">#REF!</definedName>
    <definedName name="ㅁa1140" localSheetId="10">#REF!</definedName>
    <definedName name="ㅁa1140" localSheetId="43">#REF!</definedName>
    <definedName name="ㅁa1140">#REF!</definedName>
    <definedName name="ㅁㄱㅂ" hidden="1">{#N/A,#N/A,FALSE,"단가표지"}</definedName>
    <definedName name="ㅁㄴ" localSheetId="4" hidden="1">#REF!</definedName>
    <definedName name="ㅁㄴ" localSheetId="52" hidden="1">{#N/A,#N/A,FALSE,"2~8번"}</definedName>
    <definedName name="ㅁㄴ" localSheetId="21" hidden="1">{#N/A,#N/A,FALSE,"2~8번"}</definedName>
    <definedName name="ㅁㄴ" localSheetId="22" hidden="1">{#N/A,#N/A,FALSE,"2~8번"}</definedName>
    <definedName name="ㅁㄴ" hidden="1">{#N/A,#N/A,FALSE,"2~8번"}</definedName>
    <definedName name="ㅁㄴㄴ" hidden="1">{#N/A,#N/A,FALSE,"골재소요량";#N/A,#N/A,FALSE,"골재소요량"}</definedName>
    <definedName name="ㅁㄴㄹㄴ" hidden="1">{#N/A,#N/A,FALSE,"운반시간"}</definedName>
    <definedName name="ㅁㄴㄹㅇㅁ" hidden="1">{#N/A,#N/A,FALSE,"단가표지"}</definedName>
    <definedName name="ㅁㄴㅇ" localSheetId="4" hidden="1">{#N/A,#N/A,FALSE,"운반시간"}</definedName>
    <definedName name="ㅁㄴㅇ" localSheetId="52" hidden="1">{#N/A,#N/A,FALSE,"운반시간"}</definedName>
    <definedName name="ㅁㄴㅇ" localSheetId="21" hidden="1">{#N/A,#N/A,FALSE,"운반시간"}</definedName>
    <definedName name="ㅁㄴㅇ" localSheetId="22" hidden="1">{#N/A,#N/A,FALSE,"운반시간"}</definedName>
    <definedName name="ㅁㄴㅇ" hidden="1">{#N/A,#N/A,FALSE,"운반시간"}</definedName>
    <definedName name="ㅁㄴㅇㄹ" hidden="1">#REF!</definedName>
    <definedName name="ㅁㄴㅇㄹㄴㄹ" hidden="1">{#N/A,"수불부",FALSE,"사급자재수불서";#N/A,"수불부",FALSE,"사급자재수불서"}</definedName>
    <definedName name="ㅁㄴㅇ류" hidden="1">#REF!</definedName>
    <definedName name="ㅁㄴㅇㄻㄴㅇㄹㄴ" hidden="1">#REF!</definedName>
    <definedName name="ㅁㄴㅇㄻㄹ" hidden="1">{#N/A,"수불부",FALSE,"사급자재수불서";#N/A,"수불부",FALSE,"사급자재수불서"}</definedName>
    <definedName name="ㅁㄴㅇㄻㅁ" localSheetId="4">#REF!</definedName>
    <definedName name="ㅁㄴㅇㄻㅁ" localSheetId="52">#REF!</definedName>
    <definedName name="ㅁㄴㅇㄻㅁ" localSheetId="37">#REF!</definedName>
    <definedName name="ㅁㄴㅇㄻㅁ" localSheetId="38">#REF!</definedName>
    <definedName name="ㅁㄴㅇㄻㅁ" localSheetId="39">#REF!</definedName>
    <definedName name="ㅁㄴㅇㄻㅁ" localSheetId="40">#REF!</definedName>
    <definedName name="ㅁㄴㅇㄻㅁ" localSheetId="35">#REF!</definedName>
    <definedName name="ㅁㄴㅇㄻㅁ" localSheetId="41">#REF!</definedName>
    <definedName name="ㅁㄴㅇㄻㅁ" localSheetId="36">#REF!</definedName>
    <definedName name="ㅁㄴㅇㄻㅁ" localSheetId="34">#REF!</definedName>
    <definedName name="ㅁㄴㅇㄻㅁ" localSheetId="42">#REF!</definedName>
    <definedName name="ㅁㄴㅇㄻㅁ" localSheetId="22">#REF!</definedName>
    <definedName name="ㅁㄴㅇㄻㅁ" localSheetId="43">#REF!</definedName>
    <definedName name="ㅁㄴㅇㄻㅁ">#REF!</definedName>
    <definedName name="ㅁㄴㅇㅁ" hidden="1">{#N/A,#N/A,FALSE,"배수1"}</definedName>
    <definedName name="ㅁㄴㅇㅁㄴㅇ" hidden="1">#REF!</definedName>
    <definedName name="ㅁㄴ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ㅍㄴㅇㄴ" hidden="1">#N/A</definedName>
    <definedName name="ㅁㄴㅊㅍㅁㅌㅊ펌ㄴㅇㄹ" hidden="1">#REF!</definedName>
    <definedName name="ㅁㄷ" hidden="1">{"'Sheet1'!$A$4","'Sheet1'!$A$9:$G$28"}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ㄹ" localSheetId="4">'5.2.2. 측량설계비 산출내역(세부설계)'!ㅁㄹ</definedName>
    <definedName name="ㅁㄹ" localSheetId="52">B.M성과표!ㅁㄹ</definedName>
    <definedName name="ㅁㄹ" localSheetId="21">가물막이!ㅁㄹ</definedName>
    <definedName name="ㅁㄹ" localSheetId="22">'인공섬 철거'!ㅁㄹ</definedName>
    <definedName name="ㅁㄹ">[0]!ㅁㄹ</definedName>
    <definedName name="ㅁㄹㄴㅇ" hidden="1">{#N/A,#N/A,FALSE,"단가표지"}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ㄹㄴㅇㄹㅇㄴㄹㄴㅇ" hidden="1">{#N/A,#N/A,FALSE,"포장1";#N/A,#N/A,FALSE,"포장1"}</definedName>
    <definedName name="ㅁㄹㅇㄴ" hidden="1">{#N/A,#N/A,FALSE,"단가표지"}</definedName>
    <definedName name="ㅁㄹㅇㄴㅇㄹ" hidden="1">{#N/A,"수불부",FALSE,"사급자재수불서";#N/A,"수불부",FALSE,"사급자재수불서"}</definedName>
    <definedName name="ㅁㄹㅇㅁㄴ" hidden="1">{#N/A,#N/A,FALSE,"골재소요량";#N/A,#N/A,FALSE,"골재소요량"}</definedName>
    <definedName name="ㅁㄻㄴㄹ" hidden="1">{#N/A,#N/A,FALSE,"골재소요량";#N/A,#N/A,FALSE,"골재소요량"}</definedName>
    <definedName name="ㅁㄻㄴㅇㄹㄴㅇㄹㄴ" hidden="1">#REF!</definedName>
    <definedName name="ㅁㄻㅇㄹㄴ" hidden="1">{#N/A,"수불부",FALSE,"사급자재수불서";#N/A,"수불부",FALSE,"사급자재수불서"}</definedName>
    <definedName name="ㅁㅁ" localSheetId="4" hidden="1">{#N/A,#N/A,FALSE,"조골재"}</definedName>
    <definedName name="ㅁㅁ" localSheetId="52" hidden="1">{#N/A,#N/A,FALSE,"조골재"}</definedName>
    <definedName name="ㅁㅁ" localSheetId="21" hidden="1">{#N/A,#N/A,FALSE,"조골재"}</definedName>
    <definedName name="ㅁㅁ" localSheetId="22" hidden="1">{#N/A,#N/A,FALSE,"조골재"}</definedName>
    <definedName name="ㅁㅁ" hidden="1">{#N/A,#N/A,FALSE,"조골재"}</definedName>
    <definedName name="ㅁㅁㅁ" localSheetId="4" hidden="1">#REF!</definedName>
    <definedName name="ㅁㅁㅁ" localSheetId="52" hidden="1">{#N/A,#N/A,FALSE,"조골재"}</definedName>
    <definedName name="ㅁㅁㅁ" localSheetId="21" hidden="1">{#N/A,#N/A,FALSE,"조골재"}</definedName>
    <definedName name="ㅁㅁㅁ" localSheetId="22" hidden="1">{#N/A,#N/A,FALSE,"조골재"}</definedName>
    <definedName name="ㅁㅁㅁ" hidden="1">{#N/A,#N/A,FALSE,"조골재"}</definedName>
    <definedName name="ㅁㅁㅁㅁ">#REF!</definedName>
    <definedName name="ㅁㅁㅁㅁㅁ">#REF!</definedName>
    <definedName name="ㅁㅁㅁㅁㅁㅁ" hidden="1">#REF!</definedName>
    <definedName name="ㅁㅁㅁㅁㅁㅁㅁㅁㅁㅁㅁㅁㅁㅁㅁ" hidden="1">{"'중기작업1'!$A$1:$V$18"}</definedName>
    <definedName name="ㅁㅁㅁㅁㅁㅇㄹ" hidden="1">{#N/A,#N/A,FALSE,"구조2"}</definedName>
    <definedName name="ㅁㅇ">#REF!</definedName>
    <definedName name="ㅁㅇㄴㅁㅇㅁ" hidden="1">{#N/A,#N/A,FALSE,"배수1"}</definedName>
    <definedName name="ㅁㅇㄹ" hidden="1">#REF!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ㄴㅇㅁㄹ" hidden="1">{#N/A,#N/A,FALSE,"운반시간"}</definedName>
    <definedName name="ㅁㅇㄻㄴㄹ" hidden="1">{#N/A,#N/A,FALSE,"혼합골재"}</definedName>
    <definedName name="ㅁㅇㄻㅇㅎ" hidden="1">{#N/A,#N/A,FALSE,"조골재"}</definedName>
    <definedName name="ㅁㅇㅀㅁㅇ" hidden="1">{#N/A,#N/A,FALSE,"단가표지"}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ㅁㅊㅊ" hidden="1">{"'Sheet1'!$A$4","'Sheet1'!$A$9:$G$28"}</definedName>
    <definedName name="ㅁㅊㅊ123" hidden="1">{"'Sheet1'!$A$4","'Sheet1'!$A$9:$G$28"}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마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마가목R3">[23]데이타!$E$160</definedName>
    <definedName name="마가목R5">[23]데이타!$E$161</definedName>
    <definedName name="마가목R7">[23]데이타!$E$162</definedName>
    <definedName name="마력수">#REF!</definedName>
    <definedName name="마원1교">#REF!</definedName>
    <definedName name="마원1상">#REF!</definedName>
    <definedName name="마원1수">#REF!</definedName>
    <definedName name="마케담경">#REF!</definedName>
    <definedName name="마케담노무">#REF!</definedName>
    <definedName name="마케담재료">#REF!</definedName>
    <definedName name="만득이" hidden="1">{#N/A,#N/A,FALSE,"2~8번"}</definedName>
    <definedName name="말뚝길이" localSheetId="4">#REF!</definedName>
    <definedName name="말뚝길이" localSheetId="52">#REF!</definedName>
    <definedName name="말뚝길이" localSheetId="37">#REF!</definedName>
    <definedName name="말뚝길이" localSheetId="38">#REF!</definedName>
    <definedName name="말뚝길이" localSheetId="39">#REF!</definedName>
    <definedName name="말뚝길이" localSheetId="40">#REF!</definedName>
    <definedName name="말뚝길이" localSheetId="35">#REF!</definedName>
    <definedName name="말뚝길이" localSheetId="41">#REF!</definedName>
    <definedName name="말뚝길이" localSheetId="36">#REF!</definedName>
    <definedName name="말뚝길이" localSheetId="34">#REF!</definedName>
    <definedName name="말뚝길이" localSheetId="42">#REF!</definedName>
    <definedName name="말뚝길이" localSheetId="22">#REF!</definedName>
    <definedName name="말뚝길이" localSheetId="43">#REF!</definedName>
    <definedName name="말뚝길이">#REF!</definedName>
    <definedName name="말뚝두께" localSheetId="4">#REF!</definedName>
    <definedName name="말뚝두께" localSheetId="37">#REF!</definedName>
    <definedName name="말뚝두께" localSheetId="38">#REF!</definedName>
    <definedName name="말뚝두께" localSheetId="39">#REF!</definedName>
    <definedName name="말뚝두께" localSheetId="40">#REF!</definedName>
    <definedName name="말뚝두께" localSheetId="35">#REF!</definedName>
    <definedName name="말뚝두께" localSheetId="41">#REF!</definedName>
    <definedName name="말뚝두께" localSheetId="36">#REF!</definedName>
    <definedName name="말뚝두께" localSheetId="34">#REF!</definedName>
    <definedName name="말뚝두께" localSheetId="42">#REF!</definedName>
    <definedName name="말뚝두께" localSheetId="22">#REF!</definedName>
    <definedName name="말뚝두께" localSheetId="43">#REF!</definedName>
    <definedName name="말뚝두께">#REF!</definedName>
    <definedName name="말뚝속채움">#REF!</definedName>
    <definedName name="말뚝시험비">#REF!</definedName>
    <definedName name="말뚝열수" localSheetId="4">#REF!</definedName>
    <definedName name="말뚝열수" localSheetId="37">#REF!</definedName>
    <definedName name="말뚝열수" localSheetId="38">#REF!</definedName>
    <definedName name="말뚝열수" localSheetId="39">#REF!</definedName>
    <definedName name="말뚝열수" localSheetId="40">#REF!</definedName>
    <definedName name="말뚝열수" localSheetId="35">#REF!</definedName>
    <definedName name="말뚝열수" localSheetId="41">#REF!</definedName>
    <definedName name="말뚝열수" localSheetId="36">#REF!</definedName>
    <definedName name="말뚝열수" localSheetId="34">#REF!</definedName>
    <definedName name="말뚝열수" localSheetId="42">#REF!</definedName>
    <definedName name="말뚝열수" localSheetId="22">#REF!</definedName>
    <definedName name="말뚝열수" localSheetId="43">#REF!</definedName>
    <definedName name="말뚝열수">#REF!</definedName>
    <definedName name="말뚝이음">#REF!</definedName>
    <definedName name="말뚝직경" localSheetId="4">#REF!</definedName>
    <definedName name="말뚝직경" localSheetId="37">#REF!</definedName>
    <definedName name="말뚝직경" localSheetId="38">#REF!</definedName>
    <definedName name="말뚝직경" localSheetId="39">#REF!</definedName>
    <definedName name="말뚝직경" localSheetId="40">#REF!</definedName>
    <definedName name="말뚝직경" localSheetId="35">#REF!</definedName>
    <definedName name="말뚝직경" localSheetId="41">#REF!</definedName>
    <definedName name="말뚝직경" localSheetId="36">#REF!</definedName>
    <definedName name="말뚝직경" localSheetId="34">#REF!</definedName>
    <definedName name="말뚝직경" localSheetId="42">#REF!</definedName>
    <definedName name="말뚝직경" localSheetId="22">#REF!</definedName>
    <definedName name="말뚝직경" localSheetId="43">#REF!</definedName>
    <definedName name="말뚝직경">#REF!</definedName>
    <definedName name="말뚝행수" localSheetId="4">#REF!</definedName>
    <definedName name="말뚝행수" localSheetId="37">#REF!</definedName>
    <definedName name="말뚝행수" localSheetId="38">#REF!</definedName>
    <definedName name="말뚝행수" localSheetId="39">#REF!</definedName>
    <definedName name="말뚝행수" localSheetId="40">#REF!</definedName>
    <definedName name="말뚝행수" localSheetId="35">#REF!</definedName>
    <definedName name="말뚝행수" localSheetId="41">#REF!</definedName>
    <definedName name="말뚝행수" localSheetId="36">#REF!</definedName>
    <definedName name="말뚝행수" localSheetId="34">#REF!</definedName>
    <definedName name="말뚝행수" localSheetId="42">#REF!</definedName>
    <definedName name="말뚝행수" localSheetId="22">#REF!</definedName>
    <definedName name="말뚝행수" localSheetId="43">#REF!</definedName>
    <definedName name="말뚝행수">#REF!</definedName>
    <definedName name="말발도리1003">[23]데이타!$E$163</definedName>
    <definedName name="말발도리1204">[23]데이타!$E$164</definedName>
    <definedName name="말발도리1506">[23]데이타!$E$165</definedName>
    <definedName name="매" hidden="1">#REF!</definedName>
    <definedName name="매끈한마감">#REF!</definedName>
    <definedName name="매스틱">#REF!</definedName>
    <definedName name="매자0804">[23]데이타!$E$166</definedName>
    <definedName name="매자1005">[23]데이타!$E$167</definedName>
    <definedName name="매자H0.5">#REF!</definedName>
    <definedName name="매자H0.5경">#REF!</definedName>
    <definedName name="매자H0.5노">#REF!</definedName>
    <definedName name="매자H0.5재">#REF!</definedName>
    <definedName name="매크로11">[42]!매크로11</definedName>
    <definedName name="매크로2" description="효성컴퓨터이(가) 97-02-12에 기록한 매크로" help="!" localSheetId="37" xlm="1" shortcutKey="k">#REF!</definedName>
    <definedName name="매크로2" description="효성컴퓨터이(가) 97-02-12에 기록한 매크로" help="!" localSheetId="38" xlm="1" shortcutKey="k">#REF!</definedName>
    <definedName name="매크로2" description="효성컴퓨터이(가) 97-02-12에 기록한 매크로" help="!" localSheetId="39" xlm="1" shortcutKey="k">#REF!</definedName>
    <definedName name="매크로2" description="효성컴퓨터이(가) 97-02-12에 기록한 매크로" help="!" localSheetId="40" xlm="1" shortcutKey="k">#REF!</definedName>
    <definedName name="매크로2" description="효성컴퓨터이(가) 97-02-12에 기록한 매크로" help="!" localSheetId="35" xlm="1" shortcutKey="k">#REF!</definedName>
    <definedName name="매크로2" description="효성컴퓨터이(가) 97-02-12에 기록한 매크로" help="!" localSheetId="41" xlm="1" shortcutKey="k">#REF!</definedName>
    <definedName name="매크로2" description="효성컴퓨터이(가) 97-02-12에 기록한 매크로" help="!" localSheetId="36" xlm="1" shortcutKey="k">#REF!</definedName>
    <definedName name="매크로2" description="효성컴퓨터이(가) 97-02-12에 기록한 매크로" help="!" localSheetId="34" xlm="1" shortcutKey="k">#REF!</definedName>
    <definedName name="매크로2" description="효성컴퓨터이(가) 97-02-12에 기록한 매크로" help="!" localSheetId="42" xlm="1" shortcutKey="k">#REF!</definedName>
    <definedName name="매크로2" description="효성컴퓨터이(가) 97-02-12에 기록한 매크로" help="!" localSheetId="22" xlm="1" shortcutKey="k">#REF!</definedName>
    <definedName name="매크로2" description="효성컴퓨터이(가) 97-02-12에 기록한 매크로" help="!" localSheetId="43" xlm="1" shortcutKey="k">#REF!</definedName>
    <definedName name="매크로2" description="효성컴퓨터이(가) 97-02-12에 기록한 매크로" help="!" xlm="1" shortcutKey="k">#REF!</definedName>
    <definedName name="매크로4">[42]C.배수관공!매크로4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[23]데이타!$E$174</definedName>
    <definedName name="매화R4">[23]데이타!$E$171</definedName>
    <definedName name="매화R6">[23]데이타!$E$172</definedName>
    <definedName name="매화R8">[23]데이타!$E$173</definedName>
    <definedName name="맥문동" localSheetId="4">#REF!</definedName>
    <definedName name="맥문동" localSheetId="14">#REF!</definedName>
    <definedName name="맥문동" localSheetId="13">#REF!</definedName>
    <definedName name="맥문동" localSheetId="12">#REF!</definedName>
    <definedName name="맥문동" localSheetId="37">#REF!</definedName>
    <definedName name="맥문동" localSheetId="38">#REF!</definedName>
    <definedName name="맥문동" localSheetId="39">#REF!</definedName>
    <definedName name="맥문동" localSheetId="40">#REF!</definedName>
    <definedName name="맥문동" localSheetId="35">#REF!</definedName>
    <definedName name="맥문동" localSheetId="41">#REF!</definedName>
    <definedName name="맥문동" localSheetId="36">#REF!</definedName>
    <definedName name="맥문동" localSheetId="34">#REF!</definedName>
    <definedName name="맥문동" localSheetId="42">#REF!</definedName>
    <definedName name="맥문동" localSheetId="22">#REF!</definedName>
    <definedName name="맥문동" localSheetId="10">#REF!</definedName>
    <definedName name="맥문동" localSheetId="43">#REF!</definedName>
    <definedName name="맥문동">#REF!</definedName>
    <definedName name="맨" hidden="1">{#N/A,#N/A,FALSE,"혼합골재"}</definedName>
    <definedName name="맨_거">[43]단위수량!$H$12</definedName>
    <definedName name="맨_두겅">[24]수량산출!$R$37</definedName>
    <definedName name="맨_벽">[43]단위수량!$H$7</definedName>
    <definedName name="맨홀">#REF!</definedName>
    <definedName name="맨홀토공단위수량" localSheetId="4">#REF!</definedName>
    <definedName name="맨홀토공단위수량" localSheetId="37">#REF!</definedName>
    <definedName name="맨홀토공단위수량" localSheetId="38">#REF!</definedName>
    <definedName name="맨홀토공단위수량" localSheetId="39">#REF!</definedName>
    <definedName name="맨홀토공단위수량" localSheetId="40">#REF!</definedName>
    <definedName name="맨홀토공단위수량" localSheetId="35">#REF!</definedName>
    <definedName name="맨홀토공단위수량" localSheetId="41">#REF!</definedName>
    <definedName name="맨홀토공단위수량" localSheetId="36">#REF!</definedName>
    <definedName name="맨홀토공단위수량" localSheetId="34">#REF!</definedName>
    <definedName name="맨홀토공단위수량" localSheetId="42">#REF!</definedName>
    <definedName name="맨홀토공단위수량" localSheetId="22">#REF!</definedName>
    <definedName name="맨홀토공단위수량" localSheetId="43">#REF!</definedName>
    <definedName name="맨홀토공단위수량">#REF!</definedName>
    <definedName name="맨홀평균높이산출" localSheetId="4">#REF!</definedName>
    <definedName name="맨홀평균높이산출" localSheetId="37">#REF!</definedName>
    <definedName name="맨홀평균높이산출" localSheetId="38">#REF!</definedName>
    <definedName name="맨홀평균높이산출" localSheetId="39">#REF!</definedName>
    <definedName name="맨홀평균높이산출" localSheetId="40">#REF!</definedName>
    <definedName name="맨홀평균높이산출" localSheetId="35">#REF!</definedName>
    <definedName name="맨홀평균높이산출" localSheetId="41">#REF!</definedName>
    <definedName name="맨홀평균높이산출" localSheetId="36">#REF!</definedName>
    <definedName name="맨홀평균높이산출" localSheetId="34">#REF!</definedName>
    <definedName name="맨홀평균높이산출" localSheetId="42">#REF!</definedName>
    <definedName name="맨홀평균높이산출" localSheetId="22">#REF!</definedName>
    <definedName name="맨홀평균높이산출" localSheetId="43">#REF!</definedName>
    <definedName name="맨홀평균높이산출">#REF!</definedName>
    <definedName name="머" hidden="1">{#N/A,#N/A,FALSE,"명세표"}</definedName>
    <definedName name="머꼬">#REF!</definedName>
    <definedName name="머멈" localSheetId="4">'5.2.2. 측량설계비 산출내역(세부설계)'!머멈</definedName>
    <definedName name="머멈" localSheetId="52">B.M성과표!머멈</definedName>
    <definedName name="머멈" localSheetId="21">가물막이!머멈</definedName>
    <definedName name="머멈" localSheetId="22">'인공섬 철거'!머멈</definedName>
    <definedName name="머멈">[0]!머멈</definedName>
    <definedName name="먼득이" hidden="1">{#N/A,#N/A,FALSE,"골재소요량";#N/A,#N/A,FALSE,"골재소요량"}</definedName>
    <definedName name="메1" localSheetId="4">#REF!</definedName>
    <definedName name="메1" localSheetId="14">#REF!</definedName>
    <definedName name="메1" localSheetId="13">#REF!</definedName>
    <definedName name="메1" localSheetId="12">#REF!</definedName>
    <definedName name="메1" localSheetId="37">#REF!</definedName>
    <definedName name="메1" localSheetId="38">#REF!</definedName>
    <definedName name="메1" localSheetId="39">#REF!</definedName>
    <definedName name="메1" localSheetId="40">#REF!</definedName>
    <definedName name="메1" localSheetId="35">#REF!</definedName>
    <definedName name="메1" localSheetId="41">#REF!</definedName>
    <definedName name="메1" localSheetId="36">#REF!</definedName>
    <definedName name="메1" localSheetId="34">#REF!</definedName>
    <definedName name="메1" localSheetId="42">#REF!</definedName>
    <definedName name="메1" localSheetId="22">#REF!</definedName>
    <definedName name="메1" localSheetId="10">#REF!</definedName>
    <definedName name="메1" localSheetId="43">#REF!</definedName>
    <definedName name="메1">#REF!</definedName>
    <definedName name="메2">#REF!</definedName>
    <definedName name="메카니칼100">#REF!</definedName>
    <definedName name="메카니칼200">#REF!</definedName>
    <definedName name="메카니칼80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[23]데이타!$E$179</definedName>
    <definedName name="메타B12">[23]데이타!$E$180</definedName>
    <definedName name="메타B15">[23]데이타!$E$181</definedName>
    <definedName name="메타B18">[23]데이타!$E$182</definedName>
    <definedName name="메타B4">[23]데이타!$E$175</definedName>
    <definedName name="메타B5">[23]데이타!$E$176</definedName>
    <definedName name="메타B6">[23]데이타!$E$177</definedName>
    <definedName name="메타B8">[23]데이타!$E$178</definedName>
    <definedName name="메타R25">#REF!</definedName>
    <definedName name="메타R25경">#REF!</definedName>
    <definedName name="메타R25노">#REF!</definedName>
    <definedName name="메타R25재">#REF!</definedName>
    <definedName name="메탈크라운">#REF!</definedName>
    <definedName name="멘트" localSheetId="4">#REF!</definedName>
    <definedName name="멘트" localSheetId="37">#REF!</definedName>
    <definedName name="멘트" localSheetId="38">#REF!</definedName>
    <definedName name="멘트" localSheetId="39">#REF!</definedName>
    <definedName name="멘트" localSheetId="40">#REF!</definedName>
    <definedName name="멘트" localSheetId="35">#REF!</definedName>
    <definedName name="멘트" localSheetId="41">#REF!</definedName>
    <definedName name="멘트" localSheetId="36">#REF!</definedName>
    <definedName name="멘트" localSheetId="34">#REF!</definedName>
    <definedName name="멘트" localSheetId="42">#REF!</definedName>
    <definedName name="멘트" localSheetId="22">#REF!</definedName>
    <definedName name="멘트" localSheetId="43">#REF!</definedName>
    <definedName name="멘트">#REF!</definedName>
    <definedName name="면벽." hidden="1">{#N/A,#N/A,FALSE,"표지목차"}</definedName>
    <definedName name="면벽높이">#REF!</definedName>
    <definedName name="면벽두께">#REF!</definedName>
    <definedName name="면적" localSheetId="4">#REF!</definedName>
    <definedName name="면적" localSheetId="37">#REF!</definedName>
    <definedName name="면적" localSheetId="38">#REF!</definedName>
    <definedName name="면적" localSheetId="39">#REF!</definedName>
    <definedName name="면적" localSheetId="40">#REF!</definedName>
    <definedName name="면적" localSheetId="35">#REF!</definedName>
    <definedName name="면적" localSheetId="41">#REF!</definedName>
    <definedName name="면적" localSheetId="36">#REF!</definedName>
    <definedName name="면적" localSheetId="34">#REF!</definedName>
    <definedName name="면적" localSheetId="42">#REF!</definedName>
    <definedName name="면적" localSheetId="22">#REF!</definedName>
    <definedName name="면적" localSheetId="43">#REF!</definedName>
    <definedName name="면적">#REF!</definedName>
    <definedName name="명단" hidden="1">{#N/A,"수불부",FALSE,"사급자재수불서";#N/A,"수불부",FALSE,"사급자재수불서"}</definedName>
    <definedName name="명식">BlankMacro1</definedName>
    <definedName name="명자0604">[23]데이타!$E$183</definedName>
    <definedName name="명자0805">[23]데이타!$E$184</definedName>
    <definedName name="명자1006">[23]데이타!$E$185</definedName>
    <definedName name="명자1208">[23]데이타!$E$186</definedName>
    <definedName name="명자H0.6">#REF!</definedName>
    <definedName name="명자H0.6경">#REF!</definedName>
    <definedName name="명자H0.6노">#REF!</definedName>
    <definedName name="명자H0.6재">#REF!</definedName>
    <definedName name="명자H1.0노">#REF!</definedName>
    <definedName name="명자H1.0재">#REF!</definedName>
    <definedName name="명칭">#REF!</definedName>
    <definedName name="모21" localSheetId="4">#REF!</definedName>
    <definedName name="모21" localSheetId="37">#REF!</definedName>
    <definedName name="모21" localSheetId="38">#REF!</definedName>
    <definedName name="모21" localSheetId="39">#REF!</definedName>
    <definedName name="모21" localSheetId="40">#REF!</definedName>
    <definedName name="모21" localSheetId="35">#REF!</definedName>
    <definedName name="모21" localSheetId="41">#REF!</definedName>
    <definedName name="모21" localSheetId="36">#REF!</definedName>
    <definedName name="모21" localSheetId="34">#REF!</definedName>
    <definedName name="모21" localSheetId="42">#REF!</definedName>
    <definedName name="모21" localSheetId="22">#REF!</definedName>
    <definedName name="모21" localSheetId="43">#REF!</definedName>
    <definedName name="모21">#REF!</definedName>
    <definedName name="모감주R10">[23]데이타!$E$190</definedName>
    <definedName name="모감주R4">[23]데이타!$E$187</definedName>
    <definedName name="모감주R6">[23]데이타!$E$188</definedName>
    <definedName name="모감주R6경">#REF!</definedName>
    <definedName name="모감주R6노">#REF!</definedName>
    <definedName name="모감주R6재">#REF!</definedName>
    <definedName name="모감주R8">[23]데이타!$E$189</definedName>
    <definedName name="모감주나무H3.0xR10" localSheetId="4">#REF!</definedName>
    <definedName name="모감주나무H3.0xR10" localSheetId="37">#REF!</definedName>
    <definedName name="모감주나무H3.0xR10" localSheetId="38">#REF!</definedName>
    <definedName name="모감주나무H3.0xR10" localSheetId="39">#REF!</definedName>
    <definedName name="모감주나무H3.0xR10" localSheetId="40">#REF!</definedName>
    <definedName name="모감주나무H3.0xR10" localSheetId="35">#REF!</definedName>
    <definedName name="모감주나무H3.0xR10" localSheetId="41">#REF!</definedName>
    <definedName name="모감주나무H3.0xR10" localSheetId="36">#REF!</definedName>
    <definedName name="모감주나무H3.0xR10" localSheetId="34">#REF!</definedName>
    <definedName name="모감주나무H3.0xR10" localSheetId="42">#REF!</definedName>
    <definedName name="모감주나무H3.0xR10" localSheetId="22">#REF!</definedName>
    <definedName name="모감주나무H3.0xR10" localSheetId="43">#REF!</definedName>
    <definedName name="모감주나무H3.0xR10">#REF!</definedName>
    <definedName name="모과2005">[23]데이타!$E$191</definedName>
    <definedName name="모과2507">[23]데이타!$E$192</definedName>
    <definedName name="모과R10">[23]데이타!$E$195</definedName>
    <definedName name="모과R12">[23]데이타!$E$196</definedName>
    <definedName name="모과R12경">#REF!</definedName>
    <definedName name="모과R12노">#REF!</definedName>
    <definedName name="모과R12재">#REF!</definedName>
    <definedName name="모과R15">[23]데이타!$E$197</definedName>
    <definedName name="모과R20">[23]데이타!$E$198</definedName>
    <definedName name="모과R25">[23]데이타!$E$199</definedName>
    <definedName name="모과R5">[23]데이타!$E$193</definedName>
    <definedName name="모과R6">#REF!</definedName>
    <definedName name="모과R6경">#REF!</definedName>
    <definedName name="모과R6노">#REF!</definedName>
    <definedName name="모과R6재">#REF!</definedName>
    <definedName name="모과R8">[23]데이타!$E$194</definedName>
    <definedName name="모과R8경">#REF!</definedName>
    <definedName name="모과R8노">#REF!</definedName>
    <definedName name="모과R8재">#REF!</definedName>
    <definedName name="모과나무" localSheetId="4">#REF!</definedName>
    <definedName name="모과나무" localSheetId="14">#REF!</definedName>
    <definedName name="모과나무" localSheetId="13">#REF!</definedName>
    <definedName name="모과나무" localSheetId="12">#REF!</definedName>
    <definedName name="모과나무" localSheetId="37">#REF!</definedName>
    <definedName name="모과나무" localSheetId="38">#REF!</definedName>
    <definedName name="모과나무" localSheetId="39">#REF!</definedName>
    <definedName name="모과나무" localSheetId="40">#REF!</definedName>
    <definedName name="모과나무" localSheetId="35">#REF!</definedName>
    <definedName name="모과나무" localSheetId="41">#REF!</definedName>
    <definedName name="모과나무" localSheetId="36">#REF!</definedName>
    <definedName name="모과나무" localSheetId="34">#REF!</definedName>
    <definedName name="모과나무" localSheetId="42">#REF!</definedName>
    <definedName name="모과나무" localSheetId="22">#REF!</definedName>
    <definedName name="모과나무" localSheetId="10">#REF!</definedName>
    <definedName name="모과나무" localSheetId="43">#REF!</definedName>
    <definedName name="모과나무">#REF!</definedName>
    <definedName name="모과나무H2.5" localSheetId="4">#REF!</definedName>
    <definedName name="모과나무H2.5" localSheetId="37">#REF!</definedName>
    <definedName name="모과나무H2.5" localSheetId="38">#REF!</definedName>
    <definedName name="모과나무H2.5" localSheetId="39">#REF!</definedName>
    <definedName name="모과나무H2.5" localSheetId="40">#REF!</definedName>
    <definedName name="모과나무H2.5" localSheetId="35">#REF!</definedName>
    <definedName name="모과나무H2.5" localSheetId="41">#REF!</definedName>
    <definedName name="모과나무H2.5" localSheetId="36">#REF!</definedName>
    <definedName name="모과나무H2.5" localSheetId="34">#REF!</definedName>
    <definedName name="모과나무H2.5" localSheetId="42">#REF!</definedName>
    <definedName name="모과나무H2.5" localSheetId="22">#REF!</definedName>
    <definedName name="모과나무H2.5" localSheetId="43">#REF!</definedName>
    <definedName name="모과나무H2.5">#REF!</definedName>
    <definedName name="모과나무H3.5" localSheetId="4">#REF!</definedName>
    <definedName name="모과나무H3.5" localSheetId="37">#REF!</definedName>
    <definedName name="모과나무H3.5" localSheetId="38">#REF!</definedName>
    <definedName name="모과나무H3.5" localSheetId="39">#REF!</definedName>
    <definedName name="모과나무H3.5" localSheetId="40">#REF!</definedName>
    <definedName name="모과나무H3.5" localSheetId="35">#REF!</definedName>
    <definedName name="모과나무H3.5" localSheetId="41">#REF!</definedName>
    <definedName name="모과나무H3.5" localSheetId="36">#REF!</definedName>
    <definedName name="모과나무H3.5" localSheetId="34">#REF!</definedName>
    <definedName name="모과나무H3.5" localSheetId="42">#REF!</definedName>
    <definedName name="모과나무H3.5" localSheetId="22">#REF!</definedName>
    <definedName name="모과나무H3.5" localSheetId="43">#REF!</definedName>
    <definedName name="모과나무H3.5">#REF!</definedName>
    <definedName name="모란5가지">[23]데이타!$E$200</definedName>
    <definedName name="모란6가지">[23]데이타!$E$201</definedName>
    <definedName name="모래">#REF!</definedName>
    <definedName name="모래1" localSheetId="4">#REF!</definedName>
    <definedName name="모래1" localSheetId="37">#REF!</definedName>
    <definedName name="모래1" localSheetId="38">#REF!</definedName>
    <definedName name="모래1" localSheetId="39">#REF!</definedName>
    <definedName name="모래1" localSheetId="40">#REF!</definedName>
    <definedName name="모래1" localSheetId="35">#REF!</definedName>
    <definedName name="모래1" localSheetId="41">#REF!</definedName>
    <definedName name="모래1" localSheetId="36">#REF!</definedName>
    <definedName name="모래1" localSheetId="34">#REF!</definedName>
    <definedName name="모래1" localSheetId="42">#REF!</definedName>
    <definedName name="모래1" localSheetId="22">#REF!</definedName>
    <definedName name="모래1" localSheetId="43">#REF!</definedName>
    <definedName name="모래1">#REF!</definedName>
    <definedName name="모래300">[44]대로근거!#REF!</definedName>
    <definedName name="모래350">[7]대로근거!#REF!</definedName>
    <definedName name="모래노">#REF!</definedName>
    <definedName name="모래막이노">#REF!</definedName>
    <definedName name="모래막이재">#REF!</definedName>
    <definedName name="모래분사공">#REF!</definedName>
    <definedName name="모래사장노">#REF!</definedName>
    <definedName name="모래사장재">#REF!</definedName>
    <definedName name="모래운반" localSheetId="4">'5.2.2. 측량설계비 산출내역(세부설계)'!모래운반</definedName>
    <definedName name="모래운반" localSheetId="52">B.M성과표!모래운반</definedName>
    <definedName name="모래운반" localSheetId="21">가물막이!모래운반</definedName>
    <definedName name="모래운반" localSheetId="22">'인공섬 철거'!모래운반</definedName>
    <definedName name="모래운반">[0]!모래운반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비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모우터">#REF!</definedName>
    <definedName name="모터경">#REF!</definedName>
    <definedName name="모터노무비">#REF!</definedName>
    <definedName name="모터재료">#REF!</definedName>
    <definedName name="목">#REF!</definedName>
    <definedName name="목____도">#REF!</definedName>
    <definedName name="목도">#REF!</definedName>
    <definedName name="목도001" localSheetId="4">#REF!</definedName>
    <definedName name="목도001" localSheetId="52">#REF!</definedName>
    <definedName name="목도001" localSheetId="37">#REF!</definedName>
    <definedName name="목도001" localSheetId="38">#REF!</definedName>
    <definedName name="목도001" localSheetId="39">#REF!</definedName>
    <definedName name="목도001" localSheetId="40">#REF!</definedName>
    <definedName name="목도001" localSheetId="35">#REF!</definedName>
    <definedName name="목도001" localSheetId="41">#REF!</definedName>
    <definedName name="목도001" localSheetId="36">#REF!</definedName>
    <definedName name="목도001" localSheetId="34">#REF!</definedName>
    <definedName name="목도001" localSheetId="42">#REF!</definedName>
    <definedName name="목도001" localSheetId="22">#REF!</definedName>
    <definedName name="목도001" localSheetId="43">#REF!</definedName>
    <definedName name="목도001">#REF!</definedName>
    <definedName name="목도002" localSheetId="4">#REF!</definedName>
    <definedName name="목도002" localSheetId="37">#REF!</definedName>
    <definedName name="목도002" localSheetId="38">#REF!</definedName>
    <definedName name="목도002" localSheetId="39">#REF!</definedName>
    <definedName name="목도002" localSheetId="40">#REF!</definedName>
    <definedName name="목도002" localSheetId="35">#REF!</definedName>
    <definedName name="목도002" localSheetId="41">#REF!</definedName>
    <definedName name="목도002" localSheetId="36">#REF!</definedName>
    <definedName name="목도002" localSheetId="34">#REF!</definedName>
    <definedName name="목도002" localSheetId="42">#REF!</definedName>
    <definedName name="목도002" localSheetId="22">#REF!</definedName>
    <definedName name="목도002" localSheetId="43">#REF!</definedName>
    <definedName name="목도002">#REF!</definedName>
    <definedName name="목도011" localSheetId="4">#REF!</definedName>
    <definedName name="목도011" localSheetId="37">#REF!</definedName>
    <definedName name="목도011" localSheetId="38">#REF!</definedName>
    <definedName name="목도011" localSheetId="39">#REF!</definedName>
    <definedName name="목도011" localSheetId="40">#REF!</definedName>
    <definedName name="목도011" localSheetId="35">#REF!</definedName>
    <definedName name="목도011" localSheetId="41">#REF!</definedName>
    <definedName name="목도011" localSheetId="36">#REF!</definedName>
    <definedName name="목도011" localSheetId="34">#REF!</definedName>
    <definedName name="목도011" localSheetId="42">#REF!</definedName>
    <definedName name="목도011" localSheetId="22">#REF!</definedName>
    <definedName name="목도011" localSheetId="43">#REF!</definedName>
    <definedName name="목도011">#REF!</definedName>
    <definedName name="목도982" localSheetId="4">#REF!</definedName>
    <definedName name="목도982" localSheetId="37">#REF!</definedName>
    <definedName name="목도982" localSheetId="38">#REF!</definedName>
    <definedName name="목도982" localSheetId="39">#REF!</definedName>
    <definedName name="목도982" localSheetId="40">#REF!</definedName>
    <definedName name="목도982" localSheetId="35">#REF!</definedName>
    <definedName name="목도982" localSheetId="41">#REF!</definedName>
    <definedName name="목도982" localSheetId="36">#REF!</definedName>
    <definedName name="목도982" localSheetId="34">#REF!</definedName>
    <definedName name="목도982" localSheetId="42">#REF!</definedName>
    <definedName name="목도982" localSheetId="22">#REF!</definedName>
    <definedName name="목도982" localSheetId="43">#REF!</definedName>
    <definedName name="목도982">#REF!</definedName>
    <definedName name="목도991" localSheetId="4">#REF!</definedName>
    <definedName name="목도991" localSheetId="37">#REF!</definedName>
    <definedName name="목도991" localSheetId="38">#REF!</definedName>
    <definedName name="목도991" localSheetId="39">#REF!</definedName>
    <definedName name="목도991" localSheetId="40">#REF!</definedName>
    <definedName name="목도991" localSheetId="35">#REF!</definedName>
    <definedName name="목도991" localSheetId="41">#REF!</definedName>
    <definedName name="목도991" localSheetId="36">#REF!</definedName>
    <definedName name="목도991" localSheetId="34">#REF!</definedName>
    <definedName name="목도991" localSheetId="42">#REF!</definedName>
    <definedName name="목도991" localSheetId="22">#REF!</definedName>
    <definedName name="목도991" localSheetId="43">#REF!</definedName>
    <definedName name="목도991">#REF!</definedName>
    <definedName name="목도992" localSheetId="4">#REF!</definedName>
    <definedName name="목도992" localSheetId="37">#REF!</definedName>
    <definedName name="목도992" localSheetId="38">#REF!</definedName>
    <definedName name="목도992" localSheetId="39">#REF!</definedName>
    <definedName name="목도992" localSheetId="40">#REF!</definedName>
    <definedName name="목도992" localSheetId="35">#REF!</definedName>
    <definedName name="목도992" localSheetId="41">#REF!</definedName>
    <definedName name="목도992" localSheetId="36">#REF!</definedName>
    <definedName name="목도992" localSheetId="34">#REF!</definedName>
    <definedName name="목도992" localSheetId="42">#REF!</definedName>
    <definedName name="목도992" localSheetId="22">#REF!</definedName>
    <definedName name="목도992" localSheetId="43">#REF!</definedName>
    <definedName name="목도992">#REF!</definedName>
    <definedName name="목련R10">[23]데이타!$E$206</definedName>
    <definedName name="목련R12">[23]데이타!$E$207</definedName>
    <definedName name="목련R15">[23]데이타!$E$208</definedName>
    <definedName name="목련R20">[23]데이타!$E$209</definedName>
    <definedName name="목련R4">[23]데이타!$E$202</definedName>
    <definedName name="목련R5">[23]데이타!$E$203</definedName>
    <definedName name="목련R6">[23]데이타!$E$204</definedName>
    <definedName name="목련R8">[23]데이타!$E$205</definedName>
    <definedName name="목백합" localSheetId="4">#REF!</definedName>
    <definedName name="목백합" localSheetId="14">#REF!</definedName>
    <definedName name="목백합" localSheetId="13">#REF!</definedName>
    <definedName name="목백합" localSheetId="12">#REF!</definedName>
    <definedName name="목백합" localSheetId="37">#REF!</definedName>
    <definedName name="목백합" localSheetId="38">#REF!</definedName>
    <definedName name="목백합" localSheetId="39">#REF!</definedName>
    <definedName name="목백합" localSheetId="40">#REF!</definedName>
    <definedName name="목백합" localSheetId="35">#REF!</definedName>
    <definedName name="목백합" localSheetId="41">#REF!</definedName>
    <definedName name="목백합" localSheetId="36">#REF!</definedName>
    <definedName name="목백합" localSheetId="34">#REF!</definedName>
    <definedName name="목백합" localSheetId="42">#REF!</definedName>
    <definedName name="목백합" localSheetId="22">#REF!</definedName>
    <definedName name="목백합" localSheetId="10">#REF!</definedName>
    <definedName name="목백합" localSheetId="43">#REF!</definedName>
    <definedName name="목백합">#REF!</definedName>
    <definedName name="목서1506">[23]데이타!$E$213</definedName>
    <definedName name="목서2012">[23]데이타!$E$214</definedName>
    <definedName name="목서2515">[23]데이타!$E$215</definedName>
    <definedName name="목수국1006">[23]데이타!$E$210</definedName>
    <definedName name="목수국1208">[23]데이타!$E$211</definedName>
    <definedName name="목수국1510">[23]데이타!$E$212</definedName>
    <definedName name="목재가공">#REF!</definedName>
    <definedName name="목조각공001" localSheetId="4">#REF!</definedName>
    <definedName name="목조각공001" localSheetId="37">#REF!</definedName>
    <definedName name="목조각공001" localSheetId="38">#REF!</definedName>
    <definedName name="목조각공001" localSheetId="39">#REF!</definedName>
    <definedName name="목조각공001" localSheetId="40">#REF!</definedName>
    <definedName name="목조각공001" localSheetId="35">#REF!</definedName>
    <definedName name="목조각공001" localSheetId="41">#REF!</definedName>
    <definedName name="목조각공001" localSheetId="36">#REF!</definedName>
    <definedName name="목조각공001" localSheetId="34">#REF!</definedName>
    <definedName name="목조각공001" localSheetId="42">#REF!</definedName>
    <definedName name="목조각공001" localSheetId="22">#REF!</definedName>
    <definedName name="목조각공001" localSheetId="43">#REF!</definedName>
    <definedName name="목조각공001">#REF!</definedName>
    <definedName name="목조각공002" localSheetId="4">#REF!</definedName>
    <definedName name="목조각공002" localSheetId="37">#REF!</definedName>
    <definedName name="목조각공002" localSheetId="38">#REF!</definedName>
    <definedName name="목조각공002" localSheetId="39">#REF!</definedName>
    <definedName name="목조각공002" localSheetId="40">#REF!</definedName>
    <definedName name="목조각공002" localSheetId="35">#REF!</definedName>
    <definedName name="목조각공002" localSheetId="41">#REF!</definedName>
    <definedName name="목조각공002" localSheetId="36">#REF!</definedName>
    <definedName name="목조각공002" localSheetId="34">#REF!</definedName>
    <definedName name="목조각공002" localSheetId="42">#REF!</definedName>
    <definedName name="목조각공002" localSheetId="22">#REF!</definedName>
    <definedName name="목조각공002" localSheetId="43">#REF!</definedName>
    <definedName name="목조각공002">#REF!</definedName>
    <definedName name="목조각공011" localSheetId="4">#REF!</definedName>
    <definedName name="목조각공011" localSheetId="37">#REF!</definedName>
    <definedName name="목조각공011" localSheetId="38">#REF!</definedName>
    <definedName name="목조각공011" localSheetId="39">#REF!</definedName>
    <definedName name="목조각공011" localSheetId="40">#REF!</definedName>
    <definedName name="목조각공011" localSheetId="35">#REF!</definedName>
    <definedName name="목조각공011" localSheetId="41">#REF!</definedName>
    <definedName name="목조각공011" localSheetId="36">#REF!</definedName>
    <definedName name="목조각공011" localSheetId="34">#REF!</definedName>
    <definedName name="목조각공011" localSheetId="42">#REF!</definedName>
    <definedName name="목조각공011" localSheetId="22">#REF!</definedName>
    <definedName name="목조각공011" localSheetId="43">#REF!</definedName>
    <definedName name="목조각공011">#REF!</definedName>
    <definedName name="목조각공982" localSheetId="4">#REF!</definedName>
    <definedName name="목조각공982" localSheetId="37">#REF!</definedName>
    <definedName name="목조각공982" localSheetId="38">#REF!</definedName>
    <definedName name="목조각공982" localSheetId="39">#REF!</definedName>
    <definedName name="목조각공982" localSheetId="40">#REF!</definedName>
    <definedName name="목조각공982" localSheetId="35">#REF!</definedName>
    <definedName name="목조각공982" localSheetId="41">#REF!</definedName>
    <definedName name="목조각공982" localSheetId="36">#REF!</definedName>
    <definedName name="목조각공982" localSheetId="34">#REF!</definedName>
    <definedName name="목조각공982" localSheetId="42">#REF!</definedName>
    <definedName name="목조각공982" localSheetId="22">#REF!</definedName>
    <definedName name="목조각공982" localSheetId="43">#REF!</definedName>
    <definedName name="목조각공982">#REF!</definedName>
    <definedName name="목조각공991" localSheetId="4">#REF!</definedName>
    <definedName name="목조각공991" localSheetId="37">#REF!</definedName>
    <definedName name="목조각공991" localSheetId="38">#REF!</definedName>
    <definedName name="목조각공991" localSheetId="39">#REF!</definedName>
    <definedName name="목조각공991" localSheetId="40">#REF!</definedName>
    <definedName name="목조각공991" localSheetId="35">#REF!</definedName>
    <definedName name="목조각공991" localSheetId="41">#REF!</definedName>
    <definedName name="목조각공991" localSheetId="36">#REF!</definedName>
    <definedName name="목조각공991" localSheetId="34">#REF!</definedName>
    <definedName name="목조각공991" localSheetId="42">#REF!</definedName>
    <definedName name="목조각공991" localSheetId="22">#REF!</definedName>
    <definedName name="목조각공991" localSheetId="43">#REF!</definedName>
    <definedName name="목조각공991">#REF!</definedName>
    <definedName name="목조각공992" localSheetId="4">#REF!</definedName>
    <definedName name="목조각공992" localSheetId="37">#REF!</definedName>
    <definedName name="목조각공992" localSheetId="38">#REF!</definedName>
    <definedName name="목조각공992" localSheetId="39">#REF!</definedName>
    <definedName name="목조각공992" localSheetId="40">#REF!</definedName>
    <definedName name="목조각공992" localSheetId="35">#REF!</definedName>
    <definedName name="목조각공992" localSheetId="41">#REF!</definedName>
    <definedName name="목조각공992" localSheetId="36">#REF!</definedName>
    <definedName name="목조각공992" localSheetId="34">#REF!</definedName>
    <definedName name="목조각공992" localSheetId="42">#REF!</definedName>
    <definedName name="목조각공992" localSheetId="22">#REF!</definedName>
    <definedName name="목조각공992" localSheetId="43">#REF!</definedName>
    <definedName name="목조각공992">#REF!</definedName>
    <definedName name="몰1">BlankMacro1</definedName>
    <definedName name="몰2">BlankMacro1</definedName>
    <definedName name="몰3">BlankMacro1</definedName>
    <definedName name="몰4">BlankMacro1</definedName>
    <definedName name="몰5">BlankMacro1</definedName>
    <definedName name="몰6">BlankMacro1</definedName>
    <definedName name="몰탈노">#REF!</definedName>
    <definedName name="몰탈재">#REF!</definedName>
    <definedName name="무궁화" localSheetId="4">#REF!</definedName>
    <definedName name="무궁화" localSheetId="14">#REF!</definedName>
    <definedName name="무궁화" localSheetId="13">#REF!</definedName>
    <definedName name="무궁화" localSheetId="12">#REF!</definedName>
    <definedName name="무궁화" localSheetId="37">#REF!</definedName>
    <definedName name="무궁화" localSheetId="38">#REF!</definedName>
    <definedName name="무궁화" localSheetId="39">#REF!</definedName>
    <definedName name="무궁화" localSheetId="40">#REF!</definedName>
    <definedName name="무궁화" localSheetId="35">#REF!</definedName>
    <definedName name="무궁화" localSheetId="41">#REF!</definedName>
    <definedName name="무궁화" localSheetId="36">#REF!</definedName>
    <definedName name="무궁화" localSheetId="34">#REF!</definedName>
    <definedName name="무궁화" localSheetId="42">#REF!</definedName>
    <definedName name="무궁화" localSheetId="22">#REF!</definedName>
    <definedName name="무궁화" localSheetId="10">#REF!</definedName>
    <definedName name="무궁화" localSheetId="43">#REF!</definedName>
    <definedName name="무궁화">#REF!</definedName>
    <definedName name="무궁화1003">[23]데이타!$E$216</definedName>
    <definedName name="무궁화1203">[23]데이타!$E$217</definedName>
    <definedName name="무궁화1504">[23]데이타!$E$218</definedName>
    <definedName name="무궁화1805">[23]데이타!$E$219</definedName>
    <definedName name="무궁화2006">[23]데이타!$E$220</definedName>
    <definedName name="무근콘경">[26]관급자재대!#REF!</definedName>
    <definedName name="무근콘노">[26]관급자재대!#REF!</definedName>
    <definedName name="무근콘재">[26]관급자재대!#REF!</definedName>
    <definedName name="무근콘크리트타설">#REF!</definedName>
    <definedName name="무근콘크리트헐기">#REF!</definedName>
    <definedName name="무기질노">#REF!</definedName>
    <definedName name="무기질재">#REF!</definedName>
    <definedName name="무농1호" localSheetId="4">#REF!</definedName>
    <definedName name="무농1호" localSheetId="37">#REF!</definedName>
    <definedName name="무농1호" localSheetId="38">#REF!</definedName>
    <definedName name="무농1호" localSheetId="39">#REF!</definedName>
    <definedName name="무농1호" localSheetId="40">#REF!</definedName>
    <definedName name="무농1호" localSheetId="35">#REF!</definedName>
    <definedName name="무농1호" localSheetId="41">#REF!</definedName>
    <definedName name="무농1호" localSheetId="36">#REF!</definedName>
    <definedName name="무농1호" localSheetId="34">#REF!</definedName>
    <definedName name="무농1호" localSheetId="42">#REF!</definedName>
    <definedName name="무농1호" localSheetId="22">#REF!</definedName>
    <definedName name="무농1호" localSheetId="43">#REF!</definedName>
    <definedName name="무농1호">#REF!</definedName>
    <definedName name="무농2호" localSheetId="4">#REF!</definedName>
    <definedName name="무농2호" localSheetId="37">#REF!</definedName>
    <definedName name="무농2호" localSheetId="38">#REF!</definedName>
    <definedName name="무농2호" localSheetId="39">#REF!</definedName>
    <definedName name="무농2호" localSheetId="40">#REF!</definedName>
    <definedName name="무농2호" localSheetId="35">#REF!</definedName>
    <definedName name="무농2호" localSheetId="41">#REF!</definedName>
    <definedName name="무농2호" localSheetId="36">#REF!</definedName>
    <definedName name="무농2호" localSheetId="34">#REF!</definedName>
    <definedName name="무농2호" localSheetId="42">#REF!</definedName>
    <definedName name="무농2호" localSheetId="22">#REF!</definedName>
    <definedName name="무농2호" localSheetId="43">#REF!</definedName>
    <definedName name="무농2호">#REF!</definedName>
    <definedName name="무늬거푸집">#REF!</definedName>
    <definedName name="무사복구">[27]일위대가!#REF!</definedName>
    <definedName name="무선안테나공">#REF!</definedName>
    <definedName name="무선안테나공001" localSheetId="4">#REF!</definedName>
    <definedName name="무선안테나공001" localSheetId="37">#REF!</definedName>
    <definedName name="무선안테나공001" localSheetId="38">#REF!</definedName>
    <definedName name="무선안테나공001" localSheetId="39">#REF!</definedName>
    <definedName name="무선안테나공001" localSheetId="40">#REF!</definedName>
    <definedName name="무선안테나공001" localSheetId="35">#REF!</definedName>
    <definedName name="무선안테나공001" localSheetId="41">#REF!</definedName>
    <definedName name="무선안테나공001" localSheetId="36">#REF!</definedName>
    <definedName name="무선안테나공001" localSheetId="34">#REF!</definedName>
    <definedName name="무선안테나공001" localSheetId="42">#REF!</definedName>
    <definedName name="무선안테나공001" localSheetId="22">#REF!</definedName>
    <definedName name="무선안테나공001" localSheetId="43">#REF!</definedName>
    <definedName name="무선안테나공001">#REF!</definedName>
    <definedName name="무선안테나공002" localSheetId="4">#REF!</definedName>
    <definedName name="무선안테나공002" localSheetId="37">#REF!</definedName>
    <definedName name="무선안테나공002" localSheetId="38">#REF!</definedName>
    <definedName name="무선안테나공002" localSheetId="39">#REF!</definedName>
    <definedName name="무선안테나공002" localSheetId="40">#REF!</definedName>
    <definedName name="무선안테나공002" localSheetId="35">#REF!</definedName>
    <definedName name="무선안테나공002" localSheetId="41">#REF!</definedName>
    <definedName name="무선안테나공002" localSheetId="36">#REF!</definedName>
    <definedName name="무선안테나공002" localSheetId="34">#REF!</definedName>
    <definedName name="무선안테나공002" localSheetId="42">#REF!</definedName>
    <definedName name="무선안테나공002" localSheetId="22">#REF!</definedName>
    <definedName name="무선안테나공002" localSheetId="43">#REF!</definedName>
    <definedName name="무선안테나공002">#REF!</definedName>
    <definedName name="무선안테나공011" localSheetId="4">#REF!</definedName>
    <definedName name="무선안테나공011" localSheetId="37">#REF!</definedName>
    <definedName name="무선안테나공011" localSheetId="38">#REF!</definedName>
    <definedName name="무선안테나공011" localSheetId="39">#REF!</definedName>
    <definedName name="무선안테나공011" localSheetId="40">#REF!</definedName>
    <definedName name="무선안테나공011" localSheetId="35">#REF!</definedName>
    <definedName name="무선안테나공011" localSheetId="41">#REF!</definedName>
    <definedName name="무선안테나공011" localSheetId="36">#REF!</definedName>
    <definedName name="무선안테나공011" localSheetId="34">#REF!</definedName>
    <definedName name="무선안테나공011" localSheetId="42">#REF!</definedName>
    <definedName name="무선안테나공011" localSheetId="22">#REF!</definedName>
    <definedName name="무선안테나공011" localSheetId="43">#REF!</definedName>
    <definedName name="무선안테나공011">#REF!</definedName>
    <definedName name="무선안테나공982" localSheetId="4">#REF!</definedName>
    <definedName name="무선안테나공982" localSheetId="37">#REF!</definedName>
    <definedName name="무선안테나공982" localSheetId="38">#REF!</definedName>
    <definedName name="무선안테나공982" localSheetId="39">#REF!</definedName>
    <definedName name="무선안테나공982" localSheetId="40">#REF!</definedName>
    <definedName name="무선안테나공982" localSheetId="35">#REF!</definedName>
    <definedName name="무선안테나공982" localSheetId="41">#REF!</definedName>
    <definedName name="무선안테나공982" localSheetId="36">#REF!</definedName>
    <definedName name="무선안테나공982" localSheetId="34">#REF!</definedName>
    <definedName name="무선안테나공982" localSheetId="42">#REF!</definedName>
    <definedName name="무선안테나공982" localSheetId="22">#REF!</definedName>
    <definedName name="무선안테나공982" localSheetId="43">#REF!</definedName>
    <definedName name="무선안테나공982">#REF!</definedName>
    <definedName name="무선안테나공991" localSheetId="4">#REF!</definedName>
    <definedName name="무선안테나공991" localSheetId="37">#REF!</definedName>
    <definedName name="무선안테나공991" localSheetId="38">#REF!</definedName>
    <definedName name="무선안테나공991" localSheetId="39">#REF!</definedName>
    <definedName name="무선안테나공991" localSheetId="40">#REF!</definedName>
    <definedName name="무선안테나공991" localSheetId="35">#REF!</definedName>
    <definedName name="무선안테나공991" localSheetId="41">#REF!</definedName>
    <definedName name="무선안테나공991" localSheetId="36">#REF!</definedName>
    <definedName name="무선안테나공991" localSheetId="34">#REF!</definedName>
    <definedName name="무선안테나공991" localSheetId="42">#REF!</definedName>
    <definedName name="무선안테나공991" localSheetId="22">#REF!</definedName>
    <definedName name="무선안테나공991" localSheetId="43">#REF!</definedName>
    <definedName name="무선안테나공991">#REF!</definedName>
    <definedName name="무선안테나공992" localSheetId="4">#REF!</definedName>
    <definedName name="무선안테나공992" localSheetId="37">#REF!</definedName>
    <definedName name="무선안테나공992" localSheetId="38">#REF!</definedName>
    <definedName name="무선안테나공992" localSheetId="39">#REF!</definedName>
    <definedName name="무선안테나공992" localSheetId="40">#REF!</definedName>
    <definedName name="무선안테나공992" localSheetId="35">#REF!</definedName>
    <definedName name="무선안테나공992" localSheetId="41">#REF!</definedName>
    <definedName name="무선안테나공992" localSheetId="36">#REF!</definedName>
    <definedName name="무선안테나공992" localSheetId="34">#REF!</definedName>
    <definedName name="무선안테나공992" localSheetId="42">#REF!</definedName>
    <definedName name="무선안테나공992" localSheetId="22">#REF!</definedName>
    <definedName name="무선안테나공992" localSheetId="43">#REF!</definedName>
    <definedName name="무선안테나공992">#REF!</definedName>
    <definedName name="문1">#REF!</definedName>
    <definedName name="문10">#REF!</definedName>
    <definedName name="문11">#REF!</definedName>
    <definedName name="문12">#REF!</definedName>
    <definedName name="문13">#REF!</definedName>
    <definedName name="문14">#REF!</definedName>
    <definedName name="문15">#REF!</definedName>
    <definedName name="문16">#REF!</definedName>
    <definedName name="문17">#REF!</definedName>
    <definedName name="문18">#REF!</definedName>
    <definedName name="문19">#REF!</definedName>
    <definedName name="문2">#REF!</definedName>
    <definedName name="문20">#REF!</definedName>
    <definedName name="문21">#REF!</definedName>
    <definedName name="문22">#REF!</definedName>
    <definedName name="문3">#REF!</definedName>
    <definedName name="문4">#REF!</definedName>
    <definedName name="문5">#REF!</definedName>
    <definedName name="문7">#REF!</definedName>
    <definedName name="문8">#REF!</definedName>
    <definedName name="문9">#REF!</definedName>
    <definedName name="물가" hidden="1">{#N/A,#N/A,FALSE,"이태원철근"}</definedName>
    <definedName name="물가자료">#REF!</definedName>
    <definedName name="물가정보">#REF!</definedName>
    <definedName name="물가지수">#REF!</definedName>
    <definedName name="물경">#REF!</definedName>
    <definedName name="물노무">#REF!</definedName>
    <definedName name="물량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물재료">#REF!</definedName>
    <definedName name="물푸레R5">[23]데이타!$E$221</definedName>
    <definedName name="물푸레R6">[23]데이타!$E$222</definedName>
    <definedName name="물푸레R8">[23]데이타!$E$223</definedName>
    <definedName name="뭐가이태원이야" hidden="1">{#N/A,#N/A,FALSE,"이태원철근"}</definedName>
    <definedName name="뮤">#REF!</definedName>
    <definedName name="미">[45]공통가설!#REF!</definedName>
    <definedName name="미_장_공" localSheetId="4">#REF!</definedName>
    <definedName name="미_장_공" localSheetId="37">#REF!</definedName>
    <definedName name="미_장_공" localSheetId="38">#REF!</definedName>
    <definedName name="미_장_공" localSheetId="39">#REF!</definedName>
    <definedName name="미_장_공" localSheetId="40">#REF!</definedName>
    <definedName name="미_장_공" localSheetId="35">#REF!</definedName>
    <definedName name="미_장_공" localSheetId="41">#REF!</definedName>
    <definedName name="미_장_공" localSheetId="36">#REF!</definedName>
    <definedName name="미_장_공" localSheetId="34">#REF!</definedName>
    <definedName name="미_장_공" localSheetId="42">#REF!</definedName>
    <definedName name="미_장_공" localSheetId="22">#REF!</definedName>
    <definedName name="미_장_공" localSheetId="43">#REF!</definedName>
    <definedName name="미_장_공">#REF!</definedName>
    <definedName name="미국달러">#REF!</definedName>
    <definedName name="미선0804">[23]데이타!$E$224</definedName>
    <definedName name="미선1206">[23]데이타!$E$225</definedName>
    <definedName name="미송원목">#REF!</definedName>
    <definedName name="미스미스타">#REF!</definedName>
    <definedName name="미이" hidden="1">#REF!</definedName>
    <definedName name="미장공001" localSheetId="4">#REF!</definedName>
    <definedName name="미장공001" localSheetId="37">#REF!</definedName>
    <definedName name="미장공001" localSheetId="38">#REF!</definedName>
    <definedName name="미장공001" localSheetId="39">#REF!</definedName>
    <definedName name="미장공001" localSheetId="40">#REF!</definedName>
    <definedName name="미장공001" localSheetId="35">#REF!</definedName>
    <definedName name="미장공001" localSheetId="41">#REF!</definedName>
    <definedName name="미장공001" localSheetId="36">#REF!</definedName>
    <definedName name="미장공001" localSheetId="34">#REF!</definedName>
    <definedName name="미장공001" localSheetId="42">#REF!</definedName>
    <definedName name="미장공001" localSheetId="22">#REF!</definedName>
    <definedName name="미장공001" localSheetId="43">#REF!</definedName>
    <definedName name="미장공001">#REF!</definedName>
    <definedName name="미장공002" localSheetId="4">#REF!</definedName>
    <definedName name="미장공002" localSheetId="37">#REF!</definedName>
    <definedName name="미장공002" localSheetId="38">#REF!</definedName>
    <definedName name="미장공002" localSheetId="39">#REF!</definedName>
    <definedName name="미장공002" localSheetId="40">#REF!</definedName>
    <definedName name="미장공002" localSheetId="35">#REF!</definedName>
    <definedName name="미장공002" localSheetId="41">#REF!</definedName>
    <definedName name="미장공002" localSheetId="36">#REF!</definedName>
    <definedName name="미장공002" localSheetId="34">#REF!</definedName>
    <definedName name="미장공002" localSheetId="42">#REF!</definedName>
    <definedName name="미장공002" localSheetId="22">#REF!</definedName>
    <definedName name="미장공002" localSheetId="43">#REF!</definedName>
    <definedName name="미장공002">#REF!</definedName>
    <definedName name="미장공011" localSheetId="4">#REF!</definedName>
    <definedName name="미장공011" localSheetId="37">#REF!</definedName>
    <definedName name="미장공011" localSheetId="38">#REF!</definedName>
    <definedName name="미장공011" localSheetId="39">#REF!</definedName>
    <definedName name="미장공011" localSheetId="40">#REF!</definedName>
    <definedName name="미장공011" localSheetId="35">#REF!</definedName>
    <definedName name="미장공011" localSheetId="41">#REF!</definedName>
    <definedName name="미장공011" localSheetId="36">#REF!</definedName>
    <definedName name="미장공011" localSheetId="34">#REF!</definedName>
    <definedName name="미장공011" localSheetId="42">#REF!</definedName>
    <definedName name="미장공011" localSheetId="22">#REF!</definedName>
    <definedName name="미장공011" localSheetId="43">#REF!</definedName>
    <definedName name="미장공011">#REF!</definedName>
    <definedName name="미장공982" localSheetId="4">#REF!</definedName>
    <definedName name="미장공982" localSheetId="37">#REF!</definedName>
    <definedName name="미장공982" localSheetId="38">#REF!</definedName>
    <definedName name="미장공982" localSheetId="39">#REF!</definedName>
    <definedName name="미장공982" localSheetId="40">#REF!</definedName>
    <definedName name="미장공982" localSheetId="35">#REF!</definedName>
    <definedName name="미장공982" localSheetId="41">#REF!</definedName>
    <definedName name="미장공982" localSheetId="36">#REF!</definedName>
    <definedName name="미장공982" localSheetId="34">#REF!</definedName>
    <definedName name="미장공982" localSheetId="42">#REF!</definedName>
    <definedName name="미장공982" localSheetId="22">#REF!</definedName>
    <definedName name="미장공982" localSheetId="43">#REF!</definedName>
    <definedName name="미장공982">#REF!</definedName>
    <definedName name="미장공991" localSheetId="4">#REF!</definedName>
    <definedName name="미장공991" localSheetId="37">#REF!</definedName>
    <definedName name="미장공991" localSheetId="38">#REF!</definedName>
    <definedName name="미장공991" localSheetId="39">#REF!</definedName>
    <definedName name="미장공991" localSheetId="40">#REF!</definedName>
    <definedName name="미장공991" localSheetId="35">#REF!</definedName>
    <definedName name="미장공991" localSheetId="41">#REF!</definedName>
    <definedName name="미장공991" localSheetId="36">#REF!</definedName>
    <definedName name="미장공991" localSheetId="34">#REF!</definedName>
    <definedName name="미장공991" localSheetId="42">#REF!</definedName>
    <definedName name="미장공991" localSheetId="22">#REF!</definedName>
    <definedName name="미장공991" localSheetId="43">#REF!</definedName>
    <definedName name="미장공991">#REF!</definedName>
    <definedName name="미장공992" localSheetId="4">#REF!</definedName>
    <definedName name="미장공992" localSheetId="37">#REF!</definedName>
    <definedName name="미장공992" localSheetId="38">#REF!</definedName>
    <definedName name="미장공992" localSheetId="39">#REF!</definedName>
    <definedName name="미장공992" localSheetId="40">#REF!</definedName>
    <definedName name="미장공992" localSheetId="35">#REF!</definedName>
    <definedName name="미장공992" localSheetId="41">#REF!</definedName>
    <definedName name="미장공992" localSheetId="36">#REF!</definedName>
    <definedName name="미장공992" localSheetId="34">#REF!</definedName>
    <definedName name="미장공992" localSheetId="42">#REF!</definedName>
    <definedName name="미장공992" localSheetId="22">#REF!</definedName>
    <definedName name="미장공992" localSheetId="43">#REF!</definedName>
    <definedName name="미장공992">#REF!</definedName>
    <definedName name="믹서">#REF!</definedName>
    <definedName name="민관">#REF!</definedName>
    <definedName name="민원">#N/A</definedName>
    <definedName name="ㅂ" localSheetId="4" hidden="1">{#N/A,#N/A,FALSE,"2~8번"}</definedName>
    <definedName name="ㅂ" localSheetId="52" hidden="1">{#N/A,#N/A,FALSE,"2~8번"}</definedName>
    <definedName name="ㅂ" localSheetId="21" hidden="1">{#N/A,#N/A,FALSE,"2~8번"}</definedName>
    <definedName name="ㅂ" localSheetId="22" hidden="1">{#N/A,#N/A,FALSE,"2~8번"}</definedName>
    <definedName name="ㅂ" hidden="1">{#N/A,#N/A,FALSE,"2~8번"}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ㅇ" hidden="1">{#N/A,#N/A,FALSE,"표지목차"}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ㅂㅁㅂㅁㅂㅁㅂㅁ" hidden="1">{"'중기작업1'!$A$1:$V$18"}</definedName>
    <definedName name="ㅂㅂ">#REF!</definedName>
    <definedName name="ㅂㅂ1" hidden="1">{"'Sheet1'!$A$4","'Sheet1'!$A$9:$G$28"}</definedName>
    <definedName name="ㅂㅂㅂ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52" hidden="1">{#N/A,#N/A,FALSE,"2~8번"}</definedName>
    <definedName name="ㅂㅂㅂ" localSheetId="21" hidden="1">{#N/A,#N/A,FALSE,"2~8번"}</definedName>
    <definedName name="ㅂㅂㅂ" localSheetId="22" hidden="1">{#N/A,#N/A,FALSE,"2~8번"}</definedName>
    <definedName name="ㅂㅂㅂ" hidden="1">{#N/A,#N/A,FALSE,"2~8번"}</definedName>
    <definedName name="ㅂㅂㅂㅂㅂ">#REF!</definedName>
    <definedName name="ㅂㅂㅂㅂㅂㅂㅂ" hidden="1">{#N/A,#N/A,FALSE,"명세표"}</definedName>
    <definedName name="ㅂㅂㅂㅂㅂㅂㅂㅂㅂ" hidden="1">{#N/A,#N/A,FALSE,"표지목차"}</definedName>
    <definedName name="ㅂㅂㅂㅂㅂㅂㅂㅂㅂㅂㅂㅂ" hidden="1">{"'중기작업1'!$A$1:$V$18"}</definedName>
    <definedName name="ㅂㅈ" localSheetId="4" hidden="1">{#N/A,#N/A,FALSE,"2~8번"}</definedName>
    <definedName name="ㅂㅈ" localSheetId="52" hidden="1">{#N/A,#N/A,FALSE,"2~8번"}</definedName>
    <definedName name="ㅂㅈ" localSheetId="21" hidden="1">{#N/A,#N/A,FALSE,"2~8번"}</definedName>
    <definedName name="ㅂㅈ" localSheetId="22" hidden="1">{#N/A,#N/A,FALSE,"2~8번"}</definedName>
    <definedName name="ㅂㅈ" hidden="1">{#N/A,#N/A,FALSE,"2~8번"}</definedName>
    <definedName name="ㅂㅈㄱㄷㅈㅂㄱㅈㄷㅂㄱ" hidden="1">{#N/A,#N/A,FALSE,"이정표"}</definedName>
    <definedName name="ㅂㅈㅈ" hidden="1">{#N/A,#N/A,FALSE,"운반시간"}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바경">#REF!</definedName>
    <definedName name="바깥테이프">#REF!</definedName>
    <definedName name="바보">#REF!</definedName>
    <definedName name="바이브레타공">#REF!</definedName>
    <definedName name="바이오">#REF!</definedName>
    <definedName name="바탕" localSheetId="4">#REF!</definedName>
    <definedName name="바탕" localSheetId="52">#REF!</definedName>
    <definedName name="바탕" localSheetId="37">#REF!</definedName>
    <definedName name="바탕" localSheetId="38">#REF!</definedName>
    <definedName name="바탕" localSheetId="39">#REF!</definedName>
    <definedName name="바탕" localSheetId="40">#REF!</definedName>
    <definedName name="바탕" localSheetId="35">#REF!</definedName>
    <definedName name="바탕" localSheetId="41">#REF!</definedName>
    <definedName name="바탕" localSheetId="36">#REF!</definedName>
    <definedName name="바탕" localSheetId="34">#REF!</definedName>
    <definedName name="바탕" localSheetId="42">#REF!</definedName>
    <definedName name="바탕" localSheetId="22">#REF!</definedName>
    <definedName name="바탕" localSheetId="43">#REF!</definedName>
    <definedName name="바탕">#REF!</definedName>
    <definedName name="바탕만들기">#REF!</definedName>
    <definedName name="박수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박태기" localSheetId="4">#REF!</definedName>
    <definedName name="박태기" localSheetId="14">#REF!</definedName>
    <definedName name="박태기" localSheetId="13">#REF!</definedName>
    <definedName name="박태기" localSheetId="12">#REF!</definedName>
    <definedName name="박태기" localSheetId="37">#REF!</definedName>
    <definedName name="박태기" localSheetId="38">#REF!</definedName>
    <definedName name="박태기" localSheetId="39">#REF!</definedName>
    <definedName name="박태기" localSheetId="40">#REF!</definedName>
    <definedName name="박태기" localSheetId="35">#REF!</definedName>
    <definedName name="박태기" localSheetId="41">#REF!</definedName>
    <definedName name="박태기" localSheetId="36">#REF!</definedName>
    <definedName name="박태기" localSheetId="34">#REF!</definedName>
    <definedName name="박태기" localSheetId="42">#REF!</definedName>
    <definedName name="박태기" localSheetId="22">#REF!</definedName>
    <definedName name="박태기" localSheetId="10">#REF!</definedName>
    <definedName name="박태기" localSheetId="43">#REF!</definedName>
    <definedName name="박태기">#REF!</definedName>
    <definedName name="박피">#REF!</definedName>
    <definedName name="반송1012">[23]데이타!$E$148</definedName>
    <definedName name="반송1215">[23]데이타!$E$149</definedName>
    <definedName name="반송1518">[23]데이타!$E$150</definedName>
    <definedName name="반송1520">[23]데이타!$E$151</definedName>
    <definedName name="반송2022">[23]데이타!$E$152</definedName>
    <definedName name="반여수량">#REF!</definedName>
    <definedName name="반올림">#REF!</definedName>
    <definedName name="발">#N/A</definedName>
    <definedName name="발전기">#REF!</definedName>
    <definedName name="발전기50노무비">#REF!</definedName>
    <definedName name="발전기50손료">#REF!</definedName>
    <definedName name="발전기50재료비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_모">[24]수량산출!$R$47</definedName>
    <definedName name="방류펌프">#REF!</definedName>
    <definedName name="방수공001" localSheetId="4">#REF!</definedName>
    <definedName name="방수공001" localSheetId="37">#REF!</definedName>
    <definedName name="방수공001" localSheetId="38">#REF!</definedName>
    <definedName name="방수공001" localSheetId="39">#REF!</definedName>
    <definedName name="방수공001" localSheetId="40">#REF!</definedName>
    <definedName name="방수공001" localSheetId="35">#REF!</definedName>
    <definedName name="방수공001" localSheetId="41">#REF!</definedName>
    <definedName name="방수공001" localSheetId="36">#REF!</definedName>
    <definedName name="방수공001" localSheetId="34">#REF!</definedName>
    <definedName name="방수공001" localSheetId="42">#REF!</definedName>
    <definedName name="방수공001" localSheetId="22">#REF!</definedName>
    <definedName name="방수공001" localSheetId="43">#REF!</definedName>
    <definedName name="방수공001">#REF!</definedName>
    <definedName name="방수공002" localSheetId="4">#REF!</definedName>
    <definedName name="방수공002" localSheetId="37">#REF!</definedName>
    <definedName name="방수공002" localSheetId="38">#REF!</definedName>
    <definedName name="방수공002" localSheetId="39">#REF!</definedName>
    <definedName name="방수공002" localSheetId="40">#REF!</definedName>
    <definedName name="방수공002" localSheetId="35">#REF!</definedName>
    <definedName name="방수공002" localSheetId="41">#REF!</definedName>
    <definedName name="방수공002" localSheetId="36">#REF!</definedName>
    <definedName name="방수공002" localSheetId="34">#REF!</definedName>
    <definedName name="방수공002" localSheetId="42">#REF!</definedName>
    <definedName name="방수공002" localSheetId="22">#REF!</definedName>
    <definedName name="방수공002" localSheetId="43">#REF!</definedName>
    <definedName name="방수공002">#REF!</definedName>
    <definedName name="방수공011" localSheetId="4">#REF!</definedName>
    <definedName name="방수공011" localSheetId="37">#REF!</definedName>
    <definedName name="방수공011" localSheetId="38">#REF!</definedName>
    <definedName name="방수공011" localSheetId="39">#REF!</definedName>
    <definedName name="방수공011" localSheetId="40">#REF!</definedName>
    <definedName name="방수공011" localSheetId="35">#REF!</definedName>
    <definedName name="방수공011" localSheetId="41">#REF!</definedName>
    <definedName name="방수공011" localSheetId="36">#REF!</definedName>
    <definedName name="방수공011" localSheetId="34">#REF!</definedName>
    <definedName name="방수공011" localSheetId="42">#REF!</definedName>
    <definedName name="방수공011" localSheetId="22">#REF!</definedName>
    <definedName name="방수공011" localSheetId="43">#REF!</definedName>
    <definedName name="방수공011">#REF!</definedName>
    <definedName name="방수공982" localSheetId="4">#REF!</definedName>
    <definedName name="방수공982" localSheetId="37">#REF!</definedName>
    <definedName name="방수공982" localSheetId="38">#REF!</definedName>
    <definedName name="방수공982" localSheetId="39">#REF!</definedName>
    <definedName name="방수공982" localSheetId="40">#REF!</definedName>
    <definedName name="방수공982" localSheetId="35">#REF!</definedName>
    <definedName name="방수공982" localSheetId="41">#REF!</definedName>
    <definedName name="방수공982" localSheetId="36">#REF!</definedName>
    <definedName name="방수공982" localSheetId="34">#REF!</definedName>
    <definedName name="방수공982" localSheetId="42">#REF!</definedName>
    <definedName name="방수공982" localSheetId="22">#REF!</definedName>
    <definedName name="방수공982" localSheetId="43">#REF!</definedName>
    <definedName name="방수공982">#REF!</definedName>
    <definedName name="방수공991" localSheetId="4">#REF!</definedName>
    <definedName name="방수공991" localSheetId="37">#REF!</definedName>
    <definedName name="방수공991" localSheetId="38">#REF!</definedName>
    <definedName name="방수공991" localSheetId="39">#REF!</definedName>
    <definedName name="방수공991" localSheetId="40">#REF!</definedName>
    <definedName name="방수공991" localSheetId="35">#REF!</definedName>
    <definedName name="방수공991" localSheetId="41">#REF!</definedName>
    <definedName name="방수공991" localSheetId="36">#REF!</definedName>
    <definedName name="방수공991" localSheetId="34">#REF!</definedName>
    <definedName name="방수공991" localSheetId="42">#REF!</definedName>
    <definedName name="방수공991" localSheetId="22">#REF!</definedName>
    <definedName name="방수공991" localSheetId="43">#REF!</definedName>
    <definedName name="방수공991">#REF!</definedName>
    <definedName name="방수공992" localSheetId="4">#REF!</definedName>
    <definedName name="방수공992" localSheetId="37">#REF!</definedName>
    <definedName name="방수공992" localSheetId="38">#REF!</definedName>
    <definedName name="방수공992" localSheetId="39">#REF!</definedName>
    <definedName name="방수공992" localSheetId="40">#REF!</definedName>
    <definedName name="방수공992" localSheetId="35">#REF!</definedName>
    <definedName name="방수공992" localSheetId="41">#REF!</definedName>
    <definedName name="방수공992" localSheetId="36">#REF!</definedName>
    <definedName name="방수공992" localSheetId="34">#REF!</definedName>
    <definedName name="방수공992" localSheetId="42">#REF!</definedName>
    <definedName name="방수공992" localSheetId="22">#REF!</definedName>
    <definedName name="방수공992" localSheetId="43">#REF!</definedName>
    <definedName name="방수공992">#REF!</definedName>
    <definedName name="방수몰탈" localSheetId="4">#REF!</definedName>
    <definedName name="방수몰탈" localSheetId="37">#REF!</definedName>
    <definedName name="방수몰탈" localSheetId="38">#REF!</definedName>
    <definedName name="방수몰탈" localSheetId="39">#REF!</definedName>
    <definedName name="방수몰탈" localSheetId="40">#REF!</definedName>
    <definedName name="방수몰탈" localSheetId="35">#REF!</definedName>
    <definedName name="방수몰탈" localSheetId="41">#REF!</definedName>
    <definedName name="방수몰탈" localSheetId="36">#REF!</definedName>
    <definedName name="방수몰탈" localSheetId="34">#REF!</definedName>
    <definedName name="방수몰탈" localSheetId="42">#REF!</definedName>
    <definedName name="방수몰탈" localSheetId="22">#REF!</definedName>
    <definedName name="방수몰탈" localSheetId="43">#REF!</definedName>
    <definedName name="방수몰탈">#REF!</definedName>
    <definedName name="방수시트">#REF!</definedName>
    <definedName name="방음벽" hidden="1">#REF!</definedName>
    <definedName name="방호벽">#REF!</definedName>
    <definedName name="배_관_공">#REF!</definedName>
    <definedName name="배거암거" hidden="1">#REF!</definedName>
    <definedName name="배관" localSheetId="4">#REF!</definedName>
    <definedName name="배관" localSheetId="37">#REF!</definedName>
    <definedName name="배관" localSheetId="38">#REF!</definedName>
    <definedName name="배관" localSheetId="39">#REF!</definedName>
    <definedName name="배관" localSheetId="40">#REF!</definedName>
    <definedName name="배관" localSheetId="35">#REF!</definedName>
    <definedName name="배관" localSheetId="41">#REF!</definedName>
    <definedName name="배관" localSheetId="36">#REF!</definedName>
    <definedName name="배관" localSheetId="34">#REF!</definedName>
    <definedName name="배관" localSheetId="42">#REF!</definedName>
    <definedName name="배관" localSheetId="22">#REF!</definedName>
    <definedName name="배관" localSheetId="43">#REF!</definedName>
    <definedName name="배관">#REF!</definedName>
    <definedName name="배관공001" localSheetId="4">#REF!</definedName>
    <definedName name="배관공001" localSheetId="37">#REF!</definedName>
    <definedName name="배관공001" localSheetId="38">#REF!</definedName>
    <definedName name="배관공001" localSheetId="39">#REF!</definedName>
    <definedName name="배관공001" localSheetId="40">#REF!</definedName>
    <definedName name="배관공001" localSheetId="35">#REF!</definedName>
    <definedName name="배관공001" localSheetId="41">#REF!</definedName>
    <definedName name="배관공001" localSheetId="36">#REF!</definedName>
    <definedName name="배관공001" localSheetId="34">#REF!</definedName>
    <definedName name="배관공001" localSheetId="42">#REF!</definedName>
    <definedName name="배관공001" localSheetId="22">#REF!</definedName>
    <definedName name="배관공001" localSheetId="43">#REF!</definedName>
    <definedName name="배관공001">#REF!</definedName>
    <definedName name="배관공002" localSheetId="4">#REF!</definedName>
    <definedName name="배관공002" localSheetId="37">#REF!</definedName>
    <definedName name="배관공002" localSheetId="38">#REF!</definedName>
    <definedName name="배관공002" localSheetId="39">#REF!</definedName>
    <definedName name="배관공002" localSheetId="40">#REF!</definedName>
    <definedName name="배관공002" localSheetId="35">#REF!</definedName>
    <definedName name="배관공002" localSheetId="41">#REF!</definedName>
    <definedName name="배관공002" localSheetId="36">#REF!</definedName>
    <definedName name="배관공002" localSheetId="34">#REF!</definedName>
    <definedName name="배관공002" localSheetId="42">#REF!</definedName>
    <definedName name="배관공002" localSheetId="22">#REF!</definedName>
    <definedName name="배관공002" localSheetId="43">#REF!</definedName>
    <definedName name="배관공002">#REF!</definedName>
    <definedName name="배관공011" localSheetId="4">#REF!</definedName>
    <definedName name="배관공011" localSheetId="37">#REF!</definedName>
    <definedName name="배관공011" localSheetId="38">#REF!</definedName>
    <definedName name="배관공011" localSheetId="39">#REF!</definedName>
    <definedName name="배관공011" localSheetId="40">#REF!</definedName>
    <definedName name="배관공011" localSheetId="35">#REF!</definedName>
    <definedName name="배관공011" localSheetId="41">#REF!</definedName>
    <definedName name="배관공011" localSheetId="36">#REF!</definedName>
    <definedName name="배관공011" localSheetId="34">#REF!</definedName>
    <definedName name="배관공011" localSheetId="42">#REF!</definedName>
    <definedName name="배관공011" localSheetId="22">#REF!</definedName>
    <definedName name="배관공011" localSheetId="43">#REF!</definedName>
    <definedName name="배관공011">#REF!</definedName>
    <definedName name="배관공982" localSheetId="4">#REF!</definedName>
    <definedName name="배관공982" localSheetId="37">#REF!</definedName>
    <definedName name="배관공982" localSheetId="38">#REF!</definedName>
    <definedName name="배관공982" localSheetId="39">#REF!</definedName>
    <definedName name="배관공982" localSheetId="40">#REF!</definedName>
    <definedName name="배관공982" localSheetId="35">#REF!</definedName>
    <definedName name="배관공982" localSheetId="41">#REF!</definedName>
    <definedName name="배관공982" localSheetId="36">#REF!</definedName>
    <definedName name="배관공982" localSheetId="34">#REF!</definedName>
    <definedName name="배관공982" localSheetId="42">#REF!</definedName>
    <definedName name="배관공982" localSheetId="22">#REF!</definedName>
    <definedName name="배관공982" localSheetId="43">#REF!</definedName>
    <definedName name="배관공982">#REF!</definedName>
    <definedName name="배관공991" localSheetId="4">#REF!</definedName>
    <definedName name="배관공991" localSheetId="37">#REF!</definedName>
    <definedName name="배관공991" localSheetId="38">#REF!</definedName>
    <definedName name="배관공991" localSheetId="39">#REF!</definedName>
    <definedName name="배관공991" localSheetId="40">#REF!</definedName>
    <definedName name="배관공991" localSheetId="35">#REF!</definedName>
    <definedName name="배관공991" localSheetId="41">#REF!</definedName>
    <definedName name="배관공991" localSheetId="36">#REF!</definedName>
    <definedName name="배관공991" localSheetId="34">#REF!</definedName>
    <definedName name="배관공991" localSheetId="42">#REF!</definedName>
    <definedName name="배관공991" localSheetId="22">#REF!</definedName>
    <definedName name="배관공991" localSheetId="43">#REF!</definedName>
    <definedName name="배관공991">#REF!</definedName>
    <definedName name="배관공992" localSheetId="4">#REF!</definedName>
    <definedName name="배관공992" localSheetId="37">#REF!</definedName>
    <definedName name="배관공992" localSheetId="38">#REF!</definedName>
    <definedName name="배관공992" localSheetId="39">#REF!</definedName>
    <definedName name="배관공992" localSheetId="40">#REF!</definedName>
    <definedName name="배관공992" localSheetId="35">#REF!</definedName>
    <definedName name="배관공992" localSheetId="41">#REF!</definedName>
    <definedName name="배관공992" localSheetId="36">#REF!</definedName>
    <definedName name="배관공992" localSheetId="34">#REF!</definedName>
    <definedName name="배관공992" localSheetId="42">#REF!</definedName>
    <definedName name="배관공992" localSheetId="22">#REF!</definedName>
    <definedName name="배관공992" localSheetId="43">#REF!</definedName>
    <definedName name="배관공992">#REF!</definedName>
    <definedName name="배관구멍뚫기">#REF!</definedName>
    <definedName name="배롱R10경">#REF!</definedName>
    <definedName name="배롱R10노">#REF!</definedName>
    <definedName name="배롱R10재">#REF!</definedName>
    <definedName name="배롱R6">#REF!</definedName>
    <definedName name="배롱R6경">#REF!</definedName>
    <definedName name="배롱R6노">#REF!</definedName>
    <definedName name="배롱R6재">#REF!</definedName>
    <definedName name="배롱나무" localSheetId="4">#REF!</definedName>
    <definedName name="배롱나무" localSheetId="14">#REF!</definedName>
    <definedName name="배롱나무" localSheetId="13">#REF!</definedName>
    <definedName name="배롱나무" localSheetId="12">#REF!</definedName>
    <definedName name="배롱나무" localSheetId="37">#REF!</definedName>
    <definedName name="배롱나무" localSheetId="38">#REF!</definedName>
    <definedName name="배롱나무" localSheetId="39">#REF!</definedName>
    <definedName name="배롱나무" localSheetId="40">#REF!</definedName>
    <definedName name="배롱나무" localSheetId="35">#REF!</definedName>
    <definedName name="배롱나무" localSheetId="41">#REF!</definedName>
    <definedName name="배롱나무" localSheetId="36">#REF!</definedName>
    <definedName name="배롱나무" localSheetId="34">#REF!</definedName>
    <definedName name="배롱나무" localSheetId="42">#REF!</definedName>
    <definedName name="배롱나무" localSheetId="22">#REF!</definedName>
    <definedName name="배롱나무" localSheetId="10">#REF!</definedName>
    <definedName name="배롱나무" localSheetId="43">#REF!</definedName>
    <definedName name="배롱나무">#REF!</definedName>
    <definedName name="배롱나무H2.5xR7" localSheetId="4">#REF!</definedName>
    <definedName name="배롱나무H2.5xR7" localSheetId="37">#REF!</definedName>
    <definedName name="배롱나무H2.5xR7" localSheetId="38">#REF!</definedName>
    <definedName name="배롱나무H2.5xR7" localSheetId="39">#REF!</definedName>
    <definedName name="배롱나무H2.5xR7" localSheetId="40">#REF!</definedName>
    <definedName name="배롱나무H2.5xR7" localSheetId="35">#REF!</definedName>
    <definedName name="배롱나무H2.5xR7" localSheetId="41">#REF!</definedName>
    <definedName name="배롱나무H2.5xR7" localSheetId="36">#REF!</definedName>
    <definedName name="배롱나무H2.5xR7" localSheetId="34">#REF!</definedName>
    <definedName name="배롱나무H2.5xR7" localSheetId="42">#REF!</definedName>
    <definedName name="배롱나무H2.5xR7" localSheetId="22">#REF!</definedName>
    <definedName name="배롱나무H2.5xR7" localSheetId="43">#REF!</definedName>
    <definedName name="배롱나무H2.5xR7">#REF!</definedName>
    <definedName name="배롱나무H3.5xR20" localSheetId="4">#REF!</definedName>
    <definedName name="배롱나무H3.5xR20" localSheetId="37">#REF!</definedName>
    <definedName name="배롱나무H3.5xR20" localSheetId="38">#REF!</definedName>
    <definedName name="배롱나무H3.5xR20" localSheetId="39">#REF!</definedName>
    <definedName name="배롱나무H3.5xR20" localSheetId="40">#REF!</definedName>
    <definedName name="배롱나무H3.5xR20" localSheetId="35">#REF!</definedName>
    <definedName name="배롱나무H3.5xR20" localSheetId="41">#REF!</definedName>
    <definedName name="배롱나무H3.5xR20" localSheetId="36">#REF!</definedName>
    <definedName name="배롱나무H3.5xR20" localSheetId="34">#REF!</definedName>
    <definedName name="배롱나무H3.5xR20" localSheetId="42">#REF!</definedName>
    <definedName name="배롱나무H3.5xR20" localSheetId="22">#REF!</definedName>
    <definedName name="배롱나무H3.5xR20" localSheetId="43">#REF!</definedName>
    <definedName name="배롱나무H3.5xR20">#REF!</definedName>
    <definedName name="배수2" hidden="1">{#N/A,#N/A,FALSE,"배수1"}</definedName>
    <definedName name="배수공" description="심 성 규이(가) 96-11-18에 기록한 매크로" localSheetId="14" xlm="1">#REF!</definedName>
    <definedName name="배수공" description="심 성 규이(가) 96-11-18에 기록한 매크로" localSheetId="13" xlm="1">#REF!</definedName>
    <definedName name="배수공" description="심 성 규이(가) 96-11-18에 기록한 매크로" localSheetId="12" xlm="1">#REF!</definedName>
    <definedName name="배수공" description="심 성 규이(가) 96-11-18에 기록한 매크로" localSheetId="37" xlm="1">#REF!</definedName>
    <definedName name="배수공" description="심 성 규이(가) 96-11-18에 기록한 매크로" localSheetId="38" xlm="1">#REF!</definedName>
    <definedName name="배수공" description="심 성 규이(가) 96-11-18에 기록한 매크로" localSheetId="39" xlm="1">#REF!</definedName>
    <definedName name="배수공" description="심 성 규이(가) 96-11-18에 기록한 매크로" localSheetId="40" xlm="1">#REF!</definedName>
    <definedName name="배수공" description="심 성 규이(가) 96-11-18에 기록한 매크로" localSheetId="35" xlm="1">#REF!</definedName>
    <definedName name="배수공" description="심 성 규이(가) 96-11-18에 기록한 매크로" localSheetId="41" xlm="1">#REF!</definedName>
    <definedName name="배수공" description="심 성 규이(가) 96-11-18에 기록한 매크로" localSheetId="36" xlm="1">#REF!</definedName>
    <definedName name="배수공" description="심 성 규이(가) 96-11-18에 기록한 매크로" localSheetId="34" xlm="1">#REF!</definedName>
    <definedName name="배수공" description="심 성 규이(가) 96-11-18에 기록한 매크로" localSheetId="42" xlm="1">#REF!</definedName>
    <definedName name="배수공" description="심 성 규이(가) 96-11-18에 기록한 매크로" localSheetId="22" xlm="1">#REF!</definedName>
    <definedName name="배수공" description="심 성 규이(가) 96-11-18에 기록한 매크로" localSheetId="10" xlm="1">#REF!</definedName>
    <definedName name="배수공" description="심 성 규이(가) 96-11-18에 기록한 매크로" localSheetId="43" xlm="1">#REF!</definedName>
    <definedName name="배수공" description="심 성 규이(가) 96-11-18에 기록한 매크로" xlm="1">#REF!</definedName>
    <definedName name="배수공망">#REF!</definedName>
    <definedName name="배수공이다">#REF!</definedName>
    <definedName name="배수관" hidden="1">{"'결과(하)'!$L$24"}</definedName>
    <definedName name="배수관날개벽집계">#REF!</definedName>
    <definedName name="배수로" hidden="1">{"'중기작업1'!$A$1:$V$18"}</definedName>
    <definedName name="배수문" hidden="1">{#N/A,#N/A,FALSE,"포장단가"}</definedName>
    <definedName name="배전">#REF!</definedName>
    <definedName name="배전전공">#REF!</definedName>
    <definedName name="배전전공001" localSheetId="4">#REF!</definedName>
    <definedName name="배전전공001" localSheetId="37">#REF!</definedName>
    <definedName name="배전전공001" localSheetId="38">#REF!</definedName>
    <definedName name="배전전공001" localSheetId="39">#REF!</definedName>
    <definedName name="배전전공001" localSheetId="40">#REF!</definedName>
    <definedName name="배전전공001" localSheetId="35">#REF!</definedName>
    <definedName name="배전전공001" localSheetId="41">#REF!</definedName>
    <definedName name="배전전공001" localSheetId="36">#REF!</definedName>
    <definedName name="배전전공001" localSheetId="34">#REF!</definedName>
    <definedName name="배전전공001" localSheetId="42">#REF!</definedName>
    <definedName name="배전전공001" localSheetId="22">#REF!</definedName>
    <definedName name="배전전공001" localSheetId="43">#REF!</definedName>
    <definedName name="배전전공001">#REF!</definedName>
    <definedName name="배전전공002" localSheetId="4">#REF!</definedName>
    <definedName name="배전전공002" localSheetId="37">#REF!</definedName>
    <definedName name="배전전공002" localSheetId="38">#REF!</definedName>
    <definedName name="배전전공002" localSheetId="39">#REF!</definedName>
    <definedName name="배전전공002" localSheetId="40">#REF!</definedName>
    <definedName name="배전전공002" localSheetId="35">#REF!</definedName>
    <definedName name="배전전공002" localSheetId="41">#REF!</definedName>
    <definedName name="배전전공002" localSheetId="36">#REF!</definedName>
    <definedName name="배전전공002" localSheetId="34">#REF!</definedName>
    <definedName name="배전전공002" localSheetId="42">#REF!</definedName>
    <definedName name="배전전공002" localSheetId="22">#REF!</definedName>
    <definedName name="배전전공002" localSheetId="43">#REF!</definedName>
    <definedName name="배전전공002">#REF!</definedName>
    <definedName name="배전전공011" localSheetId="4">#REF!</definedName>
    <definedName name="배전전공011" localSheetId="37">#REF!</definedName>
    <definedName name="배전전공011" localSheetId="38">#REF!</definedName>
    <definedName name="배전전공011" localSheetId="39">#REF!</definedName>
    <definedName name="배전전공011" localSheetId="40">#REF!</definedName>
    <definedName name="배전전공011" localSheetId="35">#REF!</definedName>
    <definedName name="배전전공011" localSheetId="41">#REF!</definedName>
    <definedName name="배전전공011" localSheetId="36">#REF!</definedName>
    <definedName name="배전전공011" localSheetId="34">#REF!</definedName>
    <definedName name="배전전공011" localSheetId="42">#REF!</definedName>
    <definedName name="배전전공011" localSheetId="22">#REF!</definedName>
    <definedName name="배전전공011" localSheetId="43">#REF!</definedName>
    <definedName name="배전전공011">#REF!</definedName>
    <definedName name="배전전공982" localSheetId="4">#REF!</definedName>
    <definedName name="배전전공982" localSheetId="37">#REF!</definedName>
    <definedName name="배전전공982" localSheetId="38">#REF!</definedName>
    <definedName name="배전전공982" localSheetId="39">#REF!</definedName>
    <definedName name="배전전공982" localSheetId="40">#REF!</definedName>
    <definedName name="배전전공982" localSheetId="35">#REF!</definedName>
    <definedName name="배전전공982" localSheetId="41">#REF!</definedName>
    <definedName name="배전전공982" localSheetId="36">#REF!</definedName>
    <definedName name="배전전공982" localSheetId="34">#REF!</definedName>
    <definedName name="배전전공982" localSheetId="42">#REF!</definedName>
    <definedName name="배전전공982" localSheetId="22">#REF!</definedName>
    <definedName name="배전전공982" localSheetId="43">#REF!</definedName>
    <definedName name="배전전공982">#REF!</definedName>
    <definedName name="배전전공991" localSheetId="4">#REF!</definedName>
    <definedName name="배전전공991" localSheetId="37">#REF!</definedName>
    <definedName name="배전전공991" localSheetId="38">#REF!</definedName>
    <definedName name="배전전공991" localSheetId="39">#REF!</definedName>
    <definedName name="배전전공991" localSheetId="40">#REF!</definedName>
    <definedName name="배전전공991" localSheetId="35">#REF!</definedName>
    <definedName name="배전전공991" localSheetId="41">#REF!</definedName>
    <definedName name="배전전공991" localSheetId="36">#REF!</definedName>
    <definedName name="배전전공991" localSheetId="34">#REF!</definedName>
    <definedName name="배전전공991" localSheetId="42">#REF!</definedName>
    <definedName name="배전전공991" localSheetId="22">#REF!</definedName>
    <definedName name="배전전공991" localSheetId="43">#REF!</definedName>
    <definedName name="배전전공991">#REF!</definedName>
    <definedName name="배전전공992" localSheetId="4">#REF!</definedName>
    <definedName name="배전전공992" localSheetId="37">#REF!</definedName>
    <definedName name="배전전공992" localSheetId="38">#REF!</definedName>
    <definedName name="배전전공992" localSheetId="39">#REF!</definedName>
    <definedName name="배전전공992" localSheetId="40">#REF!</definedName>
    <definedName name="배전전공992" localSheetId="35">#REF!</definedName>
    <definedName name="배전전공992" localSheetId="41">#REF!</definedName>
    <definedName name="배전전공992" localSheetId="36">#REF!</definedName>
    <definedName name="배전전공992" localSheetId="34">#REF!</definedName>
    <definedName name="배전전공992" localSheetId="42">#REF!</definedName>
    <definedName name="배전전공992" localSheetId="22">#REF!</definedName>
    <definedName name="배전전공992" localSheetId="43">#REF!</definedName>
    <definedName name="배전전공992">#REF!</definedName>
    <definedName name="배전활선전공">#REF!</definedName>
    <definedName name="배전활선전공001" localSheetId="4">#REF!</definedName>
    <definedName name="배전활선전공001" localSheetId="37">#REF!</definedName>
    <definedName name="배전활선전공001" localSheetId="38">#REF!</definedName>
    <definedName name="배전활선전공001" localSheetId="39">#REF!</definedName>
    <definedName name="배전활선전공001" localSheetId="40">#REF!</definedName>
    <definedName name="배전활선전공001" localSheetId="35">#REF!</definedName>
    <definedName name="배전활선전공001" localSheetId="41">#REF!</definedName>
    <definedName name="배전활선전공001" localSheetId="36">#REF!</definedName>
    <definedName name="배전활선전공001" localSheetId="34">#REF!</definedName>
    <definedName name="배전활선전공001" localSheetId="42">#REF!</definedName>
    <definedName name="배전활선전공001" localSheetId="22">#REF!</definedName>
    <definedName name="배전활선전공001" localSheetId="43">#REF!</definedName>
    <definedName name="배전활선전공001">#REF!</definedName>
    <definedName name="배전활선전공002" localSheetId="4">#REF!</definedName>
    <definedName name="배전활선전공002" localSheetId="37">#REF!</definedName>
    <definedName name="배전활선전공002" localSheetId="38">#REF!</definedName>
    <definedName name="배전활선전공002" localSheetId="39">#REF!</definedName>
    <definedName name="배전활선전공002" localSheetId="40">#REF!</definedName>
    <definedName name="배전활선전공002" localSheetId="35">#REF!</definedName>
    <definedName name="배전활선전공002" localSheetId="41">#REF!</definedName>
    <definedName name="배전활선전공002" localSheetId="36">#REF!</definedName>
    <definedName name="배전활선전공002" localSheetId="34">#REF!</definedName>
    <definedName name="배전활선전공002" localSheetId="42">#REF!</definedName>
    <definedName name="배전활선전공002" localSheetId="22">#REF!</definedName>
    <definedName name="배전활선전공002" localSheetId="43">#REF!</definedName>
    <definedName name="배전활선전공002">#REF!</definedName>
    <definedName name="배전활선전공011" localSheetId="4">#REF!</definedName>
    <definedName name="배전활선전공011" localSheetId="37">#REF!</definedName>
    <definedName name="배전활선전공011" localSheetId="38">#REF!</definedName>
    <definedName name="배전활선전공011" localSheetId="39">#REF!</definedName>
    <definedName name="배전활선전공011" localSheetId="40">#REF!</definedName>
    <definedName name="배전활선전공011" localSheetId="35">#REF!</definedName>
    <definedName name="배전활선전공011" localSheetId="41">#REF!</definedName>
    <definedName name="배전활선전공011" localSheetId="36">#REF!</definedName>
    <definedName name="배전활선전공011" localSheetId="34">#REF!</definedName>
    <definedName name="배전활선전공011" localSheetId="42">#REF!</definedName>
    <definedName name="배전활선전공011" localSheetId="22">#REF!</definedName>
    <definedName name="배전활선전공011" localSheetId="43">#REF!</definedName>
    <definedName name="배전활선전공011">#REF!</definedName>
    <definedName name="배전활선전공982" localSheetId="4">#REF!</definedName>
    <definedName name="배전활선전공982" localSheetId="37">#REF!</definedName>
    <definedName name="배전활선전공982" localSheetId="38">#REF!</definedName>
    <definedName name="배전활선전공982" localSheetId="39">#REF!</definedName>
    <definedName name="배전활선전공982" localSheetId="40">#REF!</definedName>
    <definedName name="배전활선전공982" localSheetId="35">#REF!</definedName>
    <definedName name="배전활선전공982" localSheetId="41">#REF!</definedName>
    <definedName name="배전활선전공982" localSheetId="36">#REF!</definedName>
    <definedName name="배전활선전공982" localSheetId="34">#REF!</definedName>
    <definedName name="배전활선전공982" localSheetId="42">#REF!</definedName>
    <definedName name="배전활선전공982" localSheetId="22">#REF!</definedName>
    <definedName name="배전활선전공982" localSheetId="43">#REF!</definedName>
    <definedName name="배전활선전공982">#REF!</definedName>
    <definedName name="배전활선전공991" localSheetId="4">#REF!</definedName>
    <definedName name="배전활선전공991" localSheetId="37">#REF!</definedName>
    <definedName name="배전활선전공991" localSheetId="38">#REF!</definedName>
    <definedName name="배전활선전공991" localSheetId="39">#REF!</definedName>
    <definedName name="배전활선전공991" localSheetId="40">#REF!</definedName>
    <definedName name="배전활선전공991" localSheetId="35">#REF!</definedName>
    <definedName name="배전활선전공991" localSheetId="41">#REF!</definedName>
    <definedName name="배전활선전공991" localSheetId="36">#REF!</definedName>
    <definedName name="배전활선전공991" localSheetId="34">#REF!</definedName>
    <definedName name="배전활선전공991" localSheetId="42">#REF!</definedName>
    <definedName name="배전활선전공991" localSheetId="22">#REF!</definedName>
    <definedName name="배전활선전공991" localSheetId="43">#REF!</definedName>
    <definedName name="배전활선전공991">#REF!</definedName>
    <definedName name="배전활선전공992" localSheetId="4">#REF!</definedName>
    <definedName name="배전활선전공992" localSheetId="37">#REF!</definedName>
    <definedName name="배전활선전공992" localSheetId="38">#REF!</definedName>
    <definedName name="배전활선전공992" localSheetId="39">#REF!</definedName>
    <definedName name="배전활선전공992" localSheetId="40">#REF!</definedName>
    <definedName name="배전활선전공992" localSheetId="35">#REF!</definedName>
    <definedName name="배전활선전공992" localSheetId="41">#REF!</definedName>
    <definedName name="배전활선전공992" localSheetId="36">#REF!</definedName>
    <definedName name="배전활선전공992" localSheetId="34">#REF!</definedName>
    <definedName name="배전활선전공992" localSheetId="42">#REF!</definedName>
    <definedName name="배전활선전공992" localSheetId="22">#REF!</definedName>
    <definedName name="배전활선전공992" localSheetId="43">#REF!</definedName>
    <definedName name="배전활선전공992">#REF!</definedName>
    <definedName name="배점">#REF!</definedName>
    <definedName name="백목련R10경">#REF!</definedName>
    <definedName name="백목련R10노">#REF!</definedName>
    <definedName name="백목련R10재">#REF!</definedName>
    <definedName name="백목련R6">#REF!</definedName>
    <definedName name="백목련R6경">#REF!</definedName>
    <definedName name="백목련R6노">#REF!</definedName>
    <definedName name="백목련R6재">#REF!</definedName>
    <definedName name="백철쭉H0.3" localSheetId="4">#REF!</definedName>
    <definedName name="백철쭉H0.3" localSheetId="37">#REF!</definedName>
    <definedName name="백철쭉H0.3" localSheetId="38">#REF!</definedName>
    <definedName name="백철쭉H0.3" localSheetId="39">#REF!</definedName>
    <definedName name="백철쭉H0.3" localSheetId="40">#REF!</definedName>
    <definedName name="백철쭉H0.3" localSheetId="35">#REF!</definedName>
    <definedName name="백철쭉H0.3" localSheetId="41">#REF!</definedName>
    <definedName name="백철쭉H0.3" localSheetId="36">#REF!</definedName>
    <definedName name="백철쭉H0.3" localSheetId="34">#REF!</definedName>
    <definedName name="백철쭉H0.3" localSheetId="42">#REF!</definedName>
    <definedName name="백철쭉H0.3" localSheetId="22">#REF!</definedName>
    <definedName name="백철쭉H0.3" localSheetId="43">#REF!</definedName>
    <definedName name="백철쭉H0.3">#REF!</definedName>
    <definedName name="백호07">#REF!</definedName>
    <definedName name="백호10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버팀목">#REF!</definedName>
    <definedName name="버팀목EA">#REF!</definedName>
    <definedName name="번들1호" localSheetId="4">#REF!</definedName>
    <definedName name="번들1호" localSheetId="37">#REF!</definedName>
    <definedName name="번들1호" localSheetId="38">#REF!</definedName>
    <definedName name="번들1호" localSheetId="39">#REF!</definedName>
    <definedName name="번들1호" localSheetId="40">#REF!</definedName>
    <definedName name="번들1호" localSheetId="35">#REF!</definedName>
    <definedName name="번들1호" localSheetId="41">#REF!</definedName>
    <definedName name="번들1호" localSheetId="36">#REF!</definedName>
    <definedName name="번들1호" localSheetId="34">#REF!</definedName>
    <definedName name="번들1호" localSheetId="42">#REF!</definedName>
    <definedName name="번들1호" localSheetId="22">#REF!</definedName>
    <definedName name="번들1호" localSheetId="43">#REF!</definedName>
    <definedName name="번들1호">#REF!</definedName>
    <definedName name="번들2호" localSheetId="4">#REF!</definedName>
    <definedName name="번들2호" localSheetId="37">#REF!</definedName>
    <definedName name="번들2호" localSheetId="38">#REF!</definedName>
    <definedName name="번들2호" localSheetId="39">#REF!</definedName>
    <definedName name="번들2호" localSheetId="40">#REF!</definedName>
    <definedName name="번들2호" localSheetId="35">#REF!</definedName>
    <definedName name="번들2호" localSheetId="41">#REF!</definedName>
    <definedName name="번들2호" localSheetId="36">#REF!</definedName>
    <definedName name="번들2호" localSheetId="34">#REF!</definedName>
    <definedName name="번들2호" localSheetId="42">#REF!</definedName>
    <definedName name="번들2호" localSheetId="22">#REF!</definedName>
    <definedName name="번들2호" localSheetId="43">#REF!</definedName>
    <definedName name="번들2호">#REF!</definedName>
    <definedName name="번들3호" localSheetId="4">#REF!</definedName>
    <definedName name="번들3호" localSheetId="37">#REF!</definedName>
    <definedName name="번들3호" localSheetId="38">#REF!</definedName>
    <definedName name="번들3호" localSheetId="39">#REF!</definedName>
    <definedName name="번들3호" localSheetId="40">#REF!</definedName>
    <definedName name="번들3호" localSheetId="35">#REF!</definedName>
    <definedName name="번들3호" localSheetId="41">#REF!</definedName>
    <definedName name="번들3호" localSheetId="36">#REF!</definedName>
    <definedName name="번들3호" localSheetId="34">#REF!</definedName>
    <definedName name="번들3호" localSheetId="42">#REF!</definedName>
    <definedName name="번들3호" localSheetId="22">#REF!</definedName>
    <definedName name="번들3호" localSheetId="43">#REF!</definedName>
    <definedName name="번들3호">#REF!</definedName>
    <definedName name="번호">[1]Sheet1!#REF!</definedName>
    <definedName name="벌목공">#REF!</definedName>
    <definedName name="벌목공011" localSheetId="4">#REF!</definedName>
    <definedName name="벌목공011" localSheetId="37">#REF!</definedName>
    <definedName name="벌목공011" localSheetId="38">#REF!</definedName>
    <definedName name="벌목공011" localSheetId="39">#REF!</definedName>
    <definedName name="벌목공011" localSheetId="40">#REF!</definedName>
    <definedName name="벌목공011" localSheetId="35">#REF!</definedName>
    <definedName name="벌목공011" localSheetId="41">#REF!</definedName>
    <definedName name="벌목공011" localSheetId="36">#REF!</definedName>
    <definedName name="벌목공011" localSheetId="34">#REF!</definedName>
    <definedName name="벌목공011" localSheetId="42">#REF!</definedName>
    <definedName name="벌목공011" localSheetId="22">#REF!</definedName>
    <definedName name="벌목공011" localSheetId="43">#REF!</definedName>
    <definedName name="벌목공011">#REF!</definedName>
    <definedName name="벌목부001" localSheetId="4">#REF!</definedName>
    <definedName name="벌목부001" localSheetId="37">#REF!</definedName>
    <definedName name="벌목부001" localSheetId="38">#REF!</definedName>
    <definedName name="벌목부001" localSheetId="39">#REF!</definedName>
    <definedName name="벌목부001" localSheetId="40">#REF!</definedName>
    <definedName name="벌목부001" localSheetId="35">#REF!</definedName>
    <definedName name="벌목부001" localSheetId="41">#REF!</definedName>
    <definedName name="벌목부001" localSheetId="36">#REF!</definedName>
    <definedName name="벌목부001" localSheetId="34">#REF!</definedName>
    <definedName name="벌목부001" localSheetId="42">#REF!</definedName>
    <definedName name="벌목부001" localSheetId="22">#REF!</definedName>
    <definedName name="벌목부001" localSheetId="43">#REF!</definedName>
    <definedName name="벌목부001">#REF!</definedName>
    <definedName name="벌목부002" localSheetId="4">#REF!</definedName>
    <definedName name="벌목부002" localSheetId="37">#REF!</definedName>
    <definedName name="벌목부002" localSheetId="38">#REF!</definedName>
    <definedName name="벌목부002" localSheetId="39">#REF!</definedName>
    <definedName name="벌목부002" localSheetId="40">#REF!</definedName>
    <definedName name="벌목부002" localSheetId="35">#REF!</definedName>
    <definedName name="벌목부002" localSheetId="41">#REF!</definedName>
    <definedName name="벌목부002" localSheetId="36">#REF!</definedName>
    <definedName name="벌목부002" localSheetId="34">#REF!</definedName>
    <definedName name="벌목부002" localSheetId="42">#REF!</definedName>
    <definedName name="벌목부002" localSheetId="22">#REF!</definedName>
    <definedName name="벌목부002" localSheetId="43">#REF!</definedName>
    <definedName name="벌목부002">#REF!</definedName>
    <definedName name="벌목부982" localSheetId="4">#REF!</definedName>
    <definedName name="벌목부982" localSheetId="37">#REF!</definedName>
    <definedName name="벌목부982" localSheetId="38">#REF!</definedName>
    <definedName name="벌목부982" localSheetId="39">#REF!</definedName>
    <definedName name="벌목부982" localSheetId="40">#REF!</definedName>
    <definedName name="벌목부982" localSheetId="35">#REF!</definedName>
    <definedName name="벌목부982" localSheetId="41">#REF!</definedName>
    <definedName name="벌목부982" localSheetId="36">#REF!</definedName>
    <definedName name="벌목부982" localSheetId="34">#REF!</definedName>
    <definedName name="벌목부982" localSheetId="42">#REF!</definedName>
    <definedName name="벌목부982" localSheetId="22">#REF!</definedName>
    <definedName name="벌목부982" localSheetId="43">#REF!</definedName>
    <definedName name="벌목부982">#REF!</definedName>
    <definedName name="벌목부991" localSheetId="4">#REF!</definedName>
    <definedName name="벌목부991" localSheetId="37">#REF!</definedName>
    <definedName name="벌목부991" localSheetId="38">#REF!</definedName>
    <definedName name="벌목부991" localSheetId="39">#REF!</definedName>
    <definedName name="벌목부991" localSheetId="40">#REF!</definedName>
    <definedName name="벌목부991" localSheetId="35">#REF!</definedName>
    <definedName name="벌목부991" localSheetId="41">#REF!</definedName>
    <definedName name="벌목부991" localSheetId="36">#REF!</definedName>
    <definedName name="벌목부991" localSheetId="34">#REF!</definedName>
    <definedName name="벌목부991" localSheetId="42">#REF!</definedName>
    <definedName name="벌목부991" localSheetId="22">#REF!</definedName>
    <definedName name="벌목부991" localSheetId="43">#REF!</definedName>
    <definedName name="벌목부991">#REF!</definedName>
    <definedName name="벌목부992" localSheetId="4">#REF!</definedName>
    <definedName name="벌목부992" localSheetId="37">#REF!</definedName>
    <definedName name="벌목부992" localSheetId="38">#REF!</definedName>
    <definedName name="벌목부992" localSheetId="39">#REF!</definedName>
    <definedName name="벌목부992" localSheetId="40">#REF!</definedName>
    <definedName name="벌목부992" localSheetId="35">#REF!</definedName>
    <definedName name="벌목부992" localSheetId="41">#REF!</definedName>
    <definedName name="벌목부992" localSheetId="36">#REF!</definedName>
    <definedName name="벌목부992" localSheetId="34">#REF!</definedName>
    <definedName name="벌목부992" localSheetId="42">#REF!</definedName>
    <definedName name="벌목부992" localSheetId="22">#REF!</definedName>
    <definedName name="벌목부992" localSheetId="43">#REF!</definedName>
    <definedName name="벌목부992">#REF!</definedName>
    <definedName name="벨트컨베이어작업공">#REF!</definedName>
    <definedName name="벽_돌__블_럭__제_작_공" localSheetId="4">#REF!</definedName>
    <definedName name="벽_돌__블_럭__제_작_공" localSheetId="37">#REF!</definedName>
    <definedName name="벽_돌__블_럭__제_작_공" localSheetId="38">#REF!</definedName>
    <definedName name="벽_돌__블_럭__제_작_공" localSheetId="39">#REF!</definedName>
    <definedName name="벽_돌__블_럭__제_작_공" localSheetId="40">#REF!</definedName>
    <definedName name="벽_돌__블_럭__제_작_공" localSheetId="35">#REF!</definedName>
    <definedName name="벽_돌__블_럭__제_작_공" localSheetId="41">#REF!</definedName>
    <definedName name="벽_돌__블_럭__제_작_공" localSheetId="36">#REF!</definedName>
    <definedName name="벽_돌__블_럭__제_작_공" localSheetId="34">#REF!</definedName>
    <definedName name="벽_돌__블_럭__제_작_공" localSheetId="42">#REF!</definedName>
    <definedName name="벽_돌__블_럭__제_작_공" localSheetId="22">#REF!</definedName>
    <definedName name="벽_돌__블_럭__제_작_공" localSheetId="43">#REF!</definedName>
    <definedName name="벽_돌__블_럭__제_작_공">#REF!</definedName>
    <definedName name="벽높이" localSheetId="4">#REF!</definedName>
    <definedName name="벽높이" localSheetId="14">#REF!</definedName>
    <definedName name="벽높이" localSheetId="13">#REF!</definedName>
    <definedName name="벽높이" localSheetId="12">#REF!</definedName>
    <definedName name="벽높이" localSheetId="37">#REF!</definedName>
    <definedName name="벽높이" localSheetId="38">#REF!</definedName>
    <definedName name="벽높이" localSheetId="39">#REF!</definedName>
    <definedName name="벽높이" localSheetId="40">#REF!</definedName>
    <definedName name="벽높이" localSheetId="35">#REF!</definedName>
    <definedName name="벽높이" localSheetId="41">#REF!</definedName>
    <definedName name="벽높이" localSheetId="36">#REF!</definedName>
    <definedName name="벽높이" localSheetId="34">#REF!</definedName>
    <definedName name="벽높이" localSheetId="42">#REF!</definedName>
    <definedName name="벽높이" localSheetId="22">#REF!</definedName>
    <definedName name="벽높이" localSheetId="10">#REF!</definedName>
    <definedName name="벽높이" localSheetId="43">#REF!</definedName>
    <definedName name="벽높이">#REF!</definedName>
    <definedName name="벽돌_블럭_제작공011" localSheetId="4">#REF!</definedName>
    <definedName name="벽돌_블럭_제작공011" localSheetId="37">#REF!</definedName>
    <definedName name="벽돌_블럭_제작공011" localSheetId="38">#REF!</definedName>
    <definedName name="벽돌_블럭_제작공011" localSheetId="39">#REF!</definedName>
    <definedName name="벽돌_블럭_제작공011" localSheetId="40">#REF!</definedName>
    <definedName name="벽돌_블럭_제작공011" localSheetId="35">#REF!</definedName>
    <definedName name="벽돌_블럭_제작공011" localSheetId="41">#REF!</definedName>
    <definedName name="벽돌_블럭_제작공011" localSheetId="36">#REF!</definedName>
    <definedName name="벽돌_블럭_제작공011" localSheetId="34">#REF!</definedName>
    <definedName name="벽돌_블럭_제작공011" localSheetId="42">#REF!</definedName>
    <definedName name="벽돌_블럭_제작공011" localSheetId="22">#REF!</definedName>
    <definedName name="벽돌_블럭_제작공011" localSheetId="43">#REF!</definedName>
    <definedName name="벽돌_블럭_제작공011">#REF!</definedName>
    <definedName name="벽돌_블록_제작공">#REF!</definedName>
    <definedName name="벽돌_블록_제작공001" localSheetId="4">#REF!</definedName>
    <definedName name="벽돌_블록_제작공001" localSheetId="37">#REF!</definedName>
    <definedName name="벽돌_블록_제작공001" localSheetId="38">#REF!</definedName>
    <definedName name="벽돌_블록_제작공001" localSheetId="39">#REF!</definedName>
    <definedName name="벽돌_블록_제작공001" localSheetId="40">#REF!</definedName>
    <definedName name="벽돌_블록_제작공001" localSheetId="35">#REF!</definedName>
    <definedName name="벽돌_블록_제작공001" localSheetId="41">#REF!</definedName>
    <definedName name="벽돌_블록_제작공001" localSheetId="36">#REF!</definedName>
    <definedName name="벽돌_블록_제작공001" localSheetId="34">#REF!</definedName>
    <definedName name="벽돌_블록_제작공001" localSheetId="42">#REF!</definedName>
    <definedName name="벽돌_블록_제작공001" localSheetId="22">#REF!</definedName>
    <definedName name="벽돌_블록_제작공001" localSheetId="43">#REF!</definedName>
    <definedName name="벽돌_블록_제작공001">#REF!</definedName>
    <definedName name="벽돌_블록_제작공002" localSheetId="4">#REF!</definedName>
    <definedName name="벽돌_블록_제작공002" localSheetId="37">#REF!</definedName>
    <definedName name="벽돌_블록_제작공002" localSheetId="38">#REF!</definedName>
    <definedName name="벽돌_블록_제작공002" localSheetId="39">#REF!</definedName>
    <definedName name="벽돌_블록_제작공002" localSheetId="40">#REF!</definedName>
    <definedName name="벽돌_블록_제작공002" localSheetId="35">#REF!</definedName>
    <definedName name="벽돌_블록_제작공002" localSheetId="41">#REF!</definedName>
    <definedName name="벽돌_블록_제작공002" localSheetId="36">#REF!</definedName>
    <definedName name="벽돌_블록_제작공002" localSheetId="34">#REF!</definedName>
    <definedName name="벽돌_블록_제작공002" localSheetId="42">#REF!</definedName>
    <definedName name="벽돌_블록_제작공002" localSheetId="22">#REF!</definedName>
    <definedName name="벽돌_블록_제작공002" localSheetId="43">#REF!</definedName>
    <definedName name="벽돌_블록_제작공002">#REF!</definedName>
    <definedName name="벽돌_블록_제작공982" localSheetId="4">#REF!</definedName>
    <definedName name="벽돌_블록_제작공982" localSheetId="37">#REF!</definedName>
    <definedName name="벽돌_블록_제작공982" localSheetId="38">#REF!</definedName>
    <definedName name="벽돌_블록_제작공982" localSheetId="39">#REF!</definedName>
    <definedName name="벽돌_블록_제작공982" localSheetId="40">#REF!</definedName>
    <definedName name="벽돌_블록_제작공982" localSheetId="35">#REF!</definedName>
    <definedName name="벽돌_블록_제작공982" localSheetId="41">#REF!</definedName>
    <definedName name="벽돌_블록_제작공982" localSheetId="36">#REF!</definedName>
    <definedName name="벽돌_블록_제작공982" localSheetId="34">#REF!</definedName>
    <definedName name="벽돌_블록_제작공982" localSheetId="42">#REF!</definedName>
    <definedName name="벽돌_블록_제작공982" localSheetId="22">#REF!</definedName>
    <definedName name="벽돌_블록_제작공982" localSheetId="43">#REF!</definedName>
    <definedName name="벽돌_블록_제작공982">#REF!</definedName>
    <definedName name="벽돌_블록_제작공991" localSheetId="4">#REF!</definedName>
    <definedName name="벽돌_블록_제작공991" localSheetId="37">#REF!</definedName>
    <definedName name="벽돌_블록_제작공991" localSheetId="38">#REF!</definedName>
    <definedName name="벽돌_블록_제작공991" localSheetId="39">#REF!</definedName>
    <definedName name="벽돌_블록_제작공991" localSheetId="40">#REF!</definedName>
    <definedName name="벽돌_블록_제작공991" localSheetId="35">#REF!</definedName>
    <definedName name="벽돌_블록_제작공991" localSheetId="41">#REF!</definedName>
    <definedName name="벽돌_블록_제작공991" localSheetId="36">#REF!</definedName>
    <definedName name="벽돌_블록_제작공991" localSheetId="34">#REF!</definedName>
    <definedName name="벽돌_블록_제작공991" localSheetId="42">#REF!</definedName>
    <definedName name="벽돌_블록_제작공991" localSheetId="22">#REF!</definedName>
    <definedName name="벽돌_블록_제작공991" localSheetId="43">#REF!</definedName>
    <definedName name="벽돌_블록_제작공991">#REF!</definedName>
    <definedName name="벽돌_블록_제작공992" localSheetId="4">#REF!</definedName>
    <definedName name="벽돌_블록_제작공992" localSheetId="37">#REF!</definedName>
    <definedName name="벽돌_블록_제작공992" localSheetId="38">#REF!</definedName>
    <definedName name="벽돌_블록_제작공992" localSheetId="39">#REF!</definedName>
    <definedName name="벽돌_블록_제작공992" localSheetId="40">#REF!</definedName>
    <definedName name="벽돌_블록_제작공992" localSheetId="35">#REF!</definedName>
    <definedName name="벽돌_블록_제작공992" localSheetId="41">#REF!</definedName>
    <definedName name="벽돌_블록_제작공992" localSheetId="36">#REF!</definedName>
    <definedName name="벽돌_블록_제작공992" localSheetId="34">#REF!</definedName>
    <definedName name="벽돌_블록_제작공992" localSheetId="42">#REF!</definedName>
    <definedName name="벽돌_블록_제작공992" localSheetId="22">#REF!</definedName>
    <definedName name="벽돌_블록_제작공992" localSheetId="43">#REF!</definedName>
    <definedName name="벽돌_블록_제작공992">#REF!</definedName>
    <definedName name="변경" hidden="1">{#N/A,#N/A,FALSE,"현장 NCR 분석";#N/A,#N/A,FALSE,"현장품질감사";#N/A,#N/A,FALSE,"현장품질감사"}</definedName>
    <definedName name="변전전공001" localSheetId="4">#REF!</definedName>
    <definedName name="변전전공001" localSheetId="37">#REF!</definedName>
    <definedName name="변전전공001" localSheetId="38">#REF!</definedName>
    <definedName name="변전전공001" localSheetId="39">#REF!</definedName>
    <definedName name="변전전공001" localSheetId="40">#REF!</definedName>
    <definedName name="변전전공001" localSheetId="35">#REF!</definedName>
    <definedName name="변전전공001" localSheetId="41">#REF!</definedName>
    <definedName name="변전전공001" localSheetId="36">#REF!</definedName>
    <definedName name="변전전공001" localSheetId="34">#REF!</definedName>
    <definedName name="변전전공001" localSheetId="42">#REF!</definedName>
    <definedName name="변전전공001" localSheetId="22">#REF!</definedName>
    <definedName name="변전전공001" localSheetId="43">#REF!</definedName>
    <definedName name="변전전공001">#REF!</definedName>
    <definedName name="변전전공002" localSheetId="4">#REF!</definedName>
    <definedName name="변전전공002" localSheetId="37">#REF!</definedName>
    <definedName name="변전전공002" localSheetId="38">#REF!</definedName>
    <definedName name="변전전공002" localSheetId="39">#REF!</definedName>
    <definedName name="변전전공002" localSheetId="40">#REF!</definedName>
    <definedName name="변전전공002" localSheetId="35">#REF!</definedName>
    <definedName name="변전전공002" localSheetId="41">#REF!</definedName>
    <definedName name="변전전공002" localSheetId="36">#REF!</definedName>
    <definedName name="변전전공002" localSheetId="34">#REF!</definedName>
    <definedName name="변전전공002" localSheetId="42">#REF!</definedName>
    <definedName name="변전전공002" localSheetId="22">#REF!</definedName>
    <definedName name="변전전공002" localSheetId="43">#REF!</definedName>
    <definedName name="변전전공002">#REF!</definedName>
    <definedName name="변전전공011" localSheetId="4">#REF!</definedName>
    <definedName name="변전전공011" localSheetId="37">#REF!</definedName>
    <definedName name="변전전공011" localSheetId="38">#REF!</definedName>
    <definedName name="변전전공011" localSheetId="39">#REF!</definedName>
    <definedName name="변전전공011" localSheetId="40">#REF!</definedName>
    <definedName name="변전전공011" localSheetId="35">#REF!</definedName>
    <definedName name="변전전공011" localSheetId="41">#REF!</definedName>
    <definedName name="변전전공011" localSheetId="36">#REF!</definedName>
    <definedName name="변전전공011" localSheetId="34">#REF!</definedName>
    <definedName name="변전전공011" localSheetId="42">#REF!</definedName>
    <definedName name="변전전공011" localSheetId="22">#REF!</definedName>
    <definedName name="변전전공011" localSheetId="43">#REF!</definedName>
    <definedName name="변전전공011">#REF!</definedName>
    <definedName name="변전전공982" localSheetId="4">#REF!</definedName>
    <definedName name="변전전공982" localSheetId="37">#REF!</definedName>
    <definedName name="변전전공982" localSheetId="38">#REF!</definedName>
    <definedName name="변전전공982" localSheetId="39">#REF!</definedName>
    <definedName name="변전전공982" localSheetId="40">#REF!</definedName>
    <definedName name="변전전공982" localSheetId="35">#REF!</definedName>
    <definedName name="변전전공982" localSheetId="41">#REF!</definedName>
    <definedName name="변전전공982" localSheetId="36">#REF!</definedName>
    <definedName name="변전전공982" localSheetId="34">#REF!</definedName>
    <definedName name="변전전공982" localSheetId="42">#REF!</definedName>
    <definedName name="변전전공982" localSheetId="22">#REF!</definedName>
    <definedName name="변전전공982" localSheetId="43">#REF!</definedName>
    <definedName name="변전전공982">#REF!</definedName>
    <definedName name="변전전공991" localSheetId="4">#REF!</definedName>
    <definedName name="변전전공991" localSheetId="37">#REF!</definedName>
    <definedName name="변전전공991" localSheetId="38">#REF!</definedName>
    <definedName name="변전전공991" localSheetId="39">#REF!</definedName>
    <definedName name="변전전공991" localSheetId="40">#REF!</definedName>
    <definedName name="변전전공991" localSheetId="35">#REF!</definedName>
    <definedName name="변전전공991" localSheetId="41">#REF!</definedName>
    <definedName name="변전전공991" localSheetId="36">#REF!</definedName>
    <definedName name="변전전공991" localSheetId="34">#REF!</definedName>
    <definedName name="변전전공991" localSheetId="42">#REF!</definedName>
    <definedName name="변전전공991" localSheetId="22">#REF!</definedName>
    <definedName name="변전전공991" localSheetId="43">#REF!</definedName>
    <definedName name="변전전공991">#REF!</definedName>
    <definedName name="변전전공992" localSheetId="4">#REF!</definedName>
    <definedName name="변전전공992" localSheetId="37">#REF!</definedName>
    <definedName name="변전전공992" localSheetId="38">#REF!</definedName>
    <definedName name="변전전공992" localSheetId="39">#REF!</definedName>
    <definedName name="변전전공992" localSheetId="40">#REF!</definedName>
    <definedName name="변전전공992" localSheetId="35">#REF!</definedName>
    <definedName name="변전전공992" localSheetId="41">#REF!</definedName>
    <definedName name="변전전공992" localSheetId="36">#REF!</definedName>
    <definedName name="변전전공992" localSheetId="34">#REF!</definedName>
    <definedName name="변전전공992" localSheetId="42">#REF!</definedName>
    <definedName name="변전전공992" localSheetId="22">#REF!</definedName>
    <definedName name="변전전공992" localSheetId="43">#REF!</definedName>
    <definedName name="변전전공992">#REF!</definedName>
    <definedName name="변현평">#REF!</definedName>
    <definedName name="보_온_공">#REF!</definedName>
    <definedName name="보고">#REF!</definedName>
    <definedName name="보도노">#REF!</definedName>
    <definedName name="보도재">#REF!</definedName>
    <definedName name="보링공">#REF!</definedName>
    <definedName name="보링공_지질조사">#REF!</definedName>
    <definedName name="보링공_지질조사001" localSheetId="4">#REF!</definedName>
    <definedName name="보링공_지질조사001" localSheetId="37">#REF!</definedName>
    <definedName name="보링공_지질조사001" localSheetId="38">#REF!</definedName>
    <definedName name="보링공_지질조사001" localSheetId="39">#REF!</definedName>
    <definedName name="보링공_지질조사001" localSheetId="40">#REF!</definedName>
    <definedName name="보링공_지질조사001" localSheetId="35">#REF!</definedName>
    <definedName name="보링공_지질조사001" localSheetId="41">#REF!</definedName>
    <definedName name="보링공_지질조사001" localSheetId="36">#REF!</definedName>
    <definedName name="보링공_지질조사001" localSheetId="34">#REF!</definedName>
    <definedName name="보링공_지질조사001" localSheetId="42">#REF!</definedName>
    <definedName name="보링공_지질조사001" localSheetId="22">#REF!</definedName>
    <definedName name="보링공_지질조사001" localSheetId="43">#REF!</definedName>
    <definedName name="보링공_지질조사001">#REF!</definedName>
    <definedName name="보링공_지질조사002" localSheetId="4">#REF!</definedName>
    <definedName name="보링공_지질조사002" localSheetId="37">#REF!</definedName>
    <definedName name="보링공_지질조사002" localSheetId="38">#REF!</definedName>
    <definedName name="보링공_지질조사002" localSheetId="39">#REF!</definedName>
    <definedName name="보링공_지질조사002" localSheetId="40">#REF!</definedName>
    <definedName name="보링공_지질조사002" localSheetId="35">#REF!</definedName>
    <definedName name="보링공_지질조사002" localSheetId="41">#REF!</definedName>
    <definedName name="보링공_지질조사002" localSheetId="36">#REF!</definedName>
    <definedName name="보링공_지질조사002" localSheetId="34">#REF!</definedName>
    <definedName name="보링공_지질조사002" localSheetId="42">#REF!</definedName>
    <definedName name="보링공_지질조사002" localSheetId="22">#REF!</definedName>
    <definedName name="보링공_지질조사002" localSheetId="43">#REF!</definedName>
    <definedName name="보링공_지질조사002">#REF!</definedName>
    <definedName name="보링공_지질조사011" localSheetId="4">#REF!</definedName>
    <definedName name="보링공_지질조사011" localSheetId="37">#REF!</definedName>
    <definedName name="보링공_지질조사011" localSheetId="38">#REF!</definedName>
    <definedName name="보링공_지질조사011" localSheetId="39">#REF!</definedName>
    <definedName name="보링공_지질조사011" localSheetId="40">#REF!</definedName>
    <definedName name="보링공_지질조사011" localSheetId="35">#REF!</definedName>
    <definedName name="보링공_지질조사011" localSheetId="41">#REF!</definedName>
    <definedName name="보링공_지질조사011" localSheetId="36">#REF!</definedName>
    <definedName name="보링공_지질조사011" localSheetId="34">#REF!</definedName>
    <definedName name="보링공_지질조사011" localSheetId="42">#REF!</definedName>
    <definedName name="보링공_지질조사011" localSheetId="22">#REF!</definedName>
    <definedName name="보링공_지질조사011" localSheetId="43">#REF!</definedName>
    <definedName name="보링공_지질조사011">#REF!</definedName>
    <definedName name="보링공_지질조사982" localSheetId="4">#REF!</definedName>
    <definedName name="보링공_지질조사982" localSheetId="37">#REF!</definedName>
    <definedName name="보링공_지질조사982" localSheetId="38">#REF!</definedName>
    <definedName name="보링공_지질조사982" localSheetId="39">#REF!</definedName>
    <definedName name="보링공_지질조사982" localSheetId="40">#REF!</definedName>
    <definedName name="보링공_지질조사982" localSheetId="35">#REF!</definedName>
    <definedName name="보링공_지질조사982" localSheetId="41">#REF!</definedName>
    <definedName name="보링공_지질조사982" localSheetId="36">#REF!</definedName>
    <definedName name="보링공_지질조사982" localSheetId="34">#REF!</definedName>
    <definedName name="보링공_지질조사982" localSheetId="42">#REF!</definedName>
    <definedName name="보링공_지질조사982" localSheetId="22">#REF!</definedName>
    <definedName name="보링공_지질조사982" localSheetId="43">#REF!</definedName>
    <definedName name="보링공_지질조사982">#REF!</definedName>
    <definedName name="보링공_지질조사991" localSheetId="4">#REF!</definedName>
    <definedName name="보링공_지질조사991" localSheetId="37">#REF!</definedName>
    <definedName name="보링공_지질조사991" localSheetId="38">#REF!</definedName>
    <definedName name="보링공_지질조사991" localSheetId="39">#REF!</definedName>
    <definedName name="보링공_지질조사991" localSheetId="40">#REF!</definedName>
    <definedName name="보링공_지질조사991" localSheetId="35">#REF!</definedName>
    <definedName name="보링공_지질조사991" localSheetId="41">#REF!</definedName>
    <definedName name="보링공_지질조사991" localSheetId="36">#REF!</definedName>
    <definedName name="보링공_지질조사991" localSheetId="34">#REF!</definedName>
    <definedName name="보링공_지질조사991" localSheetId="42">#REF!</definedName>
    <definedName name="보링공_지질조사991" localSheetId="22">#REF!</definedName>
    <definedName name="보링공_지질조사991" localSheetId="43">#REF!</definedName>
    <definedName name="보링공_지질조사991">#REF!</definedName>
    <definedName name="보링공_지질조사992" localSheetId="4">#REF!</definedName>
    <definedName name="보링공_지질조사992" localSheetId="37">#REF!</definedName>
    <definedName name="보링공_지질조사992" localSheetId="38">#REF!</definedName>
    <definedName name="보링공_지질조사992" localSheetId="39">#REF!</definedName>
    <definedName name="보링공_지질조사992" localSheetId="40">#REF!</definedName>
    <definedName name="보링공_지질조사992" localSheetId="35">#REF!</definedName>
    <definedName name="보링공_지질조사992" localSheetId="41">#REF!</definedName>
    <definedName name="보링공_지질조사992" localSheetId="36">#REF!</definedName>
    <definedName name="보링공_지질조사992" localSheetId="34">#REF!</definedName>
    <definedName name="보링공_지질조사992" localSheetId="42">#REF!</definedName>
    <definedName name="보링공_지질조사992" localSheetId="22">#REF!</definedName>
    <definedName name="보링공_지질조사992" localSheetId="43">#REF!</definedName>
    <definedName name="보링공_지질조사992">#REF!</definedName>
    <definedName name="보링기">#REF!</definedName>
    <definedName name="보상">#REF!</definedName>
    <definedName name="보상비수">#REF!</definedName>
    <definedName name="보상비평">#REF!</definedName>
    <definedName name="보습제">#REF!</definedName>
    <definedName name="보안공">#REF!</definedName>
    <definedName name="보안공001" localSheetId="4">#REF!</definedName>
    <definedName name="보안공001" localSheetId="37">#REF!</definedName>
    <definedName name="보안공001" localSheetId="38">#REF!</definedName>
    <definedName name="보안공001" localSheetId="39">#REF!</definedName>
    <definedName name="보안공001" localSheetId="40">#REF!</definedName>
    <definedName name="보안공001" localSheetId="35">#REF!</definedName>
    <definedName name="보안공001" localSheetId="41">#REF!</definedName>
    <definedName name="보안공001" localSheetId="36">#REF!</definedName>
    <definedName name="보안공001" localSheetId="34">#REF!</definedName>
    <definedName name="보안공001" localSheetId="42">#REF!</definedName>
    <definedName name="보안공001" localSheetId="22">#REF!</definedName>
    <definedName name="보안공001" localSheetId="43">#REF!</definedName>
    <definedName name="보안공001">#REF!</definedName>
    <definedName name="보안공002" localSheetId="4">#REF!</definedName>
    <definedName name="보안공002" localSheetId="37">#REF!</definedName>
    <definedName name="보안공002" localSheetId="38">#REF!</definedName>
    <definedName name="보안공002" localSheetId="39">#REF!</definedName>
    <definedName name="보안공002" localSheetId="40">#REF!</definedName>
    <definedName name="보안공002" localSheetId="35">#REF!</definedName>
    <definedName name="보안공002" localSheetId="41">#REF!</definedName>
    <definedName name="보안공002" localSheetId="36">#REF!</definedName>
    <definedName name="보안공002" localSheetId="34">#REF!</definedName>
    <definedName name="보안공002" localSheetId="42">#REF!</definedName>
    <definedName name="보안공002" localSheetId="22">#REF!</definedName>
    <definedName name="보안공002" localSheetId="43">#REF!</definedName>
    <definedName name="보안공002">#REF!</definedName>
    <definedName name="보안공011" localSheetId="4">#REF!</definedName>
    <definedName name="보안공011" localSheetId="37">#REF!</definedName>
    <definedName name="보안공011" localSheetId="38">#REF!</definedName>
    <definedName name="보안공011" localSheetId="39">#REF!</definedName>
    <definedName name="보안공011" localSheetId="40">#REF!</definedName>
    <definedName name="보안공011" localSheetId="35">#REF!</definedName>
    <definedName name="보안공011" localSheetId="41">#REF!</definedName>
    <definedName name="보안공011" localSheetId="36">#REF!</definedName>
    <definedName name="보안공011" localSheetId="34">#REF!</definedName>
    <definedName name="보안공011" localSheetId="42">#REF!</definedName>
    <definedName name="보안공011" localSheetId="22">#REF!</definedName>
    <definedName name="보안공011" localSheetId="43">#REF!</definedName>
    <definedName name="보안공011">#REF!</definedName>
    <definedName name="보안공982" localSheetId="4">#REF!</definedName>
    <definedName name="보안공982" localSheetId="37">#REF!</definedName>
    <definedName name="보안공982" localSheetId="38">#REF!</definedName>
    <definedName name="보안공982" localSheetId="39">#REF!</definedName>
    <definedName name="보안공982" localSheetId="40">#REF!</definedName>
    <definedName name="보안공982" localSheetId="35">#REF!</definedName>
    <definedName name="보안공982" localSheetId="41">#REF!</definedName>
    <definedName name="보안공982" localSheetId="36">#REF!</definedName>
    <definedName name="보안공982" localSheetId="34">#REF!</definedName>
    <definedName name="보안공982" localSheetId="42">#REF!</definedName>
    <definedName name="보안공982" localSheetId="22">#REF!</definedName>
    <definedName name="보안공982" localSheetId="43">#REF!</definedName>
    <definedName name="보안공982">#REF!</definedName>
    <definedName name="보안공991" localSheetId="4">#REF!</definedName>
    <definedName name="보안공991" localSheetId="37">#REF!</definedName>
    <definedName name="보안공991" localSheetId="38">#REF!</definedName>
    <definedName name="보안공991" localSheetId="39">#REF!</definedName>
    <definedName name="보안공991" localSheetId="40">#REF!</definedName>
    <definedName name="보안공991" localSheetId="35">#REF!</definedName>
    <definedName name="보안공991" localSheetId="41">#REF!</definedName>
    <definedName name="보안공991" localSheetId="36">#REF!</definedName>
    <definedName name="보안공991" localSheetId="34">#REF!</definedName>
    <definedName name="보안공991" localSheetId="42">#REF!</definedName>
    <definedName name="보안공991" localSheetId="22">#REF!</definedName>
    <definedName name="보안공991" localSheetId="43">#REF!</definedName>
    <definedName name="보안공991">#REF!</definedName>
    <definedName name="보안공992" localSheetId="4">#REF!</definedName>
    <definedName name="보안공992" localSheetId="37">#REF!</definedName>
    <definedName name="보안공992" localSheetId="38">#REF!</definedName>
    <definedName name="보안공992" localSheetId="39">#REF!</definedName>
    <definedName name="보안공992" localSheetId="40">#REF!</definedName>
    <definedName name="보안공992" localSheetId="35">#REF!</definedName>
    <definedName name="보안공992" localSheetId="41">#REF!</definedName>
    <definedName name="보안공992" localSheetId="36">#REF!</definedName>
    <definedName name="보안공992" localSheetId="34">#REF!</definedName>
    <definedName name="보안공992" localSheetId="42">#REF!</definedName>
    <definedName name="보안공992" localSheetId="22">#REF!</definedName>
    <definedName name="보안공992" localSheetId="43">#REF!</definedName>
    <definedName name="보안공992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기계1">#REF!</definedName>
    <definedName name="보오링기계2">#REF!</definedName>
    <definedName name="보온공">#REF!</definedName>
    <definedName name="보온공001" localSheetId="4">#REF!</definedName>
    <definedName name="보온공001" localSheetId="37">#REF!</definedName>
    <definedName name="보온공001" localSheetId="38">#REF!</definedName>
    <definedName name="보온공001" localSheetId="39">#REF!</definedName>
    <definedName name="보온공001" localSheetId="40">#REF!</definedName>
    <definedName name="보온공001" localSheetId="35">#REF!</definedName>
    <definedName name="보온공001" localSheetId="41">#REF!</definedName>
    <definedName name="보온공001" localSheetId="36">#REF!</definedName>
    <definedName name="보온공001" localSheetId="34">#REF!</definedName>
    <definedName name="보온공001" localSheetId="42">#REF!</definedName>
    <definedName name="보온공001" localSheetId="22">#REF!</definedName>
    <definedName name="보온공001" localSheetId="43">#REF!</definedName>
    <definedName name="보온공001">#REF!</definedName>
    <definedName name="보온공002" localSheetId="4">#REF!</definedName>
    <definedName name="보온공002" localSheetId="37">#REF!</definedName>
    <definedName name="보온공002" localSheetId="38">#REF!</definedName>
    <definedName name="보온공002" localSheetId="39">#REF!</definedName>
    <definedName name="보온공002" localSheetId="40">#REF!</definedName>
    <definedName name="보온공002" localSheetId="35">#REF!</definedName>
    <definedName name="보온공002" localSheetId="41">#REF!</definedName>
    <definedName name="보온공002" localSheetId="36">#REF!</definedName>
    <definedName name="보온공002" localSheetId="34">#REF!</definedName>
    <definedName name="보온공002" localSheetId="42">#REF!</definedName>
    <definedName name="보온공002" localSheetId="22">#REF!</definedName>
    <definedName name="보온공002" localSheetId="43">#REF!</definedName>
    <definedName name="보온공002">#REF!</definedName>
    <definedName name="보온공011" localSheetId="4">#REF!</definedName>
    <definedName name="보온공011" localSheetId="37">#REF!</definedName>
    <definedName name="보온공011" localSheetId="38">#REF!</definedName>
    <definedName name="보온공011" localSheetId="39">#REF!</definedName>
    <definedName name="보온공011" localSheetId="40">#REF!</definedName>
    <definedName name="보온공011" localSheetId="35">#REF!</definedName>
    <definedName name="보온공011" localSheetId="41">#REF!</definedName>
    <definedName name="보온공011" localSheetId="36">#REF!</definedName>
    <definedName name="보온공011" localSheetId="34">#REF!</definedName>
    <definedName name="보온공011" localSheetId="42">#REF!</definedName>
    <definedName name="보온공011" localSheetId="22">#REF!</definedName>
    <definedName name="보온공011" localSheetId="43">#REF!</definedName>
    <definedName name="보온공011">#REF!</definedName>
    <definedName name="보온공982" localSheetId="4">#REF!</definedName>
    <definedName name="보온공982" localSheetId="37">#REF!</definedName>
    <definedName name="보온공982" localSheetId="38">#REF!</definedName>
    <definedName name="보온공982" localSheetId="39">#REF!</definedName>
    <definedName name="보온공982" localSheetId="40">#REF!</definedName>
    <definedName name="보온공982" localSheetId="35">#REF!</definedName>
    <definedName name="보온공982" localSheetId="41">#REF!</definedName>
    <definedName name="보온공982" localSheetId="36">#REF!</definedName>
    <definedName name="보온공982" localSheetId="34">#REF!</definedName>
    <definedName name="보온공982" localSheetId="42">#REF!</definedName>
    <definedName name="보온공982" localSheetId="22">#REF!</definedName>
    <definedName name="보온공982" localSheetId="43">#REF!</definedName>
    <definedName name="보온공982">#REF!</definedName>
    <definedName name="보온공991" localSheetId="4">#REF!</definedName>
    <definedName name="보온공991" localSheetId="37">#REF!</definedName>
    <definedName name="보온공991" localSheetId="38">#REF!</definedName>
    <definedName name="보온공991" localSheetId="39">#REF!</definedName>
    <definedName name="보온공991" localSheetId="40">#REF!</definedName>
    <definedName name="보온공991" localSheetId="35">#REF!</definedName>
    <definedName name="보온공991" localSheetId="41">#REF!</definedName>
    <definedName name="보온공991" localSheetId="36">#REF!</definedName>
    <definedName name="보온공991" localSheetId="34">#REF!</definedName>
    <definedName name="보온공991" localSheetId="42">#REF!</definedName>
    <definedName name="보온공991" localSheetId="22">#REF!</definedName>
    <definedName name="보온공991" localSheetId="43">#REF!</definedName>
    <definedName name="보온공991">#REF!</definedName>
    <definedName name="보온공992" localSheetId="4">#REF!</definedName>
    <definedName name="보온공992" localSheetId="37">#REF!</definedName>
    <definedName name="보온공992" localSheetId="38">#REF!</definedName>
    <definedName name="보온공992" localSheetId="39">#REF!</definedName>
    <definedName name="보온공992" localSheetId="40">#REF!</definedName>
    <definedName name="보온공992" localSheetId="35">#REF!</definedName>
    <definedName name="보온공992" localSheetId="41">#REF!</definedName>
    <definedName name="보온공992" localSheetId="36">#REF!</definedName>
    <definedName name="보온공992" localSheetId="34">#REF!</definedName>
    <definedName name="보온공992" localSheetId="42">#REF!</definedName>
    <definedName name="보온공992" localSheetId="22">#REF!</definedName>
    <definedName name="보온공992" localSheetId="43">#REF!</definedName>
    <definedName name="보온공992">#REF!</definedName>
    <definedName name="보인" localSheetId="4">#REF!</definedName>
    <definedName name="보인" localSheetId="14">#REF!</definedName>
    <definedName name="보인" localSheetId="13">#REF!</definedName>
    <definedName name="보인" localSheetId="12">#REF!</definedName>
    <definedName name="보인" localSheetId="37">#REF!</definedName>
    <definedName name="보인" localSheetId="38">#REF!</definedName>
    <definedName name="보인" localSheetId="39">#REF!</definedName>
    <definedName name="보인" localSheetId="40">#REF!</definedName>
    <definedName name="보인" localSheetId="35">#REF!</definedName>
    <definedName name="보인" localSheetId="41">#REF!</definedName>
    <definedName name="보인" localSheetId="36">#REF!</definedName>
    <definedName name="보인" localSheetId="34">#REF!</definedName>
    <definedName name="보인" localSheetId="42">#REF!</definedName>
    <definedName name="보인" localSheetId="22">#REF!</definedName>
    <definedName name="보인" localSheetId="10">#REF!</definedName>
    <definedName name="보인" localSheetId="43">#REF!</definedName>
    <definedName name="보인">#REF!</definedName>
    <definedName name="보일러공">#REF!</definedName>
    <definedName name="보일러공001" localSheetId="4">#REF!</definedName>
    <definedName name="보일러공001" localSheetId="37">#REF!</definedName>
    <definedName name="보일러공001" localSheetId="38">#REF!</definedName>
    <definedName name="보일러공001" localSheetId="39">#REF!</definedName>
    <definedName name="보일러공001" localSheetId="40">#REF!</definedName>
    <definedName name="보일러공001" localSheetId="35">#REF!</definedName>
    <definedName name="보일러공001" localSheetId="41">#REF!</definedName>
    <definedName name="보일러공001" localSheetId="36">#REF!</definedName>
    <definedName name="보일러공001" localSheetId="34">#REF!</definedName>
    <definedName name="보일러공001" localSheetId="42">#REF!</definedName>
    <definedName name="보일러공001" localSheetId="22">#REF!</definedName>
    <definedName name="보일러공001" localSheetId="43">#REF!</definedName>
    <definedName name="보일러공001">#REF!</definedName>
    <definedName name="보일러공002" localSheetId="4">#REF!</definedName>
    <definedName name="보일러공002" localSheetId="37">#REF!</definedName>
    <definedName name="보일러공002" localSheetId="38">#REF!</definedName>
    <definedName name="보일러공002" localSheetId="39">#REF!</definedName>
    <definedName name="보일러공002" localSheetId="40">#REF!</definedName>
    <definedName name="보일러공002" localSheetId="35">#REF!</definedName>
    <definedName name="보일러공002" localSheetId="41">#REF!</definedName>
    <definedName name="보일러공002" localSheetId="36">#REF!</definedName>
    <definedName name="보일러공002" localSheetId="34">#REF!</definedName>
    <definedName name="보일러공002" localSheetId="42">#REF!</definedName>
    <definedName name="보일러공002" localSheetId="22">#REF!</definedName>
    <definedName name="보일러공002" localSheetId="43">#REF!</definedName>
    <definedName name="보일러공002">#REF!</definedName>
    <definedName name="보일러공011" localSheetId="4">#REF!</definedName>
    <definedName name="보일러공011" localSheetId="37">#REF!</definedName>
    <definedName name="보일러공011" localSheetId="38">#REF!</definedName>
    <definedName name="보일러공011" localSheetId="39">#REF!</definedName>
    <definedName name="보일러공011" localSheetId="40">#REF!</definedName>
    <definedName name="보일러공011" localSheetId="35">#REF!</definedName>
    <definedName name="보일러공011" localSheetId="41">#REF!</definedName>
    <definedName name="보일러공011" localSheetId="36">#REF!</definedName>
    <definedName name="보일러공011" localSheetId="34">#REF!</definedName>
    <definedName name="보일러공011" localSheetId="42">#REF!</definedName>
    <definedName name="보일러공011" localSheetId="22">#REF!</definedName>
    <definedName name="보일러공011" localSheetId="43">#REF!</definedName>
    <definedName name="보일러공011">#REF!</definedName>
    <definedName name="보일러공982" localSheetId="4">#REF!</definedName>
    <definedName name="보일러공982" localSheetId="37">#REF!</definedName>
    <definedName name="보일러공982" localSheetId="38">#REF!</definedName>
    <definedName name="보일러공982" localSheetId="39">#REF!</definedName>
    <definedName name="보일러공982" localSheetId="40">#REF!</definedName>
    <definedName name="보일러공982" localSheetId="35">#REF!</definedName>
    <definedName name="보일러공982" localSheetId="41">#REF!</definedName>
    <definedName name="보일러공982" localSheetId="36">#REF!</definedName>
    <definedName name="보일러공982" localSheetId="34">#REF!</definedName>
    <definedName name="보일러공982" localSheetId="42">#REF!</definedName>
    <definedName name="보일러공982" localSheetId="22">#REF!</definedName>
    <definedName name="보일러공982" localSheetId="43">#REF!</definedName>
    <definedName name="보일러공982">#REF!</definedName>
    <definedName name="보일러공991" localSheetId="4">#REF!</definedName>
    <definedName name="보일러공991" localSheetId="37">#REF!</definedName>
    <definedName name="보일러공991" localSheetId="38">#REF!</definedName>
    <definedName name="보일러공991" localSheetId="39">#REF!</definedName>
    <definedName name="보일러공991" localSheetId="40">#REF!</definedName>
    <definedName name="보일러공991" localSheetId="35">#REF!</definedName>
    <definedName name="보일러공991" localSheetId="41">#REF!</definedName>
    <definedName name="보일러공991" localSheetId="36">#REF!</definedName>
    <definedName name="보일러공991" localSheetId="34">#REF!</definedName>
    <definedName name="보일러공991" localSheetId="42">#REF!</definedName>
    <definedName name="보일러공991" localSheetId="22">#REF!</definedName>
    <definedName name="보일러공991" localSheetId="43">#REF!</definedName>
    <definedName name="보일러공991">#REF!</definedName>
    <definedName name="보일러공992" localSheetId="4">#REF!</definedName>
    <definedName name="보일러공992" localSheetId="37">#REF!</definedName>
    <definedName name="보일러공992" localSheetId="38">#REF!</definedName>
    <definedName name="보일러공992" localSheetId="39">#REF!</definedName>
    <definedName name="보일러공992" localSheetId="40">#REF!</definedName>
    <definedName name="보일러공992" localSheetId="35">#REF!</definedName>
    <definedName name="보일러공992" localSheetId="41">#REF!</definedName>
    <definedName name="보일러공992" localSheetId="36">#REF!</definedName>
    <definedName name="보일러공992" localSheetId="34">#REF!</definedName>
    <definedName name="보일러공992" localSheetId="42">#REF!</definedName>
    <definedName name="보일러공992" localSheetId="22">#REF!</definedName>
    <definedName name="보일러공992" localSheetId="43">#REF!</definedName>
    <definedName name="보일러공992">#REF!</definedName>
    <definedName name="보조30경">[26]관급자재대!#REF!</definedName>
    <definedName name="보조30노">[26]관급자재대!#REF!</definedName>
    <definedName name="보조30재">[26]관급자재대!#REF!</definedName>
    <definedName name="보조기층ㄹ" localSheetId="4">#REF!</definedName>
    <definedName name="보조기층ㄹ" localSheetId="14">#REF!</definedName>
    <definedName name="보조기층ㄹ" localSheetId="13">#REF!</definedName>
    <definedName name="보조기층ㄹ" localSheetId="12">#REF!</definedName>
    <definedName name="보조기층ㄹ" localSheetId="37">#REF!</definedName>
    <definedName name="보조기층ㄹ" localSheetId="38">#REF!</definedName>
    <definedName name="보조기층ㄹ" localSheetId="39">#REF!</definedName>
    <definedName name="보조기층ㄹ" localSheetId="40">#REF!</definedName>
    <definedName name="보조기층ㄹ" localSheetId="35">#REF!</definedName>
    <definedName name="보조기층ㄹ" localSheetId="41">#REF!</definedName>
    <definedName name="보조기층ㄹ" localSheetId="36">#REF!</definedName>
    <definedName name="보조기층ㄹ" localSheetId="34">#REF!</definedName>
    <definedName name="보조기층ㄹ" localSheetId="42">#REF!</definedName>
    <definedName name="보조기층ㄹ" localSheetId="22">#REF!</definedName>
    <definedName name="보조기층ㄹ" localSheetId="10">#REF!</definedName>
    <definedName name="보조기층ㄹ" localSheetId="43">#REF!</definedName>
    <definedName name="보조기층ㄹ">#REF!</definedName>
    <definedName name="보조기층부설">#REF!</definedName>
    <definedName name="보차도경계블럭">#REF!</definedName>
    <definedName name="보통마감">#REF!</definedName>
    <definedName name="보통선원">#REF!</definedName>
    <definedName name="보통선원001" localSheetId="4">#REF!</definedName>
    <definedName name="보통선원001" localSheetId="37">#REF!</definedName>
    <definedName name="보통선원001" localSheetId="38">#REF!</definedName>
    <definedName name="보통선원001" localSheetId="39">#REF!</definedName>
    <definedName name="보통선원001" localSheetId="40">#REF!</definedName>
    <definedName name="보통선원001" localSheetId="35">#REF!</definedName>
    <definedName name="보통선원001" localSheetId="41">#REF!</definedName>
    <definedName name="보통선원001" localSheetId="36">#REF!</definedName>
    <definedName name="보통선원001" localSheetId="34">#REF!</definedName>
    <definedName name="보통선원001" localSheetId="42">#REF!</definedName>
    <definedName name="보통선원001" localSheetId="22">#REF!</definedName>
    <definedName name="보통선원001" localSheetId="43">#REF!</definedName>
    <definedName name="보통선원001">#REF!</definedName>
    <definedName name="보통선원002" localSheetId="4">#REF!</definedName>
    <definedName name="보통선원002" localSheetId="37">#REF!</definedName>
    <definedName name="보통선원002" localSheetId="38">#REF!</definedName>
    <definedName name="보통선원002" localSheetId="39">#REF!</definedName>
    <definedName name="보통선원002" localSheetId="40">#REF!</definedName>
    <definedName name="보통선원002" localSheetId="35">#REF!</definedName>
    <definedName name="보통선원002" localSheetId="41">#REF!</definedName>
    <definedName name="보통선원002" localSheetId="36">#REF!</definedName>
    <definedName name="보통선원002" localSheetId="34">#REF!</definedName>
    <definedName name="보통선원002" localSheetId="42">#REF!</definedName>
    <definedName name="보통선원002" localSheetId="22">#REF!</definedName>
    <definedName name="보통선원002" localSheetId="43">#REF!</definedName>
    <definedName name="보통선원002">#REF!</definedName>
    <definedName name="보통선원011" localSheetId="4">#REF!</definedName>
    <definedName name="보통선원011" localSheetId="37">#REF!</definedName>
    <definedName name="보통선원011" localSheetId="38">#REF!</definedName>
    <definedName name="보통선원011" localSheetId="39">#REF!</definedName>
    <definedName name="보통선원011" localSheetId="40">#REF!</definedName>
    <definedName name="보통선원011" localSheetId="35">#REF!</definedName>
    <definedName name="보통선원011" localSheetId="41">#REF!</definedName>
    <definedName name="보통선원011" localSheetId="36">#REF!</definedName>
    <definedName name="보통선원011" localSheetId="34">#REF!</definedName>
    <definedName name="보통선원011" localSheetId="42">#REF!</definedName>
    <definedName name="보통선원011" localSheetId="22">#REF!</definedName>
    <definedName name="보통선원011" localSheetId="43">#REF!</definedName>
    <definedName name="보통선원011">#REF!</definedName>
    <definedName name="보통선원982" localSheetId="4">#REF!</definedName>
    <definedName name="보통선원982" localSheetId="37">#REF!</definedName>
    <definedName name="보통선원982" localSheetId="38">#REF!</definedName>
    <definedName name="보통선원982" localSheetId="39">#REF!</definedName>
    <definedName name="보통선원982" localSheetId="40">#REF!</definedName>
    <definedName name="보통선원982" localSheetId="35">#REF!</definedName>
    <definedName name="보통선원982" localSheetId="41">#REF!</definedName>
    <definedName name="보통선원982" localSheetId="36">#REF!</definedName>
    <definedName name="보통선원982" localSheetId="34">#REF!</definedName>
    <definedName name="보통선원982" localSheetId="42">#REF!</definedName>
    <definedName name="보통선원982" localSheetId="22">#REF!</definedName>
    <definedName name="보통선원982" localSheetId="43">#REF!</definedName>
    <definedName name="보통선원982">#REF!</definedName>
    <definedName name="보통선원991" localSheetId="4">#REF!</definedName>
    <definedName name="보통선원991" localSheetId="37">#REF!</definedName>
    <definedName name="보통선원991" localSheetId="38">#REF!</definedName>
    <definedName name="보통선원991" localSheetId="39">#REF!</definedName>
    <definedName name="보통선원991" localSheetId="40">#REF!</definedName>
    <definedName name="보통선원991" localSheetId="35">#REF!</definedName>
    <definedName name="보통선원991" localSheetId="41">#REF!</definedName>
    <definedName name="보통선원991" localSheetId="36">#REF!</definedName>
    <definedName name="보통선원991" localSheetId="34">#REF!</definedName>
    <definedName name="보통선원991" localSheetId="42">#REF!</definedName>
    <definedName name="보통선원991" localSheetId="22">#REF!</definedName>
    <definedName name="보통선원991" localSheetId="43">#REF!</definedName>
    <definedName name="보통선원991">#REF!</definedName>
    <definedName name="보통선원992" localSheetId="4">#REF!</definedName>
    <definedName name="보통선원992" localSheetId="37">#REF!</definedName>
    <definedName name="보통선원992" localSheetId="38">#REF!</definedName>
    <definedName name="보통선원992" localSheetId="39">#REF!</definedName>
    <definedName name="보통선원992" localSheetId="40">#REF!</definedName>
    <definedName name="보통선원992" localSheetId="35">#REF!</definedName>
    <definedName name="보통선원992" localSheetId="41">#REF!</definedName>
    <definedName name="보통선원992" localSheetId="36">#REF!</definedName>
    <definedName name="보통선원992" localSheetId="34">#REF!</definedName>
    <definedName name="보통선원992" localSheetId="42">#REF!</definedName>
    <definedName name="보통선원992" localSheetId="22">#REF!</definedName>
    <definedName name="보통선원992" localSheetId="43">#REF!</definedName>
    <definedName name="보통선원992">#REF!</definedName>
    <definedName name="보통인부" localSheetId="4">#REF!</definedName>
    <definedName name="보통인부" localSheetId="37">#REF!</definedName>
    <definedName name="보통인부" localSheetId="38">#REF!</definedName>
    <definedName name="보통인부" localSheetId="39">#REF!</definedName>
    <definedName name="보통인부" localSheetId="40">#REF!</definedName>
    <definedName name="보통인부" localSheetId="35">#REF!</definedName>
    <definedName name="보통인부" localSheetId="41">#REF!</definedName>
    <definedName name="보통인부" localSheetId="36">#REF!</definedName>
    <definedName name="보통인부" localSheetId="34">#REF!</definedName>
    <definedName name="보통인부" localSheetId="42">#REF!</definedName>
    <definedName name="보통인부" localSheetId="22">#REF!</definedName>
    <definedName name="보통인부" localSheetId="43">#REF!</definedName>
    <definedName name="보통인부">#REF!</definedName>
    <definedName name="보통인부001" localSheetId="4">#REF!</definedName>
    <definedName name="보통인부001" localSheetId="37">#REF!</definedName>
    <definedName name="보통인부001" localSheetId="38">#REF!</definedName>
    <definedName name="보통인부001" localSheetId="39">#REF!</definedName>
    <definedName name="보통인부001" localSheetId="40">#REF!</definedName>
    <definedName name="보통인부001" localSheetId="35">#REF!</definedName>
    <definedName name="보통인부001" localSheetId="41">#REF!</definedName>
    <definedName name="보통인부001" localSheetId="36">#REF!</definedName>
    <definedName name="보통인부001" localSheetId="34">#REF!</definedName>
    <definedName name="보통인부001" localSheetId="42">#REF!</definedName>
    <definedName name="보통인부001" localSheetId="22">#REF!</definedName>
    <definedName name="보통인부001" localSheetId="43">#REF!</definedName>
    <definedName name="보통인부001">#REF!</definedName>
    <definedName name="보통인부002" localSheetId="4">#REF!</definedName>
    <definedName name="보통인부002" localSheetId="37">#REF!</definedName>
    <definedName name="보통인부002" localSheetId="38">#REF!</definedName>
    <definedName name="보통인부002" localSheetId="39">#REF!</definedName>
    <definedName name="보통인부002" localSheetId="40">#REF!</definedName>
    <definedName name="보통인부002" localSheetId="35">#REF!</definedName>
    <definedName name="보통인부002" localSheetId="41">#REF!</definedName>
    <definedName name="보통인부002" localSheetId="36">#REF!</definedName>
    <definedName name="보통인부002" localSheetId="34">#REF!</definedName>
    <definedName name="보통인부002" localSheetId="42">#REF!</definedName>
    <definedName name="보통인부002" localSheetId="22">#REF!</definedName>
    <definedName name="보통인부002" localSheetId="43">#REF!</definedName>
    <definedName name="보통인부002">#REF!</definedName>
    <definedName name="보통인부011" localSheetId="4">#REF!</definedName>
    <definedName name="보통인부011" localSheetId="37">#REF!</definedName>
    <definedName name="보통인부011" localSheetId="38">#REF!</definedName>
    <definedName name="보통인부011" localSheetId="39">#REF!</definedName>
    <definedName name="보통인부011" localSheetId="40">#REF!</definedName>
    <definedName name="보통인부011" localSheetId="35">#REF!</definedName>
    <definedName name="보통인부011" localSheetId="41">#REF!</definedName>
    <definedName name="보통인부011" localSheetId="36">#REF!</definedName>
    <definedName name="보통인부011" localSheetId="34">#REF!</definedName>
    <definedName name="보통인부011" localSheetId="42">#REF!</definedName>
    <definedName name="보통인부011" localSheetId="22">#REF!</definedName>
    <definedName name="보통인부011" localSheetId="43">#REF!</definedName>
    <definedName name="보통인부011">#REF!</definedName>
    <definedName name="보통인부982" localSheetId="4">#REF!</definedName>
    <definedName name="보통인부982" localSheetId="37">#REF!</definedName>
    <definedName name="보통인부982" localSheetId="38">#REF!</definedName>
    <definedName name="보통인부982" localSheetId="39">#REF!</definedName>
    <definedName name="보통인부982" localSheetId="40">#REF!</definedName>
    <definedName name="보통인부982" localSheetId="35">#REF!</definedName>
    <definedName name="보통인부982" localSheetId="41">#REF!</definedName>
    <definedName name="보통인부982" localSheetId="36">#REF!</definedName>
    <definedName name="보통인부982" localSheetId="34">#REF!</definedName>
    <definedName name="보통인부982" localSheetId="42">#REF!</definedName>
    <definedName name="보통인부982" localSheetId="22">#REF!</definedName>
    <definedName name="보통인부982" localSheetId="43">#REF!</definedName>
    <definedName name="보통인부982">#REF!</definedName>
    <definedName name="보통인부991" localSheetId="4">#REF!</definedName>
    <definedName name="보통인부991" localSheetId="37">#REF!</definedName>
    <definedName name="보통인부991" localSheetId="38">#REF!</definedName>
    <definedName name="보통인부991" localSheetId="39">#REF!</definedName>
    <definedName name="보통인부991" localSheetId="40">#REF!</definedName>
    <definedName name="보통인부991" localSheetId="35">#REF!</definedName>
    <definedName name="보통인부991" localSheetId="41">#REF!</definedName>
    <definedName name="보통인부991" localSheetId="36">#REF!</definedName>
    <definedName name="보통인부991" localSheetId="34">#REF!</definedName>
    <definedName name="보통인부991" localSheetId="42">#REF!</definedName>
    <definedName name="보통인부991" localSheetId="22">#REF!</definedName>
    <definedName name="보통인부991" localSheetId="43">#REF!</definedName>
    <definedName name="보통인부991">#REF!</definedName>
    <definedName name="보통인부992" localSheetId="4">#REF!</definedName>
    <definedName name="보통인부992" localSheetId="37">#REF!</definedName>
    <definedName name="보통인부992" localSheetId="38">#REF!</definedName>
    <definedName name="보통인부992" localSheetId="39">#REF!</definedName>
    <definedName name="보통인부992" localSheetId="40">#REF!</definedName>
    <definedName name="보통인부992" localSheetId="35">#REF!</definedName>
    <definedName name="보통인부992" localSheetId="41">#REF!</definedName>
    <definedName name="보통인부992" localSheetId="36">#REF!</definedName>
    <definedName name="보통인부992" localSheetId="34">#REF!</definedName>
    <definedName name="보통인부992" localSheetId="42">#REF!</definedName>
    <definedName name="보통인부992" localSheetId="22">#REF!</definedName>
    <definedName name="보통인부992" localSheetId="43">#REF!</definedName>
    <definedName name="보통인부992">#REF!</definedName>
    <definedName name="보통인부B10">[23]식재인부!$C$24</definedName>
    <definedName name="보통인부B4이하">[23]식재인부!$C$18</definedName>
    <definedName name="보통인부B5">[23]식재인부!$C$19</definedName>
    <definedName name="보통인부B6">[23]식재인부!$C$20</definedName>
    <definedName name="보통인부B8">[23]식재인부!$C$22</definedName>
    <definedName name="보통인부R10">[23]식재인부!$C$54</definedName>
    <definedName name="보통인부R12">[23]식재인부!$C$56</definedName>
    <definedName name="보통인부R15">[23]식재인부!$C$59</definedName>
    <definedName name="보통인부R4이하">[23]식재인부!$C$48</definedName>
    <definedName name="보통인부R5">[23]식재인부!$C$49</definedName>
    <definedName name="보통인부R6">[23]식재인부!$C$50</definedName>
    <definedName name="보통인부R7">[23]식재인부!$C$51</definedName>
    <definedName name="보통인부R8">[23]식재인부!$C$52</definedName>
    <definedName name="보험료">#REF!</definedName>
    <definedName name="보호몰탈1" localSheetId="4">#REF!</definedName>
    <definedName name="보호몰탈1" localSheetId="37">#REF!</definedName>
    <definedName name="보호몰탈1" localSheetId="38">#REF!</definedName>
    <definedName name="보호몰탈1" localSheetId="39">#REF!</definedName>
    <definedName name="보호몰탈1" localSheetId="40">#REF!</definedName>
    <definedName name="보호몰탈1" localSheetId="35">#REF!</definedName>
    <definedName name="보호몰탈1" localSheetId="41">#REF!</definedName>
    <definedName name="보호몰탈1" localSheetId="36">#REF!</definedName>
    <definedName name="보호몰탈1" localSheetId="34">#REF!</definedName>
    <definedName name="보호몰탈1" localSheetId="42">#REF!</definedName>
    <definedName name="보호몰탈1" localSheetId="22">#REF!</definedName>
    <definedName name="보호몰탈1" localSheetId="43">#REF!</definedName>
    <definedName name="보호몰탈1">#REF!</definedName>
    <definedName name="보호몰탈2" localSheetId="4">#REF!</definedName>
    <definedName name="보호몰탈2" localSheetId="37">#REF!</definedName>
    <definedName name="보호몰탈2" localSheetId="38">#REF!</definedName>
    <definedName name="보호몰탈2" localSheetId="39">#REF!</definedName>
    <definedName name="보호몰탈2" localSheetId="40">#REF!</definedName>
    <definedName name="보호몰탈2" localSheetId="35">#REF!</definedName>
    <definedName name="보호몰탈2" localSheetId="41">#REF!</definedName>
    <definedName name="보호몰탈2" localSheetId="36">#REF!</definedName>
    <definedName name="보호몰탈2" localSheetId="34">#REF!</definedName>
    <definedName name="보호몰탈2" localSheetId="42">#REF!</definedName>
    <definedName name="보호몰탈2" localSheetId="22">#REF!</definedName>
    <definedName name="보호몰탈2" localSheetId="43">#REF!</definedName>
    <definedName name="보호몰탈2">#REF!</definedName>
    <definedName name="보호몰탈3" localSheetId="4">#REF!</definedName>
    <definedName name="보호몰탈3" localSheetId="37">#REF!</definedName>
    <definedName name="보호몰탈3" localSheetId="38">#REF!</definedName>
    <definedName name="보호몰탈3" localSheetId="39">#REF!</definedName>
    <definedName name="보호몰탈3" localSheetId="40">#REF!</definedName>
    <definedName name="보호몰탈3" localSheetId="35">#REF!</definedName>
    <definedName name="보호몰탈3" localSheetId="41">#REF!</definedName>
    <definedName name="보호몰탈3" localSheetId="36">#REF!</definedName>
    <definedName name="보호몰탈3" localSheetId="34">#REF!</definedName>
    <definedName name="보호몰탈3" localSheetId="42">#REF!</definedName>
    <definedName name="보호몰탈3" localSheetId="22">#REF!</definedName>
    <definedName name="보호몰탈3" localSheetId="43">#REF!</definedName>
    <definedName name="보호몰탈3">#REF!</definedName>
    <definedName name="복구계획도2" hidden="1">{#N/A,#N/A,FALSE,"현장 NCR 분석";#N/A,#N/A,FALSE,"현장품질감사";#N/A,#N/A,FALSE,"현장품질감사"}</definedName>
    <definedName name="복구비">#REF!</definedName>
    <definedName name="복리후생비">#REF!</definedName>
    <definedName name="복사" hidden="1">#REF!</definedName>
    <definedName name="본사">#REF!</definedName>
    <definedName name="부가가체세">#REF!</definedName>
    <definedName name="부가가치세">#REF!</definedName>
    <definedName name="부가가치세_산식">#REF!</definedName>
    <definedName name="부가가치세요율">#REF!</definedName>
    <definedName name="부가가치표">#REF!</definedName>
    <definedName name="부가세" localSheetId="4">#REF!</definedName>
    <definedName name="부가세" localSheetId="37">#REF!</definedName>
    <definedName name="부가세" localSheetId="38">#REF!</definedName>
    <definedName name="부가세" localSheetId="39">#REF!</definedName>
    <definedName name="부가세" localSheetId="40">#REF!</definedName>
    <definedName name="부가세" localSheetId="35">#REF!</definedName>
    <definedName name="부가세" localSheetId="41">#REF!</definedName>
    <definedName name="부가세" localSheetId="36">#REF!</definedName>
    <definedName name="부가세" localSheetId="34">#REF!</definedName>
    <definedName name="부가세" localSheetId="42">#REF!</definedName>
    <definedName name="부가세" localSheetId="22">#REF!</definedName>
    <definedName name="부가세" localSheetId="43">#REF!</definedName>
    <definedName name="부가세">#REF!</definedName>
    <definedName name="부대">#REF!</definedName>
    <definedName name="부대1" hidden="1">{#N/A,#N/A,FALSE,"부대2"}</definedName>
    <definedName name="부대갑지1" localSheetId="4">#REF!</definedName>
    <definedName name="부대갑지1" localSheetId="37">#REF!</definedName>
    <definedName name="부대갑지1" localSheetId="38">#REF!</definedName>
    <definedName name="부대갑지1" localSheetId="39">#REF!</definedName>
    <definedName name="부대갑지1" localSheetId="40">#REF!</definedName>
    <definedName name="부대갑지1" localSheetId="35">#REF!</definedName>
    <definedName name="부대갑지1" localSheetId="41">#REF!</definedName>
    <definedName name="부대갑지1" localSheetId="36">#REF!</definedName>
    <definedName name="부대갑지1" localSheetId="34">#REF!</definedName>
    <definedName name="부대갑지1" localSheetId="42">#REF!</definedName>
    <definedName name="부대갑지1" localSheetId="22">#REF!</definedName>
    <definedName name="부대갑지1" localSheetId="43">#REF!</definedName>
    <definedName name="부대갑지1">#REF!</definedName>
    <definedName name="부대건축2" hidden="1">#REF!</definedName>
    <definedName name="부대공">#REF!</definedName>
    <definedName name="부대공경비">#REF!</definedName>
    <definedName name="부대공노무비">#REF!</definedName>
    <definedName name="부대공망">#REF!</definedName>
    <definedName name="부대공사경비">#REF!</definedName>
    <definedName name="부대공사노무비">#REF!</definedName>
    <definedName name="부대공사재료비">#REF!</definedName>
    <definedName name="부대공재료비">#REF!</definedName>
    <definedName name="부대공집계">[32]터파기및재료!#REF!</definedName>
    <definedName name="부대공집계2">[33]터파기및재료!#REF!</definedName>
    <definedName name="부대공합계">#REF!</definedName>
    <definedName name="부대구조" hidden="1">{#N/A,#N/A,FALSE,"골재소요량";#N/A,#N/A,FALSE,"골재소요량"}</definedName>
    <definedName name="부대방안" hidden="1">{#N/A,#N/A,FALSE,"단가표지"}</definedName>
    <definedName name="부대원본" hidden="1">{#N/A,#N/A,FALSE,"토공2"}</definedName>
    <definedName name="부대일위대가" localSheetId="4">#REF!</definedName>
    <definedName name="부대일위대가" localSheetId="14">#REF!</definedName>
    <definedName name="부대일위대가" localSheetId="13">#REF!</definedName>
    <definedName name="부대일위대가" localSheetId="12">#REF!</definedName>
    <definedName name="부대일위대가" localSheetId="37">#REF!</definedName>
    <definedName name="부대일위대가" localSheetId="38">#REF!</definedName>
    <definedName name="부대일위대가" localSheetId="39">#REF!</definedName>
    <definedName name="부대일위대가" localSheetId="40">#REF!</definedName>
    <definedName name="부대일위대가" localSheetId="35">#REF!</definedName>
    <definedName name="부대일위대가" localSheetId="41">#REF!</definedName>
    <definedName name="부대일위대가" localSheetId="36">#REF!</definedName>
    <definedName name="부대일위대가" localSheetId="34">#REF!</definedName>
    <definedName name="부대일위대가" localSheetId="42">#REF!</definedName>
    <definedName name="부대일위대가" localSheetId="22">#REF!</definedName>
    <definedName name="부대일위대가" localSheetId="10">#REF!</definedName>
    <definedName name="부대일위대가" localSheetId="43">#REF!</definedName>
    <definedName name="부대일위대가">#REF!</definedName>
    <definedName name="부산2">#REF!</definedName>
    <definedName name="부서">#REF!</definedName>
    <definedName name="부설공경비">#REF!</definedName>
    <definedName name="부설공노무비">#REF!</definedName>
    <definedName name="부설공재료비">#REF!</definedName>
    <definedName name="부설공합계">#REF!</definedName>
    <definedName name="부손익" hidden="1">{#N/A,#N/A,FALSE,"현장 NCR 분석";#N/A,#N/A,FALSE,"현장품질감사";#N/A,#N/A,FALSE,"현장품질감사"}</definedName>
    <definedName name="부손익1" hidden="1">{#N/A,#N/A,FALSE,"현장 NCR 분석";#N/A,#N/A,FALSE,"현장품질감사";#N/A,#N/A,FALSE,"현장품질감사"}</definedName>
    <definedName name="부자재">#REF!</definedName>
    <definedName name="부지정지">#N/A</definedName>
    <definedName name="부직포노">#REF!</definedName>
    <definedName name="부직포재">#REF!</definedName>
    <definedName name="부함">#REF!</definedName>
    <definedName name="분" hidden="1">{#N/A,#N/A,FALSE,"이태원철근"}</definedName>
    <definedName name="분고">#REF!</definedName>
    <definedName name="분기" hidden="1">#REF!</definedName>
    <definedName name="분담13" localSheetId="4">#REF!</definedName>
    <definedName name="분담13" localSheetId="37">#REF!</definedName>
    <definedName name="분담13" localSheetId="38">#REF!</definedName>
    <definedName name="분담13" localSheetId="39">#REF!</definedName>
    <definedName name="분담13" localSheetId="40">#REF!</definedName>
    <definedName name="분담13" localSheetId="35">#REF!</definedName>
    <definedName name="분담13" localSheetId="41">#REF!</definedName>
    <definedName name="분담13" localSheetId="36">#REF!</definedName>
    <definedName name="분담13" localSheetId="34">#REF!</definedName>
    <definedName name="분담13" localSheetId="42">#REF!</definedName>
    <definedName name="분담13" localSheetId="22">#REF!</definedName>
    <definedName name="분담13" localSheetId="43">#REF!</definedName>
    <definedName name="분담13">#REF!</definedName>
    <definedName name="분담20" localSheetId="4">#REF!</definedName>
    <definedName name="분담20" localSheetId="37">#REF!</definedName>
    <definedName name="분담20" localSheetId="38">#REF!</definedName>
    <definedName name="분담20" localSheetId="39">#REF!</definedName>
    <definedName name="분담20" localSheetId="40">#REF!</definedName>
    <definedName name="분담20" localSheetId="35">#REF!</definedName>
    <definedName name="분담20" localSheetId="41">#REF!</definedName>
    <definedName name="분담20" localSheetId="36">#REF!</definedName>
    <definedName name="분담20" localSheetId="34">#REF!</definedName>
    <definedName name="분담20" localSheetId="42">#REF!</definedName>
    <definedName name="분담20" localSheetId="22">#REF!</definedName>
    <definedName name="분담20" localSheetId="43">#REF!</definedName>
    <definedName name="분담20">#REF!</definedName>
    <definedName name="분담25" localSheetId="4">#REF!</definedName>
    <definedName name="분담25" localSheetId="37">#REF!</definedName>
    <definedName name="분담25" localSheetId="38">#REF!</definedName>
    <definedName name="분담25" localSheetId="39">#REF!</definedName>
    <definedName name="분담25" localSheetId="40">#REF!</definedName>
    <definedName name="분담25" localSheetId="35">#REF!</definedName>
    <definedName name="분담25" localSheetId="41">#REF!</definedName>
    <definedName name="분담25" localSheetId="36">#REF!</definedName>
    <definedName name="분담25" localSheetId="34">#REF!</definedName>
    <definedName name="분담25" localSheetId="42">#REF!</definedName>
    <definedName name="분담25" localSheetId="22">#REF!</definedName>
    <definedName name="분담25" localSheetId="43">#REF!</definedName>
    <definedName name="분담25">#REF!</definedName>
    <definedName name="분당내역서" hidden="1">#REF!</definedName>
    <definedName name="분당협조" hidden="1">{#N/A,#N/A,FALSE,"이태원철근"}</definedName>
    <definedName name="분둘레">#REF!</definedName>
    <definedName name="분반경">#REF!</definedName>
    <definedName name="분상부체적">#REF!</definedName>
    <definedName name="분수경">#REF!</definedName>
    <definedName name="분수공" hidden="1">{"'중기작업1'!$A$1:$V$18"}</definedName>
    <definedName name="분수노">#REF!</definedName>
    <definedName name="분수재">#REF!</definedName>
    <definedName name="분전반">BlankMacro1</definedName>
    <definedName name="분종둘레">#REF!</definedName>
    <definedName name="분중량">#REF!</definedName>
    <definedName name="분체적">#REF!</definedName>
    <definedName name="분표면적">#REF!</definedName>
    <definedName name="불도자15경">#REF!</definedName>
    <definedName name="불도자15노무">#REF!</definedName>
    <definedName name="불도자15재료">#REF!</definedName>
    <definedName name="붙임2">#N/A</definedName>
    <definedName name="뷰" hidden="1">{#N/A,#N/A,FALSE,"단가표지"}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랑누아">#REF!</definedName>
    <definedName name="브랑느아">#REF!</definedName>
    <definedName name="블록H">#REF!</definedName>
    <definedName name="블록V">#REF!</definedName>
    <definedName name="비___목">#REF!</definedName>
    <definedName name="비_계_공" localSheetId="4">#REF!</definedName>
    <definedName name="비_계_공" localSheetId="37">#REF!</definedName>
    <definedName name="비_계_공" localSheetId="38">#REF!</definedName>
    <definedName name="비_계_공" localSheetId="39">#REF!</definedName>
    <definedName name="비_계_공" localSheetId="40">#REF!</definedName>
    <definedName name="비_계_공" localSheetId="35">#REF!</definedName>
    <definedName name="비_계_공" localSheetId="41">#REF!</definedName>
    <definedName name="비_계_공" localSheetId="36">#REF!</definedName>
    <definedName name="비_계_공" localSheetId="34">#REF!</definedName>
    <definedName name="비_계_공" localSheetId="42">#REF!</definedName>
    <definedName name="비_계_공" localSheetId="22">#REF!</definedName>
    <definedName name="비_계_공" localSheetId="43">#REF!</definedName>
    <definedName name="비_계_공">#REF!</definedName>
    <definedName name="비01">#REF!</definedName>
    <definedName name="비겁" hidden="1">#REF!</definedName>
    <definedName name="비계">#REF!</definedName>
    <definedName name="비계1" localSheetId="4" hidden="1">{#N/A,#N/A,FALSE,"포장단가"}</definedName>
    <definedName name="비계1" localSheetId="37">#REF!</definedName>
    <definedName name="비계1" localSheetId="38">#REF!</definedName>
    <definedName name="비계1" localSheetId="39">#REF!</definedName>
    <definedName name="비계1" localSheetId="40">#REF!</definedName>
    <definedName name="비계1" localSheetId="35">#REF!</definedName>
    <definedName name="비계1" localSheetId="41">#REF!</definedName>
    <definedName name="비계1" localSheetId="36">#REF!</definedName>
    <definedName name="비계1" localSheetId="34">#REF!</definedName>
    <definedName name="비계1" localSheetId="42">#REF!</definedName>
    <definedName name="비계1" localSheetId="22">#REF!</definedName>
    <definedName name="비계1" localSheetId="43">#REF!</definedName>
    <definedName name="비계1">#REF!</definedName>
    <definedName name="비계2" localSheetId="4">#REF!</definedName>
    <definedName name="비계2" localSheetId="37">#REF!</definedName>
    <definedName name="비계2" localSheetId="38">#REF!</definedName>
    <definedName name="비계2" localSheetId="39">#REF!</definedName>
    <definedName name="비계2" localSheetId="40">#REF!</definedName>
    <definedName name="비계2" localSheetId="35">#REF!</definedName>
    <definedName name="비계2" localSheetId="41">#REF!</definedName>
    <definedName name="비계2" localSheetId="36">#REF!</definedName>
    <definedName name="비계2" localSheetId="34">#REF!</definedName>
    <definedName name="비계2" localSheetId="42">#REF!</definedName>
    <definedName name="비계2" localSheetId="22">#REF!</definedName>
    <definedName name="비계2" localSheetId="43">#REF!</definedName>
    <definedName name="비계2">#REF!</definedName>
    <definedName name="비계A">#REF!</definedName>
    <definedName name="비계B">#REF!</definedName>
    <definedName name="비계C">#REF!</definedName>
    <definedName name="비계D">#REF!</definedName>
    <definedName name="비계공">#REF!</definedName>
    <definedName name="비계공001" localSheetId="4">#REF!</definedName>
    <definedName name="비계공001" localSheetId="37">#REF!</definedName>
    <definedName name="비계공001" localSheetId="38">#REF!</definedName>
    <definedName name="비계공001" localSheetId="39">#REF!</definedName>
    <definedName name="비계공001" localSheetId="40">#REF!</definedName>
    <definedName name="비계공001" localSheetId="35">#REF!</definedName>
    <definedName name="비계공001" localSheetId="41">#REF!</definedName>
    <definedName name="비계공001" localSheetId="36">#REF!</definedName>
    <definedName name="비계공001" localSheetId="34">#REF!</definedName>
    <definedName name="비계공001" localSheetId="42">#REF!</definedName>
    <definedName name="비계공001" localSheetId="22">#REF!</definedName>
    <definedName name="비계공001" localSheetId="43">#REF!</definedName>
    <definedName name="비계공001">#REF!</definedName>
    <definedName name="비계공002" localSheetId="4">#REF!</definedName>
    <definedName name="비계공002" localSheetId="37">#REF!</definedName>
    <definedName name="비계공002" localSheetId="38">#REF!</definedName>
    <definedName name="비계공002" localSheetId="39">#REF!</definedName>
    <definedName name="비계공002" localSheetId="40">#REF!</definedName>
    <definedName name="비계공002" localSheetId="35">#REF!</definedName>
    <definedName name="비계공002" localSheetId="41">#REF!</definedName>
    <definedName name="비계공002" localSheetId="36">#REF!</definedName>
    <definedName name="비계공002" localSheetId="34">#REF!</definedName>
    <definedName name="비계공002" localSheetId="42">#REF!</definedName>
    <definedName name="비계공002" localSheetId="22">#REF!</definedName>
    <definedName name="비계공002" localSheetId="43">#REF!</definedName>
    <definedName name="비계공002">#REF!</definedName>
    <definedName name="비계공011" localSheetId="4">#REF!</definedName>
    <definedName name="비계공011" localSheetId="37">#REF!</definedName>
    <definedName name="비계공011" localSheetId="38">#REF!</definedName>
    <definedName name="비계공011" localSheetId="39">#REF!</definedName>
    <definedName name="비계공011" localSheetId="40">#REF!</definedName>
    <definedName name="비계공011" localSheetId="35">#REF!</definedName>
    <definedName name="비계공011" localSheetId="41">#REF!</definedName>
    <definedName name="비계공011" localSheetId="36">#REF!</definedName>
    <definedName name="비계공011" localSheetId="34">#REF!</definedName>
    <definedName name="비계공011" localSheetId="42">#REF!</definedName>
    <definedName name="비계공011" localSheetId="22">#REF!</definedName>
    <definedName name="비계공011" localSheetId="43">#REF!</definedName>
    <definedName name="비계공011">#REF!</definedName>
    <definedName name="비계공982" localSheetId="4">#REF!</definedName>
    <definedName name="비계공982" localSheetId="37">#REF!</definedName>
    <definedName name="비계공982" localSheetId="38">#REF!</definedName>
    <definedName name="비계공982" localSheetId="39">#REF!</definedName>
    <definedName name="비계공982" localSheetId="40">#REF!</definedName>
    <definedName name="비계공982" localSheetId="35">#REF!</definedName>
    <definedName name="비계공982" localSheetId="41">#REF!</definedName>
    <definedName name="비계공982" localSheetId="36">#REF!</definedName>
    <definedName name="비계공982" localSheetId="34">#REF!</definedName>
    <definedName name="비계공982" localSheetId="42">#REF!</definedName>
    <definedName name="비계공982" localSheetId="22">#REF!</definedName>
    <definedName name="비계공982" localSheetId="43">#REF!</definedName>
    <definedName name="비계공982">#REF!</definedName>
    <definedName name="비계공991" localSheetId="4">#REF!</definedName>
    <definedName name="비계공991" localSheetId="37">#REF!</definedName>
    <definedName name="비계공991" localSheetId="38">#REF!</definedName>
    <definedName name="비계공991" localSheetId="39">#REF!</definedName>
    <definedName name="비계공991" localSheetId="40">#REF!</definedName>
    <definedName name="비계공991" localSheetId="35">#REF!</definedName>
    <definedName name="비계공991" localSheetId="41">#REF!</definedName>
    <definedName name="비계공991" localSheetId="36">#REF!</definedName>
    <definedName name="비계공991" localSheetId="34">#REF!</definedName>
    <definedName name="비계공991" localSheetId="42">#REF!</definedName>
    <definedName name="비계공991" localSheetId="22">#REF!</definedName>
    <definedName name="비계공991" localSheetId="43">#REF!</definedName>
    <definedName name="비계공991">#REF!</definedName>
    <definedName name="비계공992" localSheetId="4">#REF!</definedName>
    <definedName name="비계공992" localSheetId="37">#REF!</definedName>
    <definedName name="비계공992" localSheetId="38">#REF!</definedName>
    <definedName name="비계공992" localSheetId="39">#REF!</definedName>
    <definedName name="비계공992" localSheetId="40">#REF!</definedName>
    <definedName name="비계공992" localSheetId="35">#REF!</definedName>
    <definedName name="비계공992" localSheetId="41">#REF!</definedName>
    <definedName name="비계공992" localSheetId="36">#REF!</definedName>
    <definedName name="비계공992" localSheetId="34">#REF!</definedName>
    <definedName name="비계공992" localSheetId="42">#REF!</definedName>
    <definedName name="비계공992" localSheetId="22">#REF!</definedName>
    <definedName name="비계공992" localSheetId="43">#REF!</definedName>
    <definedName name="비계공992">#REF!</definedName>
    <definedName name="비교">#REF!</definedName>
    <definedName name="비목1">#REF!</definedName>
    <definedName name="비목2">#REF!</definedName>
    <definedName name="비목3">#REF!</definedName>
    <definedName name="비목4">#REF!</definedName>
    <definedName name="비비추" localSheetId="4">#REF!</definedName>
    <definedName name="비비추" localSheetId="14">#REF!</definedName>
    <definedName name="비비추" localSheetId="13">#REF!</definedName>
    <definedName name="비비추" localSheetId="12">#REF!</definedName>
    <definedName name="비비추" localSheetId="37">#REF!</definedName>
    <definedName name="비비추" localSheetId="38">#REF!</definedName>
    <definedName name="비비추" localSheetId="39">#REF!</definedName>
    <definedName name="비비추" localSheetId="40">#REF!</definedName>
    <definedName name="비비추" localSheetId="35">#REF!</definedName>
    <definedName name="비비추" localSheetId="41">#REF!</definedName>
    <definedName name="비비추" localSheetId="36">#REF!</definedName>
    <definedName name="비비추" localSheetId="34">#REF!</definedName>
    <definedName name="비비추" localSheetId="42">#REF!</definedName>
    <definedName name="비비추" localSheetId="22">#REF!</definedName>
    <definedName name="비비추" localSheetId="10">#REF!</definedName>
    <definedName name="비비추" localSheetId="43">#REF!</definedName>
    <definedName name="비비추">#REF!</definedName>
    <definedName name="비율">#REF!</definedName>
    <definedName name="비할증노임">#REF!</definedName>
    <definedName name="빗물받이">#REF!</definedName>
    <definedName name="ㅃ" hidden="1">{"'중기작업1'!$A$1:$V$18"}</definedName>
    <definedName name="뿌리돌림보통이눕">#REF!</definedName>
    <definedName name="뿌리돌림보통인부">#REF!</definedName>
    <definedName name="뿌리돌림조경공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.." hidden="1">{#N/A,#N/A,FALSE,"골재소요량";#N/A,#N/A,FALSE,"골재소요량"}</definedName>
    <definedName name="ㅅ곳ㄴ고" hidden="1">{#N/A,#N/A,FALSE,"2~8번"}</definedName>
    <definedName name="ㅅ굲유" hidden="1">{#N/A,#N/A,FALSE,"조골재"}</definedName>
    <definedName name="ㅅㄳ" hidden="1">{#N/A,#N/A,FALSE,"골재소요량";#N/A,#N/A,FALSE,"골재소요량"}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ㄱㄷㅅㄷㄱ" hidden="1">{#N/A,#N/A,FALSE,"표지목차"}</definedName>
    <definedName name="ㅅㅎ공ㅋ" hidden="1">{#N/A,#N/A,FALSE,"단가표지"}</definedName>
    <definedName name="사" hidden="1">#REF!</definedName>
    <definedName name="사급자재대">#REF!</definedName>
    <definedName name="사급자재비">#REF!</definedName>
    <definedName name="사급재료비">#REF!</definedName>
    <definedName name="사라">#REF!</definedName>
    <definedName name="사랑" hidden="1">#REF!</definedName>
    <definedName name="사리도경">#REF!</definedName>
    <definedName name="사리도노무">#REF!</definedName>
    <definedName name="사리도재료">#REF!</definedName>
    <definedName name="사업소">#REF!</definedName>
    <definedName name="사용수량">#REF!</definedName>
    <definedName name="사육칠">21700</definedName>
    <definedName name="사인일위">#REF!</definedName>
    <definedName name="사철나무H1.2" localSheetId="4">#REF!</definedName>
    <definedName name="사철나무H1.2" localSheetId="37">#REF!</definedName>
    <definedName name="사철나무H1.2" localSheetId="38">#REF!</definedName>
    <definedName name="사철나무H1.2" localSheetId="39">#REF!</definedName>
    <definedName name="사철나무H1.2" localSheetId="40">#REF!</definedName>
    <definedName name="사철나무H1.2" localSheetId="35">#REF!</definedName>
    <definedName name="사철나무H1.2" localSheetId="41">#REF!</definedName>
    <definedName name="사철나무H1.2" localSheetId="36">#REF!</definedName>
    <definedName name="사철나무H1.2" localSheetId="34">#REF!</definedName>
    <definedName name="사철나무H1.2" localSheetId="42">#REF!</definedName>
    <definedName name="사철나무H1.2" localSheetId="22">#REF!</definedName>
    <definedName name="사철나무H1.2" localSheetId="43">#REF!</definedName>
    <definedName name="사철나무H1.2">#REF!</definedName>
    <definedName name="사타" hidden="1">#REF!</definedName>
    <definedName name="사하중계수" localSheetId="4">#REF!</definedName>
    <definedName name="사하중계수" localSheetId="37">#REF!</definedName>
    <definedName name="사하중계수" localSheetId="38">#REF!</definedName>
    <definedName name="사하중계수" localSheetId="39">#REF!</definedName>
    <definedName name="사하중계수" localSheetId="40">#REF!</definedName>
    <definedName name="사하중계수" localSheetId="35">#REF!</definedName>
    <definedName name="사하중계수" localSheetId="41">#REF!</definedName>
    <definedName name="사하중계수" localSheetId="36">#REF!</definedName>
    <definedName name="사하중계수" localSheetId="34">#REF!</definedName>
    <definedName name="사하중계수" localSheetId="42">#REF!</definedName>
    <definedName name="사하중계수" localSheetId="22">#REF!</definedName>
    <definedName name="사하중계수" localSheetId="43">#REF!</definedName>
    <definedName name="사하중계수">#REF!</definedName>
    <definedName name="산돌이" hidden="1">{#N/A,#N/A,FALSE,"단가표지"}</definedName>
    <definedName name="산마루측구">#REF!</definedName>
    <definedName name="산마루측구소각로">#REF!</definedName>
    <definedName name="산벚B8">#REF!</definedName>
    <definedName name="산벚B8경">#REF!</definedName>
    <definedName name="산벚B8노">#REF!</definedName>
    <definedName name="산벚B8재">#REF!</definedName>
    <definedName name="산서" hidden="1">#REF!</definedName>
    <definedName name="산재보험료">#REF!</definedName>
    <definedName name="산재보험료_산식">#REF!</definedName>
    <definedName name="산재보험료요율">#REF!</definedName>
    <definedName name="산재보험료표">#REF!</definedName>
    <definedName name="산정" localSheetId="4">#REF!</definedName>
    <definedName name="산정" localSheetId="37">#REF!</definedName>
    <definedName name="산정" localSheetId="38">#REF!</definedName>
    <definedName name="산정" localSheetId="39">#REF!</definedName>
    <definedName name="산정" localSheetId="40">#REF!</definedName>
    <definedName name="산정" localSheetId="35">#REF!</definedName>
    <definedName name="산정" localSheetId="41">#REF!</definedName>
    <definedName name="산정" localSheetId="36">#REF!</definedName>
    <definedName name="산정" localSheetId="34">#REF!</definedName>
    <definedName name="산정" localSheetId="42">#REF!</definedName>
    <definedName name="산정" localSheetId="22">#REF!</definedName>
    <definedName name="산정" localSheetId="43">#REF!</definedName>
    <definedName name="산정">#REF!</definedName>
    <definedName name="산정표">#REF!</definedName>
    <definedName name="산철쭉" localSheetId="4">#REF!</definedName>
    <definedName name="산철쭉" localSheetId="14">#REF!</definedName>
    <definedName name="산철쭉" localSheetId="13">#REF!</definedName>
    <definedName name="산철쭉" localSheetId="12">#REF!</definedName>
    <definedName name="산철쭉" localSheetId="37">#REF!</definedName>
    <definedName name="산철쭉" localSheetId="38">#REF!</definedName>
    <definedName name="산철쭉" localSheetId="39">#REF!</definedName>
    <definedName name="산철쭉" localSheetId="40">#REF!</definedName>
    <definedName name="산철쭉" localSheetId="35">#REF!</definedName>
    <definedName name="산철쭉" localSheetId="41">#REF!</definedName>
    <definedName name="산철쭉" localSheetId="36">#REF!</definedName>
    <definedName name="산철쭉" localSheetId="34">#REF!</definedName>
    <definedName name="산철쭉" localSheetId="42">#REF!</definedName>
    <definedName name="산철쭉" localSheetId="22">#REF!</definedName>
    <definedName name="산철쭉" localSheetId="10">#REF!</definedName>
    <definedName name="산철쭉" localSheetId="43">#REF!</definedName>
    <definedName name="산철쭉">#REF!</definedName>
    <definedName name="산출" localSheetId="4">#REF!</definedName>
    <definedName name="산출" localSheetId="14">#REF!</definedName>
    <definedName name="산출" localSheetId="13">#REF!</definedName>
    <definedName name="산출" localSheetId="12">#REF!</definedName>
    <definedName name="산출" localSheetId="37">#REF!</definedName>
    <definedName name="산출" localSheetId="38">#REF!</definedName>
    <definedName name="산출" localSheetId="39">#REF!</definedName>
    <definedName name="산출" localSheetId="40">#REF!</definedName>
    <definedName name="산출" localSheetId="35">#REF!</definedName>
    <definedName name="산출" localSheetId="41">#REF!</definedName>
    <definedName name="산출" localSheetId="36">#REF!</definedName>
    <definedName name="산출" localSheetId="34">#REF!</definedName>
    <definedName name="산출" localSheetId="42">#REF!</definedName>
    <definedName name="산출" localSheetId="22">#REF!</definedName>
    <definedName name="산출" localSheetId="10">#REF!</definedName>
    <definedName name="산출" localSheetId="43">#REF!</definedName>
    <definedName name="산출">#REF!</definedName>
    <definedName name="산출경비">#REF!</definedName>
    <definedName name="산출근거">BlankMacro1</definedName>
    <definedName name="산출근거1" localSheetId="4">#REF!</definedName>
    <definedName name="산출근거1" localSheetId="14">#REF!</definedName>
    <definedName name="산출근거1" localSheetId="13">#REF!</definedName>
    <definedName name="산출근거1" localSheetId="12">#REF!</definedName>
    <definedName name="산출근거1" localSheetId="37">#REF!</definedName>
    <definedName name="산출근거1" localSheetId="38">#REF!</definedName>
    <definedName name="산출근거1" localSheetId="39">#REF!</definedName>
    <definedName name="산출근거1" localSheetId="40">#REF!</definedName>
    <definedName name="산출근거1" localSheetId="35">#REF!</definedName>
    <definedName name="산출근거1" localSheetId="41">#REF!</definedName>
    <definedName name="산출근거1" localSheetId="36">#REF!</definedName>
    <definedName name="산출근거1" localSheetId="34">#REF!</definedName>
    <definedName name="산출근거1" localSheetId="42">#REF!</definedName>
    <definedName name="산출근거1" localSheetId="22">#REF!</definedName>
    <definedName name="산출근거1" localSheetId="10">#REF!</definedName>
    <definedName name="산출근거1" localSheetId="43">#REF!</definedName>
    <definedName name="산출근거1">#REF!</definedName>
    <definedName name="산출근거R">#N/A</definedName>
    <definedName name="산출근거인쇄" hidden="1">{#N/A,#N/A,FALSE,"산출근거"}</definedName>
    <definedName name="산출내역">#REF!</definedName>
    <definedName name="산출냐역">#REF!</definedName>
    <definedName name="산출하">#N/A</definedName>
    <definedName name="삼">#REF!</definedName>
    <definedName name="삼노">#REF!</definedName>
    <definedName name="삼발이대형">#REF!</definedName>
    <definedName name="삼발이소형">#REF!</definedName>
    <definedName name="삼재">#REF!</definedName>
    <definedName name="상급원자력기술자001" localSheetId="4">#REF!</definedName>
    <definedName name="상급원자력기술자001" localSheetId="37">#REF!</definedName>
    <definedName name="상급원자력기술자001" localSheetId="38">#REF!</definedName>
    <definedName name="상급원자력기술자001" localSheetId="39">#REF!</definedName>
    <definedName name="상급원자력기술자001" localSheetId="40">#REF!</definedName>
    <definedName name="상급원자력기술자001" localSheetId="35">#REF!</definedName>
    <definedName name="상급원자력기술자001" localSheetId="41">#REF!</definedName>
    <definedName name="상급원자력기술자001" localSheetId="36">#REF!</definedName>
    <definedName name="상급원자력기술자001" localSheetId="34">#REF!</definedName>
    <definedName name="상급원자력기술자001" localSheetId="42">#REF!</definedName>
    <definedName name="상급원자력기술자001" localSheetId="22">#REF!</definedName>
    <definedName name="상급원자력기술자001" localSheetId="43">#REF!</definedName>
    <definedName name="상급원자력기술자001">#REF!</definedName>
    <definedName name="상급원자력기술자002" localSheetId="4">#REF!</definedName>
    <definedName name="상급원자력기술자002" localSheetId="37">#REF!</definedName>
    <definedName name="상급원자력기술자002" localSheetId="38">#REF!</definedName>
    <definedName name="상급원자력기술자002" localSheetId="39">#REF!</definedName>
    <definedName name="상급원자력기술자002" localSheetId="40">#REF!</definedName>
    <definedName name="상급원자력기술자002" localSheetId="35">#REF!</definedName>
    <definedName name="상급원자력기술자002" localSheetId="41">#REF!</definedName>
    <definedName name="상급원자력기술자002" localSheetId="36">#REF!</definedName>
    <definedName name="상급원자력기술자002" localSheetId="34">#REF!</definedName>
    <definedName name="상급원자력기술자002" localSheetId="42">#REF!</definedName>
    <definedName name="상급원자력기술자002" localSheetId="22">#REF!</definedName>
    <definedName name="상급원자력기술자002" localSheetId="43">#REF!</definedName>
    <definedName name="상급원자력기술자002">#REF!</definedName>
    <definedName name="상급원자력기술자011" localSheetId="4">#REF!</definedName>
    <definedName name="상급원자력기술자011" localSheetId="37">#REF!</definedName>
    <definedName name="상급원자력기술자011" localSheetId="38">#REF!</definedName>
    <definedName name="상급원자력기술자011" localSheetId="39">#REF!</definedName>
    <definedName name="상급원자력기술자011" localSheetId="40">#REF!</definedName>
    <definedName name="상급원자력기술자011" localSheetId="35">#REF!</definedName>
    <definedName name="상급원자력기술자011" localSheetId="41">#REF!</definedName>
    <definedName name="상급원자력기술자011" localSheetId="36">#REF!</definedName>
    <definedName name="상급원자력기술자011" localSheetId="34">#REF!</definedName>
    <definedName name="상급원자력기술자011" localSheetId="42">#REF!</definedName>
    <definedName name="상급원자력기술자011" localSheetId="22">#REF!</definedName>
    <definedName name="상급원자력기술자011" localSheetId="43">#REF!</definedName>
    <definedName name="상급원자력기술자011">#REF!</definedName>
    <definedName name="상급원자력기술자982" localSheetId="4">#REF!</definedName>
    <definedName name="상급원자력기술자982" localSheetId="37">#REF!</definedName>
    <definedName name="상급원자력기술자982" localSheetId="38">#REF!</definedName>
    <definedName name="상급원자력기술자982" localSheetId="39">#REF!</definedName>
    <definedName name="상급원자력기술자982" localSheetId="40">#REF!</definedName>
    <definedName name="상급원자력기술자982" localSheetId="35">#REF!</definedName>
    <definedName name="상급원자력기술자982" localSheetId="41">#REF!</definedName>
    <definedName name="상급원자력기술자982" localSheetId="36">#REF!</definedName>
    <definedName name="상급원자력기술자982" localSheetId="34">#REF!</definedName>
    <definedName name="상급원자력기술자982" localSheetId="42">#REF!</definedName>
    <definedName name="상급원자력기술자982" localSheetId="22">#REF!</definedName>
    <definedName name="상급원자력기술자982" localSheetId="43">#REF!</definedName>
    <definedName name="상급원자력기술자982">#REF!</definedName>
    <definedName name="상급원자력기술자991" localSheetId="4">#REF!</definedName>
    <definedName name="상급원자력기술자991" localSheetId="37">#REF!</definedName>
    <definedName name="상급원자력기술자991" localSheetId="38">#REF!</definedName>
    <definedName name="상급원자력기술자991" localSheetId="39">#REF!</definedName>
    <definedName name="상급원자력기술자991" localSheetId="40">#REF!</definedName>
    <definedName name="상급원자력기술자991" localSheetId="35">#REF!</definedName>
    <definedName name="상급원자력기술자991" localSheetId="41">#REF!</definedName>
    <definedName name="상급원자력기술자991" localSheetId="36">#REF!</definedName>
    <definedName name="상급원자력기술자991" localSheetId="34">#REF!</definedName>
    <definedName name="상급원자력기술자991" localSheetId="42">#REF!</definedName>
    <definedName name="상급원자력기술자991" localSheetId="22">#REF!</definedName>
    <definedName name="상급원자력기술자991" localSheetId="43">#REF!</definedName>
    <definedName name="상급원자력기술자991">#REF!</definedName>
    <definedName name="상급원자력기술자992" localSheetId="4">#REF!</definedName>
    <definedName name="상급원자력기술자992" localSheetId="37">#REF!</definedName>
    <definedName name="상급원자력기술자992" localSheetId="38">#REF!</definedName>
    <definedName name="상급원자력기술자992" localSheetId="39">#REF!</definedName>
    <definedName name="상급원자력기술자992" localSheetId="40">#REF!</definedName>
    <definedName name="상급원자력기술자992" localSheetId="35">#REF!</definedName>
    <definedName name="상급원자력기술자992" localSheetId="41">#REF!</definedName>
    <definedName name="상급원자력기술자992" localSheetId="36">#REF!</definedName>
    <definedName name="상급원자력기술자992" localSheetId="34">#REF!</definedName>
    <definedName name="상급원자력기술자992" localSheetId="42">#REF!</definedName>
    <definedName name="상급원자력기술자992" localSheetId="22">#REF!</definedName>
    <definedName name="상급원자력기술자992" localSheetId="43">#REF!</definedName>
    <definedName name="상급원자력기술자992">#REF!</definedName>
    <definedName name="상기초높이">#REF!</definedName>
    <definedName name="상기초변">#REF!</definedName>
    <definedName name="상기초폭">#REF!</definedName>
    <definedName name="상대" hidden="1">#REF!</definedName>
    <definedName name="상림1호" localSheetId="4">#REF!</definedName>
    <definedName name="상림1호" localSheetId="37">#REF!</definedName>
    <definedName name="상림1호" localSheetId="38">#REF!</definedName>
    <definedName name="상림1호" localSheetId="39">#REF!</definedName>
    <definedName name="상림1호" localSheetId="40">#REF!</definedName>
    <definedName name="상림1호" localSheetId="35">#REF!</definedName>
    <definedName name="상림1호" localSheetId="41">#REF!</definedName>
    <definedName name="상림1호" localSheetId="36">#REF!</definedName>
    <definedName name="상림1호" localSheetId="34">#REF!</definedName>
    <definedName name="상림1호" localSheetId="42">#REF!</definedName>
    <definedName name="상림1호" localSheetId="22">#REF!</definedName>
    <definedName name="상림1호" localSheetId="43">#REF!</definedName>
    <definedName name="상림1호">#REF!</definedName>
    <definedName name="상림2호" localSheetId="4">#REF!</definedName>
    <definedName name="상림2호" localSheetId="37">#REF!</definedName>
    <definedName name="상림2호" localSheetId="38">#REF!</definedName>
    <definedName name="상림2호" localSheetId="39">#REF!</definedName>
    <definedName name="상림2호" localSheetId="40">#REF!</definedName>
    <definedName name="상림2호" localSheetId="35">#REF!</definedName>
    <definedName name="상림2호" localSheetId="41">#REF!</definedName>
    <definedName name="상림2호" localSheetId="36">#REF!</definedName>
    <definedName name="상림2호" localSheetId="34">#REF!</definedName>
    <definedName name="상림2호" localSheetId="42">#REF!</definedName>
    <definedName name="상림2호" localSheetId="22">#REF!</definedName>
    <definedName name="상림2호" localSheetId="43">#REF!</definedName>
    <definedName name="상림2호">#REF!</definedName>
    <definedName name="상림3호" localSheetId="4">#REF!</definedName>
    <definedName name="상림3호" localSheetId="37">#REF!</definedName>
    <definedName name="상림3호" localSheetId="38">#REF!</definedName>
    <definedName name="상림3호" localSheetId="39">#REF!</definedName>
    <definedName name="상림3호" localSheetId="40">#REF!</definedName>
    <definedName name="상림3호" localSheetId="35">#REF!</definedName>
    <definedName name="상림3호" localSheetId="41">#REF!</definedName>
    <definedName name="상림3호" localSheetId="36">#REF!</definedName>
    <definedName name="상림3호" localSheetId="34">#REF!</definedName>
    <definedName name="상림3호" localSheetId="42">#REF!</definedName>
    <definedName name="상림3호" localSheetId="22">#REF!</definedName>
    <definedName name="상림3호" localSheetId="43">#REF!</definedName>
    <definedName name="상림3호">#REF!</definedName>
    <definedName name="상부슬라브">#REF!</definedName>
    <definedName name="상수집">[46]터파기및재료!#REF!</definedName>
    <definedName name="상수집계">[32]터파기및재료!#REF!</definedName>
    <definedName name="상하차경비35">#REF!</definedName>
    <definedName name="상하차경비40">#REF!</definedName>
    <definedName name="상하차경비45">#REF!</definedName>
    <definedName name="상하차경비5">#REF!</definedName>
    <definedName name="상하차경비50">#REF!</definedName>
    <definedName name="상하차노무비35">#REF!</definedName>
    <definedName name="상하차노무비40">#REF!</definedName>
    <definedName name="상하차노무비45">#REF!</definedName>
    <definedName name="상하차노무비5">#REF!</definedName>
    <definedName name="상하차노무비50">#REF!</definedName>
    <definedName name="상하차재료비35">#REF!</definedName>
    <definedName name="상하차재료비40">#REF!</definedName>
    <definedName name="상하차재료비45">#REF!</definedName>
    <definedName name="상하차재료비5">#REF!</definedName>
    <definedName name="상하차재료비50">#REF!</definedName>
    <definedName name="새공통" hidden="1">{#N/A,#N/A,FALSE,"이태원철근"}</definedName>
    <definedName name="새들구경">#REF!</definedName>
    <definedName name="새이" hidden="1">#REF!</definedName>
    <definedName name="새이름">#REF!</definedName>
    <definedName name="생사1호" localSheetId="4">#REF!</definedName>
    <definedName name="생사1호" localSheetId="37">#REF!</definedName>
    <definedName name="생사1호" localSheetId="38">#REF!</definedName>
    <definedName name="생사1호" localSheetId="39">#REF!</definedName>
    <definedName name="생사1호" localSheetId="40">#REF!</definedName>
    <definedName name="생사1호" localSheetId="35">#REF!</definedName>
    <definedName name="생사1호" localSheetId="41">#REF!</definedName>
    <definedName name="생사1호" localSheetId="36">#REF!</definedName>
    <definedName name="생사1호" localSheetId="34">#REF!</definedName>
    <definedName name="생사1호" localSheetId="42">#REF!</definedName>
    <definedName name="생사1호" localSheetId="22">#REF!</definedName>
    <definedName name="생사1호" localSheetId="43">#REF!</definedName>
    <definedName name="생사1호">#REF!</definedName>
    <definedName name="생사2호" localSheetId="4">#REF!</definedName>
    <definedName name="생사2호" localSheetId="37">#REF!</definedName>
    <definedName name="생사2호" localSheetId="38">#REF!</definedName>
    <definedName name="생사2호" localSheetId="39">#REF!</definedName>
    <definedName name="생사2호" localSheetId="40">#REF!</definedName>
    <definedName name="생사2호" localSheetId="35">#REF!</definedName>
    <definedName name="생사2호" localSheetId="41">#REF!</definedName>
    <definedName name="생사2호" localSheetId="36">#REF!</definedName>
    <definedName name="생사2호" localSheetId="34">#REF!</definedName>
    <definedName name="생사2호" localSheetId="42">#REF!</definedName>
    <definedName name="생사2호" localSheetId="22">#REF!</definedName>
    <definedName name="생사2호" localSheetId="43">#REF!</definedName>
    <definedName name="생사2호">#REF!</definedName>
    <definedName name="생사기존" localSheetId="4">#REF!</definedName>
    <definedName name="생사기존" localSheetId="37">#REF!</definedName>
    <definedName name="생사기존" localSheetId="38">#REF!</definedName>
    <definedName name="생사기존" localSheetId="39">#REF!</definedName>
    <definedName name="생사기존" localSheetId="40">#REF!</definedName>
    <definedName name="생사기존" localSheetId="35">#REF!</definedName>
    <definedName name="생사기존" localSheetId="41">#REF!</definedName>
    <definedName name="생사기존" localSheetId="36">#REF!</definedName>
    <definedName name="생사기존" localSheetId="34">#REF!</definedName>
    <definedName name="생사기존" localSheetId="42">#REF!</definedName>
    <definedName name="생사기존" localSheetId="22">#REF!</definedName>
    <definedName name="생사기존" localSheetId="43">#REF!</definedName>
    <definedName name="생사기존">#REF!</definedName>
    <definedName name="생산지수">#REF!</definedName>
    <definedName name="생크애답타">#REF!</definedName>
    <definedName name="샷_시_공" localSheetId="4">#REF!</definedName>
    <definedName name="샷_시_공" localSheetId="37">#REF!</definedName>
    <definedName name="샷_시_공" localSheetId="38">#REF!</definedName>
    <definedName name="샷_시_공" localSheetId="39">#REF!</definedName>
    <definedName name="샷_시_공" localSheetId="40">#REF!</definedName>
    <definedName name="샷_시_공" localSheetId="35">#REF!</definedName>
    <definedName name="샷_시_공" localSheetId="41">#REF!</definedName>
    <definedName name="샷_시_공" localSheetId="36">#REF!</definedName>
    <definedName name="샷_시_공" localSheetId="34">#REF!</definedName>
    <definedName name="샷_시_공" localSheetId="42">#REF!</definedName>
    <definedName name="샷_시_공" localSheetId="22">#REF!</definedName>
    <definedName name="샷_시_공" localSheetId="43">#REF!</definedName>
    <definedName name="샷_시_공">#REF!</definedName>
    <definedName name="샷시공001" localSheetId="4">#REF!</definedName>
    <definedName name="샷시공001" localSheetId="37">#REF!</definedName>
    <definedName name="샷시공001" localSheetId="38">#REF!</definedName>
    <definedName name="샷시공001" localSheetId="39">#REF!</definedName>
    <definedName name="샷시공001" localSheetId="40">#REF!</definedName>
    <definedName name="샷시공001" localSheetId="35">#REF!</definedName>
    <definedName name="샷시공001" localSheetId="41">#REF!</definedName>
    <definedName name="샷시공001" localSheetId="36">#REF!</definedName>
    <definedName name="샷시공001" localSheetId="34">#REF!</definedName>
    <definedName name="샷시공001" localSheetId="42">#REF!</definedName>
    <definedName name="샷시공001" localSheetId="22">#REF!</definedName>
    <definedName name="샷시공001" localSheetId="43">#REF!</definedName>
    <definedName name="샷시공001">#REF!</definedName>
    <definedName name="샷시공002" localSheetId="4">#REF!</definedName>
    <definedName name="샷시공002" localSheetId="37">#REF!</definedName>
    <definedName name="샷시공002" localSheetId="38">#REF!</definedName>
    <definedName name="샷시공002" localSheetId="39">#REF!</definedName>
    <definedName name="샷시공002" localSheetId="40">#REF!</definedName>
    <definedName name="샷시공002" localSheetId="35">#REF!</definedName>
    <definedName name="샷시공002" localSheetId="41">#REF!</definedName>
    <definedName name="샷시공002" localSheetId="36">#REF!</definedName>
    <definedName name="샷시공002" localSheetId="34">#REF!</definedName>
    <definedName name="샷시공002" localSheetId="42">#REF!</definedName>
    <definedName name="샷시공002" localSheetId="22">#REF!</definedName>
    <definedName name="샷시공002" localSheetId="43">#REF!</definedName>
    <definedName name="샷시공002">#REF!</definedName>
    <definedName name="샷시공011" localSheetId="4">#REF!</definedName>
    <definedName name="샷시공011" localSheetId="37">#REF!</definedName>
    <definedName name="샷시공011" localSheetId="38">#REF!</definedName>
    <definedName name="샷시공011" localSheetId="39">#REF!</definedName>
    <definedName name="샷시공011" localSheetId="40">#REF!</definedName>
    <definedName name="샷시공011" localSheetId="35">#REF!</definedName>
    <definedName name="샷시공011" localSheetId="41">#REF!</definedName>
    <definedName name="샷시공011" localSheetId="36">#REF!</definedName>
    <definedName name="샷시공011" localSheetId="34">#REF!</definedName>
    <definedName name="샷시공011" localSheetId="42">#REF!</definedName>
    <definedName name="샷시공011" localSheetId="22">#REF!</definedName>
    <definedName name="샷시공011" localSheetId="43">#REF!</definedName>
    <definedName name="샷시공011">#REF!</definedName>
    <definedName name="샷시공982" localSheetId="4">#REF!</definedName>
    <definedName name="샷시공982" localSheetId="37">#REF!</definedName>
    <definedName name="샷시공982" localSheetId="38">#REF!</definedName>
    <definedName name="샷시공982" localSheetId="39">#REF!</definedName>
    <definedName name="샷시공982" localSheetId="40">#REF!</definedName>
    <definedName name="샷시공982" localSheetId="35">#REF!</definedName>
    <definedName name="샷시공982" localSheetId="41">#REF!</definedName>
    <definedName name="샷시공982" localSheetId="36">#REF!</definedName>
    <definedName name="샷시공982" localSheetId="34">#REF!</definedName>
    <definedName name="샷시공982" localSheetId="42">#REF!</definedName>
    <definedName name="샷시공982" localSheetId="22">#REF!</definedName>
    <definedName name="샷시공982" localSheetId="43">#REF!</definedName>
    <definedName name="샷시공982">#REF!</definedName>
    <definedName name="샷시공991" localSheetId="4">#REF!</definedName>
    <definedName name="샷시공991" localSheetId="37">#REF!</definedName>
    <definedName name="샷시공991" localSheetId="38">#REF!</definedName>
    <definedName name="샷시공991" localSheetId="39">#REF!</definedName>
    <definedName name="샷시공991" localSheetId="40">#REF!</definedName>
    <definedName name="샷시공991" localSheetId="35">#REF!</definedName>
    <definedName name="샷시공991" localSheetId="41">#REF!</definedName>
    <definedName name="샷시공991" localSheetId="36">#REF!</definedName>
    <definedName name="샷시공991" localSheetId="34">#REF!</definedName>
    <definedName name="샷시공991" localSheetId="42">#REF!</definedName>
    <definedName name="샷시공991" localSheetId="22">#REF!</definedName>
    <definedName name="샷시공991" localSheetId="43">#REF!</definedName>
    <definedName name="샷시공991">#REF!</definedName>
    <definedName name="샷시공992" localSheetId="4">#REF!</definedName>
    <definedName name="샷시공992" localSheetId="37">#REF!</definedName>
    <definedName name="샷시공992" localSheetId="38">#REF!</definedName>
    <definedName name="샷시공992" localSheetId="39">#REF!</definedName>
    <definedName name="샷시공992" localSheetId="40">#REF!</definedName>
    <definedName name="샷시공992" localSheetId="35">#REF!</definedName>
    <definedName name="샷시공992" localSheetId="41">#REF!</definedName>
    <definedName name="샷시공992" localSheetId="36">#REF!</definedName>
    <definedName name="샷시공992" localSheetId="34">#REF!</definedName>
    <definedName name="샷시공992" localSheetId="42">#REF!</definedName>
    <definedName name="샷시공992" localSheetId="22">#REF!</definedName>
    <definedName name="샷시공992" localSheetId="43">#REF!</definedName>
    <definedName name="샷시공992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양측백H3.0" localSheetId="4">#REF!</definedName>
    <definedName name="서양측백H3.0" localSheetId="37">#REF!</definedName>
    <definedName name="서양측백H3.0" localSheetId="38">#REF!</definedName>
    <definedName name="서양측백H3.0" localSheetId="39">#REF!</definedName>
    <definedName name="서양측백H3.0" localSheetId="40">#REF!</definedName>
    <definedName name="서양측백H3.0" localSheetId="35">#REF!</definedName>
    <definedName name="서양측백H3.0" localSheetId="41">#REF!</definedName>
    <definedName name="서양측백H3.0" localSheetId="36">#REF!</definedName>
    <definedName name="서양측백H3.0" localSheetId="34">#REF!</definedName>
    <definedName name="서양측백H3.0" localSheetId="42">#REF!</definedName>
    <definedName name="서양측백H3.0" localSheetId="22">#REF!</definedName>
    <definedName name="서양측백H3.0" localSheetId="43">#REF!</definedName>
    <definedName name="서양측백H3.0">#REF!</definedName>
    <definedName name="석_공" localSheetId="4">#REF!</definedName>
    <definedName name="석_공" localSheetId="37">#REF!</definedName>
    <definedName name="석_공" localSheetId="38">#REF!</definedName>
    <definedName name="석_공" localSheetId="39">#REF!</definedName>
    <definedName name="석_공" localSheetId="40">#REF!</definedName>
    <definedName name="석_공" localSheetId="35">#REF!</definedName>
    <definedName name="석_공" localSheetId="41">#REF!</definedName>
    <definedName name="석_공" localSheetId="36">#REF!</definedName>
    <definedName name="석_공" localSheetId="34">#REF!</definedName>
    <definedName name="석_공" localSheetId="42">#REF!</definedName>
    <definedName name="석_공" localSheetId="22">#REF!</definedName>
    <definedName name="석_공" localSheetId="43">#REF!</definedName>
    <definedName name="석_공">#REF!</definedName>
    <definedName name="석공001" localSheetId="4">#REF!</definedName>
    <definedName name="석공001" localSheetId="37">#REF!</definedName>
    <definedName name="석공001" localSheetId="38">#REF!</definedName>
    <definedName name="석공001" localSheetId="39">#REF!</definedName>
    <definedName name="석공001" localSheetId="40">#REF!</definedName>
    <definedName name="석공001" localSheetId="35">#REF!</definedName>
    <definedName name="석공001" localSheetId="41">#REF!</definedName>
    <definedName name="석공001" localSheetId="36">#REF!</definedName>
    <definedName name="석공001" localSheetId="34">#REF!</definedName>
    <definedName name="석공001" localSheetId="42">#REF!</definedName>
    <definedName name="석공001" localSheetId="22">#REF!</definedName>
    <definedName name="석공001" localSheetId="43">#REF!</definedName>
    <definedName name="석공001">#REF!</definedName>
    <definedName name="석공002" localSheetId="4">#REF!</definedName>
    <definedName name="석공002" localSheetId="37">#REF!</definedName>
    <definedName name="석공002" localSheetId="38">#REF!</definedName>
    <definedName name="석공002" localSheetId="39">#REF!</definedName>
    <definedName name="석공002" localSheetId="40">#REF!</definedName>
    <definedName name="석공002" localSheetId="35">#REF!</definedName>
    <definedName name="석공002" localSheetId="41">#REF!</definedName>
    <definedName name="석공002" localSheetId="36">#REF!</definedName>
    <definedName name="석공002" localSheetId="34">#REF!</definedName>
    <definedName name="석공002" localSheetId="42">#REF!</definedName>
    <definedName name="석공002" localSheetId="22">#REF!</definedName>
    <definedName name="석공002" localSheetId="43">#REF!</definedName>
    <definedName name="석공002">#REF!</definedName>
    <definedName name="석공011" localSheetId="4">#REF!</definedName>
    <definedName name="석공011" localSheetId="37">#REF!</definedName>
    <definedName name="석공011" localSheetId="38">#REF!</definedName>
    <definedName name="석공011" localSheetId="39">#REF!</definedName>
    <definedName name="석공011" localSheetId="40">#REF!</definedName>
    <definedName name="석공011" localSheetId="35">#REF!</definedName>
    <definedName name="석공011" localSheetId="41">#REF!</definedName>
    <definedName name="석공011" localSheetId="36">#REF!</definedName>
    <definedName name="석공011" localSheetId="34">#REF!</definedName>
    <definedName name="석공011" localSheetId="42">#REF!</definedName>
    <definedName name="석공011" localSheetId="22">#REF!</definedName>
    <definedName name="석공011" localSheetId="43">#REF!</definedName>
    <definedName name="석공011">#REF!</definedName>
    <definedName name="석공982" localSheetId="4">#REF!</definedName>
    <definedName name="석공982" localSheetId="37">#REF!</definedName>
    <definedName name="석공982" localSheetId="38">#REF!</definedName>
    <definedName name="석공982" localSheetId="39">#REF!</definedName>
    <definedName name="석공982" localSheetId="40">#REF!</definedName>
    <definedName name="석공982" localSheetId="35">#REF!</definedName>
    <definedName name="석공982" localSheetId="41">#REF!</definedName>
    <definedName name="석공982" localSheetId="36">#REF!</definedName>
    <definedName name="석공982" localSheetId="34">#REF!</definedName>
    <definedName name="석공982" localSheetId="42">#REF!</definedName>
    <definedName name="석공982" localSheetId="22">#REF!</definedName>
    <definedName name="석공982" localSheetId="43">#REF!</definedName>
    <definedName name="석공982">#REF!</definedName>
    <definedName name="석공991" localSheetId="4">#REF!</definedName>
    <definedName name="석공991" localSheetId="37">#REF!</definedName>
    <definedName name="석공991" localSheetId="38">#REF!</definedName>
    <definedName name="석공991" localSheetId="39">#REF!</definedName>
    <definedName name="석공991" localSheetId="40">#REF!</definedName>
    <definedName name="석공991" localSheetId="35">#REF!</definedName>
    <definedName name="석공991" localSheetId="41">#REF!</definedName>
    <definedName name="석공991" localSheetId="36">#REF!</definedName>
    <definedName name="석공991" localSheetId="34">#REF!</definedName>
    <definedName name="석공991" localSheetId="42">#REF!</definedName>
    <definedName name="석공991" localSheetId="22">#REF!</definedName>
    <definedName name="석공991" localSheetId="43">#REF!</definedName>
    <definedName name="석공991">#REF!</definedName>
    <definedName name="석공992" localSheetId="4">#REF!</definedName>
    <definedName name="석공992" localSheetId="37">#REF!</definedName>
    <definedName name="석공992" localSheetId="38">#REF!</definedName>
    <definedName name="석공992" localSheetId="39">#REF!</definedName>
    <definedName name="석공992" localSheetId="40">#REF!</definedName>
    <definedName name="석공992" localSheetId="35">#REF!</definedName>
    <definedName name="석공992" localSheetId="41">#REF!</definedName>
    <definedName name="석공992" localSheetId="36">#REF!</definedName>
    <definedName name="석공992" localSheetId="34">#REF!</definedName>
    <definedName name="석공992" localSheetId="42">#REF!</definedName>
    <definedName name="석공992" localSheetId="22">#REF!</definedName>
    <definedName name="석공992" localSheetId="43">#REF!</definedName>
    <definedName name="석공992">#REF!</definedName>
    <definedName name="석남교_주요자재_집계표__2">#REF!</definedName>
    <definedName name="석재타일경">#REF!</definedName>
    <definedName name="석재타일노">#REF!</definedName>
    <definedName name="석재타일재">#REF!</definedName>
    <definedName name="석조각공001" localSheetId="4">#REF!</definedName>
    <definedName name="석조각공001" localSheetId="37">#REF!</definedName>
    <definedName name="석조각공001" localSheetId="38">#REF!</definedName>
    <definedName name="석조각공001" localSheetId="39">#REF!</definedName>
    <definedName name="석조각공001" localSheetId="40">#REF!</definedName>
    <definedName name="석조각공001" localSheetId="35">#REF!</definedName>
    <definedName name="석조각공001" localSheetId="41">#REF!</definedName>
    <definedName name="석조각공001" localSheetId="36">#REF!</definedName>
    <definedName name="석조각공001" localSheetId="34">#REF!</definedName>
    <definedName name="석조각공001" localSheetId="42">#REF!</definedName>
    <definedName name="석조각공001" localSheetId="22">#REF!</definedName>
    <definedName name="석조각공001" localSheetId="43">#REF!</definedName>
    <definedName name="석조각공001">#REF!</definedName>
    <definedName name="석조각공002" localSheetId="4">#REF!</definedName>
    <definedName name="석조각공002" localSheetId="37">#REF!</definedName>
    <definedName name="석조각공002" localSheetId="38">#REF!</definedName>
    <definedName name="석조각공002" localSheetId="39">#REF!</definedName>
    <definedName name="석조각공002" localSheetId="40">#REF!</definedName>
    <definedName name="석조각공002" localSheetId="35">#REF!</definedName>
    <definedName name="석조각공002" localSheetId="41">#REF!</definedName>
    <definedName name="석조각공002" localSheetId="36">#REF!</definedName>
    <definedName name="석조각공002" localSheetId="34">#REF!</definedName>
    <definedName name="석조각공002" localSheetId="42">#REF!</definedName>
    <definedName name="석조각공002" localSheetId="22">#REF!</definedName>
    <definedName name="석조각공002" localSheetId="43">#REF!</definedName>
    <definedName name="석조각공002">#REF!</definedName>
    <definedName name="석조각공011" localSheetId="4">#REF!</definedName>
    <definedName name="석조각공011" localSheetId="37">#REF!</definedName>
    <definedName name="석조각공011" localSheetId="38">#REF!</definedName>
    <definedName name="석조각공011" localSheetId="39">#REF!</definedName>
    <definedName name="석조각공011" localSheetId="40">#REF!</definedName>
    <definedName name="석조각공011" localSheetId="35">#REF!</definedName>
    <definedName name="석조각공011" localSheetId="41">#REF!</definedName>
    <definedName name="석조각공011" localSheetId="36">#REF!</definedName>
    <definedName name="석조각공011" localSheetId="34">#REF!</definedName>
    <definedName name="석조각공011" localSheetId="42">#REF!</definedName>
    <definedName name="석조각공011" localSheetId="22">#REF!</definedName>
    <definedName name="석조각공011" localSheetId="43">#REF!</definedName>
    <definedName name="석조각공011">#REF!</definedName>
    <definedName name="석조각공982" localSheetId="4">#REF!</definedName>
    <definedName name="석조각공982" localSheetId="37">#REF!</definedName>
    <definedName name="석조각공982" localSheetId="38">#REF!</definedName>
    <definedName name="석조각공982" localSheetId="39">#REF!</definedName>
    <definedName name="석조각공982" localSheetId="40">#REF!</definedName>
    <definedName name="석조각공982" localSheetId="35">#REF!</definedName>
    <definedName name="석조각공982" localSheetId="41">#REF!</definedName>
    <definedName name="석조각공982" localSheetId="36">#REF!</definedName>
    <definedName name="석조각공982" localSheetId="34">#REF!</definedName>
    <definedName name="석조각공982" localSheetId="42">#REF!</definedName>
    <definedName name="석조각공982" localSheetId="22">#REF!</definedName>
    <definedName name="석조각공982" localSheetId="43">#REF!</definedName>
    <definedName name="석조각공982">#REF!</definedName>
    <definedName name="석조각공991" localSheetId="4">#REF!</definedName>
    <definedName name="석조각공991" localSheetId="37">#REF!</definedName>
    <definedName name="석조각공991" localSheetId="38">#REF!</definedName>
    <definedName name="석조각공991" localSheetId="39">#REF!</definedName>
    <definedName name="석조각공991" localSheetId="40">#REF!</definedName>
    <definedName name="석조각공991" localSheetId="35">#REF!</definedName>
    <definedName name="석조각공991" localSheetId="41">#REF!</definedName>
    <definedName name="석조각공991" localSheetId="36">#REF!</definedName>
    <definedName name="석조각공991" localSheetId="34">#REF!</definedName>
    <definedName name="석조각공991" localSheetId="42">#REF!</definedName>
    <definedName name="석조각공991" localSheetId="22">#REF!</definedName>
    <definedName name="석조각공991" localSheetId="43">#REF!</definedName>
    <definedName name="석조각공991">#REF!</definedName>
    <definedName name="석조각공992" localSheetId="4">#REF!</definedName>
    <definedName name="석조각공992" localSheetId="37">#REF!</definedName>
    <definedName name="석조각공992" localSheetId="38">#REF!</definedName>
    <definedName name="석조각공992" localSheetId="39">#REF!</definedName>
    <definedName name="석조각공992" localSheetId="40">#REF!</definedName>
    <definedName name="석조각공992" localSheetId="35">#REF!</definedName>
    <definedName name="석조각공992" localSheetId="41">#REF!</definedName>
    <definedName name="석조각공992" localSheetId="36">#REF!</definedName>
    <definedName name="석조각공992" localSheetId="34">#REF!</definedName>
    <definedName name="석조각공992" localSheetId="42">#REF!</definedName>
    <definedName name="석조각공992" localSheetId="22">#REF!</definedName>
    <definedName name="석조각공992" localSheetId="43">#REF!</definedName>
    <definedName name="석조각공992">#REF!</definedName>
    <definedName name="석항" hidden="1">{#N/A,#N/A,FALSE,"명세표"}</definedName>
    <definedName name="선량1호" localSheetId="4">#REF!</definedName>
    <definedName name="선량1호" localSheetId="37">#REF!</definedName>
    <definedName name="선량1호" localSheetId="38">#REF!</definedName>
    <definedName name="선량1호" localSheetId="39">#REF!</definedName>
    <definedName name="선량1호" localSheetId="40">#REF!</definedName>
    <definedName name="선량1호" localSheetId="35">#REF!</definedName>
    <definedName name="선량1호" localSheetId="41">#REF!</definedName>
    <definedName name="선량1호" localSheetId="36">#REF!</definedName>
    <definedName name="선량1호" localSheetId="34">#REF!</definedName>
    <definedName name="선량1호" localSheetId="42">#REF!</definedName>
    <definedName name="선량1호" localSheetId="22">#REF!</definedName>
    <definedName name="선량1호" localSheetId="43">#REF!</definedName>
    <definedName name="선량1호">#REF!</definedName>
    <definedName name="선량2호" localSheetId="4">#REF!</definedName>
    <definedName name="선량2호" localSheetId="37">#REF!</definedName>
    <definedName name="선량2호" localSheetId="38">#REF!</definedName>
    <definedName name="선량2호" localSheetId="39">#REF!</definedName>
    <definedName name="선량2호" localSheetId="40">#REF!</definedName>
    <definedName name="선량2호" localSheetId="35">#REF!</definedName>
    <definedName name="선량2호" localSheetId="41">#REF!</definedName>
    <definedName name="선량2호" localSheetId="36">#REF!</definedName>
    <definedName name="선량2호" localSheetId="34">#REF!</definedName>
    <definedName name="선량2호" localSheetId="42">#REF!</definedName>
    <definedName name="선량2호" localSheetId="22">#REF!</definedName>
    <definedName name="선량2호" localSheetId="43">#REF!</definedName>
    <definedName name="선량2호">#REF!</definedName>
    <definedName name="선량3호" localSheetId="4">#REF!</definedName>
    <definedName name="선량3호" localSheetId="37">#REF!</definedName>
    <definedName name="선량3호" localSheetId="38">#REF!</definedName>
    <definedName name="선량3호" localSheetId="39">#REF!</definedName>
    <definedName name="선량3호" localSheetId="40">#REF!</definedName>
    <definedName name="선량3호" localSheetId="35">#REF!</definedName>
    <definedName name="선량3호" localSheetId="41">#REF!</definedName>
    <definedName name="선량3호" localSheetId="36">#REF!</definedName>
    <definedName name="선량3호" localSheetId="34">#REF!</definedName>
    <definedName name="선량3호" localSheetId="42">#REF!</definedName>
    <definedName name="선량3호" localSheetId="22">#REF!</definedName>
    <definedName name="선량3호" localSheetId="43">#REF!</definedName>
    <definedName name="선량3호">#REF!</definedName>
    <definedName name="선량4호" localSheetId="4">#REF!</definedName>
    <definedName name="선량4호" localSheetId="37">#REF!</definedName>
    <definedName name="선량4호" localSheetId="38">#REF!</definedName>
    <definedName name="선량4호" localSheetId="39">#REF!</definedName>
    <definedName name="선량4호" localSheetId="40">#REF!</definedName>
    <definedName name="선량4호" localSheetId="35">#REF!</definedName>
    <definedName name="선량4호" localSheetId="41">#REF!</definedName>
    <definedName name="선량4호" localSheetId="36">#REF!</definedName>
    <definedName name="선량4호" localSheetId="34">#REF!</definedName>
    <definedName name="선량4호" localSheetId="42">#REF!</definedName>
    <definedName name="선량4호" localSheetId="22">#REF!</definedName>
    <definedName name="선량4호" localSheetId="43">#REF!</definedName>
    <definedName name="선량4호">#REF!</definedName>
    <definedName name="선량5호" localSheetId="4">#REF!</definedName>
    <definedName name="선량5호" localSheetId="37">#REF!</definedName>
    <definedName name="선량5호" localSheetId="38">#REF!</definedName>
    <definedName name="선량5호" localSheetId="39">#REF!</definedName>
    <definedName name="선량5호" localSheetId="40">#REF!</definedName>
    <definedName name="선량5호" localSheetId="35">#REF!</definedName>
    <definedName name="선량5호" localSheetId="41">#REF!</definedName>
    <definedName name="선량5호" localSheetId="36">#REF!</definedName>
    <definedName name="선량5호" localSheetId="34">#REF!</definedName>
    <definedName name="선량5호" localSheetId="42">#REF!</definedName>
    <definedName name="선량5호" localSheetId="22">#REF!</definedName>
    <definedName name="선량5호" localSheetId="43">#REF!</definedName>
    <definedName name="선량5호">#REF!</definedName>
    <definedName name="선로신설">#REF!</definedName>
    <definedName name="선로철거">#REF!</definedName>
    <definedName name="선반공">#REF!</definedName>
    <definedName name="선부">#REF!</definedName>
    <definedName name="선부001" localSheetId="4">#REF!</definedName>
    <definedName name="선부001" localSheetId="37">#REF!</definedName>
    <definedName name="선부001" localSheetId="38">#REF!</definedName>
    <definedName name="선부001" localSheetId="39">#REF!</definedName>
    <definedName name="선부001" localSheetId="40">#REF!</definedName>
    <definedName name="선부001" localSheetId="35">#REF!</definedName>
    <definedName name="선부001" localSheetId="41">#REF!</definedName>
    <definedName name="선부001" localSheetId="36">#REF!</definedName>
    <definedName name="선부001" localSheetId="34">#REF!</definedName>
    <definedName name="선부001" localSheetId="42">#REF!</definedName>
    <definedName name="선부001" localSheetId="22">#REF!</definedName>
    <definedName name="선부001" localSheetId="43">#REF!</definedName>
    <definedName name="선부001">#REF!</definedName>
    <definedName name="선부002" localSheetId="4">#REF!</definedName>
    <definedName name="선부002" localSheetId="37">#REF!</definedName>
    <definedName name="선부002" localSheetId="38">#REF!</definedName>
    <definedName name="선부002" localSheetId="39">#REF!</definedName>
    <definedName name="선부002" localSheetId="40">#REF!</definedName>
    <definedName name="선부002" localSheetId="35">#REF!</definedName>
    <definedName name="선부002" localSheetId="41">#REF!</definedName>
    <definedName name="선부002" localSheetId="36">#REF!</definedName>
    <definedName name="선부002" localSheetId="34">#REF!</definedName>
    <definedName name="선부002" localSheetId="42">#REF!</definedName>
    <definedName name="선부002" localSheetId="22">#REF!</definedName>
    <definedName name="선부002" localSheetId="43">#REF!</definedName>
    <definedName name="선부002">#REF!</definedName>
    <definedName name="선부011" localSheetId="4">#REF!</definedName>
    <definedName name="선부011" localSheetId="37">#REF!</definedName>
    <definedName name="선부011" localSheetId="38">#REF!</definedName>
    <definedName name="선부011" localSheetId="39">#REF!</definedName>
    <definedName name="선부011" localSheetId="40">#REF!</definedName>
    <definedName name="선부011" localSheetId="35">#REF!</definedName>
    <definedName name="선부011" localSheetId="41">#REF!</definedName>
    <definedName name="선부011" localSheetId="36">#REF!</definedName>
    <definedName name="선부011" localSheetId="34">#REF!</definedName>
    <definedName name="선부011" localSheetId="42">#REF!</definedName>
    <definedName name="선부011" localSheetId="22">#REF!</definedName>
    <definedName name="선부011" localSheetId="43">#REF!</definedName>
    <definedName name="선부011">#REF!</definedName>
    <definedName name="선부982" localSheetId="4">#REF!</definedName>
    <definedName name="선부982" localSheetId="37">#REF!</definedName>
    <definedName name="선부982" localSheetId="38">#REF!</definedName>
    <definedName name="선부982" localSheetId="39">#REF!</definedName>
    <definedName name="선부982" localSheetId="40">#REF!</definedName>
    <definedName name="선부982" localSheetId="35">#REF!</definedName>
    <definedName name="선부982" localSheetId="41">#REF!</definedName>
    <definedName name="선부982" localSheetId="36">#REF!</definedName>
    <definedName name="선부982" localSheetId="34">#REF!</definedName>
    <definedName name="선부982" localSheetId="42">#REF!</definedName>
    <definedName name="선부982" localSheetId="22">#REF!</definedName>
    <definedName name="선부982" localSheetId="43">#REF!</definedName>
    <definedName name="선부982">#REF!</definedName>
    <definedName name="선부991" localSheetId="4">#REF!</definedName>
    <definedName name="선부991" localSheetId="37">#REF!</definedName>
    <definedName name="선부991" localSheetId="38">#REF!</definedName>
    <definedName name="선부991" localSheetId="39">#REF!</definedName>
    <definedName name="선부991" localSheetId="40">#REF!</definedName>
    <definedName name="선부991" localSheetId="35">#REF!</definedName>
    <definedName name="선부991" localSheetId="41">#REF!</definedName>
    <definedName name="선부991" localSheetId="36">#REF!</definedName>
    <definedName name="선부991" localSheetId="34">#REF!</definedName>
    <definedName name="선부991" localSheetId="42">#REF!</definedName>
    <definedName name="선부991" localSheetId="22">#REF!</definedName>
    <definedName name="선부991" localSheetId="43">#REF!</definedName>
    <definedName name="선부991">#REF!</definedName>
    <definedName name="선부992" localSheetId="4">#REF!</definedName>
    <definedName name="선부992" localSheetId="37">#REF!</definedName>
    <definedName name="선부992" localSheetId="38">#REF!</definedName>
    <definedName name="선부992" localSheetId="39">#REF!</definedName>
    <definedName name="선부992" localSheetId="40">#REF!</definedName>
    <definedName name="선부992" localSheetId="35">#REF!</definedName>
    <definedName name="선부992" localSheetId="41">#REF!</definedName>
    <definedName name="선부992" localSheetId="36">#REF!</definedName>
    <definedName name="선부992" localSheetId="34">#REF!</definedName>
    <definedName name="선부992" localSheetId="42">#REF!</definedName>
    <definedName name="선부992" localSheetId="22">#REF!</definedName>
    <definedName name="선부992" localSheetId="43">#REF!</definedName>
    <definedName name="선부992">#REF!</definedName>
    <definedName name="선진" hidden="1">{#N/A,#N/A,FALSE,"골재소요량";#N/A,#N/A,FALSE,"골재소요량"}</definedName>
    <definedName name="설계가">#N/A</definedName>
    <definedName name="설계내역">#REF!</definedName>
    <definedName name="설계단면력요약.SAP90Work" localSheetId="4">'5.2.2. 측량설계비 산출내역(세부설계)'!설계단면력요약.SAP90Work</definedName>
    <definedName name="설계단면력요약.SAP90Work" localSheetId="52">B.M성과표!설계단면력요약.SAP90Work</definedName>
    <definedName name="설계단면력요약.SAP90Work" localSheetId="21">가물막이!설계단면력요약.SAP90Work</definedName>
    <definedName name="설계단면력요약.SAP90Work" localSheetId="22">'인공섬 철거'!설계단면력요약.SAP90Work</definedName>
    <definedName name="설계단면력요약.SAP90Work">[0]!설계단면력요약.SAP90Work</definedName>
    <definedName name="설계변경5">#REF!</definedName>
    <definedName name="설계비율">#REF!</definedName>
    <definedName name="설계설">#REF!</definedName>
    <definedName name="설계설명" hidden="1">#REF!</definedName>
    <definedName name="설계속도">#REF!</definedName>
    <definedName name="설비" hidden="1">{#N/A,#N/A,FALSE,"이태원철근"}</definedName>
    <definedName name="설집">#REF!</definedName>
    <definedName name="설치" hidden="1">#REF!</definedName>
    <definedName name="설치경비">#REF!</definedName>
    <definedName name="설치노무비">#REF!</definedName>
    <definedName name="설치량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섬잣H1.5">#REF!</definedName>
    <definedName name="섬잣H1.5경">#REF!</definedName>
    <definedName name="섬잣H1.5노">#REF!</definedName>
    <definedName name="섬잣H1.5재">#REF!</definedName>
    <definedName name="섬잣H2.0">#REF!</definedName>
    <definedName name="섬잣H2.0경">#REF!</definedName>
    <definedName name="섬잣H2.0노">#REF!</definedName>
    <definedName name="섬잣H2.0재">#REF!</definedName>
    <definedName name="성산1호" localSheetId="4">#REF!</definedName>
    <definedName name="성산1호" localSheetId="52">#REF!</definedName>
    <definedName name="성산1호" localSheetId="37">#REF!</definedName>
    <definedName name="성산1호" localSheetId="38">#REF!</definedName>
    <definedName name="성산1호" localSheetId="39">#REF!</definedName>
    <definedName name="성산1호" localSheetId="40">#REF!</definedName>
    <definedName name="성산1호" localSheetId="35">#REF!</definedName>
    <definedName name="성산1호" localSheetId="41">#REF!</definedName>
    <definedName name="성산1호" localSheetId="36">#REF!</definedName>
    <definedName name="성산1호" localSheetId="34">#REF!</definedName>
    <definedName name="성산1호" localSheetId="42">#REF!</definedName>
    <definedName name="성산1호" localSheetId="22">#REF!</definedName>
    <definedName name="성산1호" localSheetId="43">#REF!</definedName>
    <definedName name="성산1호">#REF!</definedName>
    <definedName name="성산2호" localSheetId="4">#REF!</definedName>
    <definedName name="성산2호" localSheetId="37">#REF!</definedName>
    <definedName name="성산2호" localSheetId="38">#REF!</definedName>
    <definedName name="성산2호" localSheetId="39">#REF!</definedName>
    <definedName name="성산2호" localSheetId="40">#REF!</definedName>
    <definedName name="성산2호" localSheetId="35">#REF!</definedName>
    <definedName name="성산2호" localSheetId="41">#REF!</definedName>
    <definedName name="성산2호" localSheetId="36">#REF!</definedName>
    <definedName name="성산2호" localSheetId="34">#REF!</definedName>
    <definedName name="성산2호" localSheetId="42">#REF!</definedName>
    <definedName name="성산2호" localSheetId="22">#REF!</definedName>
    <definedName name="성산2호" localSheetId="43">#REF!</definedName>
    <definedName name="성산2호">#REF!</definedName>
    <definedName name="성산3호" localSheetId="4">#REF!</definedName>
    <definedName name="성산3호" localSheetId="37">#REF!</definedName>
    <definedName name="성산3호" localSheetId="38">#REF!</definedName>
    <definedName name="성산3호" localSheetId="39">#REF!</definedName>
    <definedName name="성산3호" localSheetId="40">#REF!</definedName>
    <definedName name="성산3호" localSheetId="35">#REF!</definedName>
    <definedName name="성산3호" localSheetId="41">#REF!</definedName>
    <definedName name="성산3호" localSheetId="36">#REF!</definedName>
    <definedName name="성산3호" localSheetId="34">#REF!</definedName>
    <definedName name="성산3호" localSheetId="42">#REF!</definedName>
    <definedName name="성산3호" localSheetId="22">#REF!</definedName>
    <definedName name="성산3호" localSheetId="43">#REF!</definedName>
    <definedName name="성산3호">#REF!</definedName>
    <definedName name="성산4호" localSheetId="4">#REF!</definedName>
    <definedName name="성산4호" localSheetId="37">#REF!</definedName>
    <definedName name="성산4호" localSheetId="38">#REF!</definedName>
    <definedName name="성산4호" localSheetId="39">#REF!</definedName>
    <definedName name="성산4호" localSheetId="40">#REF!</definedName>
    <definedName name="성산4호" localSheetId="35">#REF!</definedName>
    <definedName name="성산4호" localSheetId="41">#REF!</definedName>
    <definedName name="성산4호" localSheetId="36">#REF!</definedName>
    <definedName name="성산4호" localSheetId="34">#REF!</definedName>
    <definedName name="성산4호" localSheetId="42">#REF!</definedName>
    <definedName name="성산4호" localSheetId="22">#REF!</definedName>
    <definedName name="성산4호" localSheetId="43">#REF!</definedName>
    <definedName name="성산4호">#REF!</definedName>
    <definedName name="성산5호" localSheetId="4">#REF!</definedName>
    <definedName name="성산5호" localSheetId="37">#REF!</definedName>
    <definedName name="성산5호" localSheetId="38">#REF!</definedName>
    <definedName name="성산5호" localSheetId="39">#REF!</definedName>
    <definedName name="성산5호" localSheetId="40">#REF!</definedName>
    <definedName name="성산5호" localSheetId="35">#REF!</definedName>
    <definedName name="성산5호" localSheetId="41">#REF!</definedName>
    <definedName name="성산5호" localSheetId="36">#REF!</definedName>
    <definedName name="성산5호" localSheetId="34">#REF!</definedName>
    <definedName name="성산5호" localSheetId="42">#REF!</definedName>
    <definedName name="성산5호" localSheetId="22">#REF!</definedName>
    <definedName name="성산5호" localSheetId="43">#REF!</definedName>
    <definedName name="성산5호">#REF!</definedName>
    <definedName name="성산교">#REF!</definedName>
    <definedName name="성원">BlankMacro1</definedName>
    <definedName name="성토3" localSheetId="4">'5.2.2. 측량설계비 산출내역(세부설계)'!성토3</definedName>
    <definedName name="성토3" localSheetId="52">B.M성과표!성토3</definedName>
    <definedName name="성토3" localSheetId="21">가물막이!성토3</definedName>
    <definedName name="성토3" localSheetId="22">'인공섬 철거'!성토3</definedName>
    <definedName name="성토3">[0]!성토3</definedName>
    <definedName name="성토도쟈" localSheetId="4">'5.2.2. 측량설계비 산출내역(세부설계)'!성토도쟈</definedName>
    <definedName name="성토도쟈" localSheetId="52">B.M성과표!성토도쟈</definedName>
    <definedName name="성토도쟈" localSheetId="21">가물막이!성토도쟈</definedName>
    <definedName name="성토도쟈" localSheetId="22">'인공섬 철거'!성토도쟈</definedName>
    <definedName name="성토도쟈">[0]!성토도쟈</definedName>
    <definedName name="세금과공과">#REF!</definedName>
    <definedName name="세륜시설">#REF!</definedName>
    <definedName name="세륜장">#REF!</definedName>
    <definedName name="세차">#REF!</definedName>
    <definedName name="셔터공">#REF!</definedName>
    <definedName name="소" hidden="1">#REF!</definedName>
    <definedName name="소각동">#REF!</definedName>
    <definedName name="소개소" localSheetId="4">#REF!</definedName>
    <definedName name="소개소" localSheetId="52">#REF!</definedName>
    <definedName name="소개소" localSheetId="37">#REF!</definedName>
    <definedName name="소개소" localSheetId="38">#REF!</definedName>
    <definedName name="소개소" localSheetId="39">#REF!</definedName>
    <definedName name="소개소" localSheetId="40">#REF!</definedName>
    <definedName name="소개소" localSheetId="35">#REF!</definedName>
    <definedName name="소개소" localSheetId="41">#REF!</definedName>
    <definedName name="소개소" localSheetId="36">#REF!</definedName>
    <definedName name="소개소" localSheetId="34">#REF!</definedName>
    <definedName name="소개소" localSheetId="42">#REF!</definedName>
    <definedName name="소개소" localSheetId="22">#REF!</definedName>
    <definedName name="소개소" localSheetId="43">#REF!</definedName>
    <definedName name="소개소">#REF!</definedName>
    <definedName name="소계" localSheetId="4">#REF!</definedName>
    <definedName name="소계" localSheetId="14">#REF!</definedName>
    <definedName name="소계" localSheetId="13">#REF!</definedName>
    <definedName name="소계" localSheetId="12">#REF!</definedName>
    <definedName name="소계" localSheetId="37">#REF!</definedName>
    <definedName name="소계" localSheetId="38">#REF!</definedName>
    <definedName name="소계" localSheetId="39">#REF!</definedName>
    <definedName name="소계" localSheetId="40">#REF!</definedName>
    <definedName name="소계" localSheetId="35">#REF!</definedName>
    <definedName name="소계" localSheetId="41">#REF!</definedName>
    <definedName name="소계" localSheetId="36">#REF!</definedName>
    <definedName name="소계" localSheetId="34">#REF!</definedName>
    <definedName name="소계" localSheetId="42">#REF!</definedName>
    <definedName name="소계" localSheetId="22">#REF!</definedName>
    <definedName name="소계" localSheetId="10">#REF!</definedName>
    <definedName name="소계" localSheetId="43">#REF!</definedName>
    <definedName name="소계">#REF!</definedName>
    <definedName name="소관경" localSheetId="4">#REF!</definedName>
    <definedName name="소관경" localSheetId="37">#REF!</definedName>
    <definedName name="소관경" localSheetId="38">#REF!</definedName>
    <definedName name="소관경" localSheetId="39">#REF!</definedName>
    <definedName name="소관경" localSheetId="40">#REF!</definedName>
    <definedName name="소관경" localSheetId="35">#REF!</definedName>
    <definedName name="소관경" localSheetId="41">#REF!</definedName>
    <definedName name="소관경" localSheetId="36">#REF!</definedName>
    <definedName name="소관경" localSheetId="34">#REF!</definedName>
    <definedName name="소관경" localSheetId="42">#REF!</definedName>
    <definedName name="소관경" localSheetId="22">#REF!</definedName>
    <definedName name="소관경" localSheetId="43">#REF!</definedName>
    <definedName name="소관경">#REF!</definedName>
    <definedName name="소나무" localSheetId="4">#REF!</definedName>
    <definedName name="소나무" localSheetId="14">#REF!</definedName>
    <definedName name="소나무" localSheetId="13">#REF!</definedName>
    <definedName name="소나무" localSheetId="12">#REF!</definedName>
    <definedName name="소나무" localSheetId="37">#REF!</definedName>
    <definedName name="소나무" localSheetId="38">#REF!</definedName>
    <definedName name="소나무" localSheetId="39">#REF!</definedName>
    <definedName name="소나무" localSheetId="40">#REF!</definedName>
    <definedName name="소나무" localSheetId="35">#REF!</definedName>
    <definedName name="소나무" localSheetId="41">#REF!</definedName>
    <definedName name="소나무" localSheetId="36">#REF!</definedName>
    <definedName name="소나무" localSheetId="34">#REF!</definedName>
    <definedName name="소나무" localSheetId="42">#REF!</definedName>
    <definedName name="소나무" localSheetId="22">#REF!</definedName>
    <definedName name="소나무" localSheetId="10">#REF!</definedName>
    <definedName name="소나무" localSheetId="43">#REF!</definedName>
    <definedName name="소나무">#REF!</definedName>
    <definedName name="소나무H2.5" localSheetId="4">#REF!</definedName>
    <definedName name="소나무H2.5" localSheetId="37">#REF!</definedName>
    <definedName name="소나무H2.5" localSheetId="38">#REF!</definedName>
    <definedName name="소나무H2.5" localSheetId="39">#REF!</definedName>
    <definedName name="소나무H2.5" localSheetId="40">#REF!</definedName>
    <definedName name="소나무H2.5" localSheetId="35">#REF!</definedName>
    <definedName name="소나무H2.5" localSheetId="41">#REF!</definedName>
    <definedName name="소나무H2.5" localSheetId="36">#REF!</definedName>
    <definedName name="소나무H2.5" localSheetId="34">#REF!</definedName>
    <definedName name="소나무H2.5" localSheetId="42">#REF!</definedName>
    <definedName name="소나무H2.5" localSheetId="22">#REF!</definedName>
    <definedName name="소나무H2.5" localSheetId="43">#REF!</definedName>
    <definedName name="소나무H2.5">#REF!</definedName>
    <definedName name="소나무H3.0" localSheetId="4">#REF!</definedName>
    <definedName name="소나무H3.0" localSheetId="37">#REF!</definedName>
    <definedName name="소나무H3.0" localSheetId="38">#REF!</definedName>
    <definedName name="소나무H3.0" localSheetId="39">#REF!</definedName>
    <definedName name="소나무H3.0" localSheetId="40">#REF!</definedName>
    <definedName name="소나무H3.0" localSheetId="35">#REF!</definedName>
    <definedName name="소나무H3.0" localSheetId="41">#REF!</definedName>
    <definedName name="소나무H3.0" localSheetId="36">#REF!</definedName>
    <definedName name="소나무H3.0" localSheetId="34">#REF!</definedName>
    <definedName name="소나무H3.0" localSheetId="42">#REF!</definedName>
    <definedName name="소나무H3.0" localSheetId="22">#REF!</definedName>
    <definedName name="소나무H3.0" localSheetId="43">#REF!</definedName>
    <definedName name="소나무H3.0">#REF!</definedName>
    <definedName name="소나무H3.5경">#REF!</definedName>
    <definedName name="소나무H3.5노">#REF!</definedName>
    <definedName name="소나무H4.0" localSheetId="4">#REF!</definedName>
    <definedName name="소나무H4.0" localSheetId="37">#REF!</definedName>
    <definedName name="소나무H4.0" localSheetId="38">#REF!</definedName>
    <definedName name="소나무H4.0" localSheetId="39">#REF!</definedName>
    <definedName name="소나무H4.0" localSheetId="40">#REF!</definedName>
    <definedName name="소나무H4.0" localSheetId="35">#REF!</definedName>
    <definedName name="소나무H4.0" localSheetId="41">#REF!</definedName>
    <definedName name="소나무H4.0" localSheetId="36">#REF!</definedName>
    <definedName name="소나무H4.0" localSheetId="34">#REF!</definedName>
    <definedName name="소나무H4.0" localSheetId="42">#REF!</definedName>
    <definedName name="소나무H4.0" localSheetId="22">#REF!</definedName>
    <definedName name="소나무H4.0" localSheetId="43">#REF!</definedName>
    <definedName name="소나무H4.0">#REF!</definedName>
    <definedName name="소나무H5.0" localSheetId="4">#REF!</definedName>
    <definedName name="소나무H5.0" localSheetId="37">#REF!</definedName>
    <definedName name="소나무H5.0" localSheetId="38">#REF!</definedName>
    <definedName name="소나무H5.0" localSheetId="39">#REF!</definedName>
    <definedName name="소나무H5.0" localSheetId="40">#REF!</definedName>
    <definedName name="소나무H5.0" localSheetId="35">#REF!</definedName>
    <definedName name="소나무H5.0" localSheetId="41">#REF!</definedName>
    <definedName name="소나무H5.0" localSheetId="36">#REF!</definedName>
    <definedName name="소나무H5.0" localSheetId="34">#REF!</definedName>
    <definedName name="소나무H5.0" localSheetId="42">#REF!</definedName>
    <definedName name="소나무H5.0" localSheetId="22">#REF!</definedName>
    <definedName name="소나무H5.0" localSheetId="43">#REF!</definedName>
    <definedName name="소나무H5.0">#REF!</definedName>
    <definedName name="소나무R10">#REF!</definedName>
    <definedName name="소나무R10경">#REF!</definedName>
    <definedName name="소나무R10노">#REF!</definedName>
    <definedName name="소나무R10재">#REF!</definedName>
    <definedName name="소나무R15">#REF!</definedName>
    <definedName name="소나무R15경">#REF!</definedName>
    <definedName name="소나무R15노">#REF!</definedName>
    <definedName name="소나무R15재">#REF!</definedName>
    <definedName name="소나무R20">#REF!</definedName>
    <definedName name="소나무R20경">#REF!</definedName>
    <definedName name="소나무R20노">#REF!</definedName>
    <definedName name="소나무R20재">#REF!</definedName>
    <definedName name="소나무R25">#REF!</definedName>
    <definedName name="소나무R25경">#REF!</definedName>
    <definedName name="소나무R25노">#REF!</definedName>
    <definedName name="소나무R25재">#REF!</definedName>
    <definedName name="소나무조형H3.5">#REF!</definedName>
    <definedName name="소나무조형H3.5경">#REF!</definedName>
    <definedName name="소나무조형H3.5노">#REF!</definedName>
    <definedName name="소나무조형H3.5재">#REF!</definedName>
    <definedName name="소모품비">#REF!</definedName>
    <definedName name="소방">#REF!</definedName>
    <definedName name="소요전력">#REF!</definedName>
    <definedName name="소일위대가1">#REF!</definedName>
    <definedName name="소콘경">[26]관급자재대!#REF!</definedName>
    <definedName name="소콘노">[26]관급자재대!#REF!</definedName>
    <definedName name="소콘재">[26]관급자재대!#REF!</definedName>
    <definedName name="소형경">#REF!</definedName>
    <definedName name="소형노">#REF!</definedName>
    <definedName name="소형밸브콕류설치">#REF!</definedName>
    <definedName name="소형재">#REF!</definedName>
    <definedName name="송곡교">#REF!</definedName>
    <definedName name="송수관로구경" localSheetId="4">#REF!</definedName>
    <definedName name="송수관로구경" localSheetId="37">#REF!</definedName>
    <definedName name="송수관로구경" localSheetId="38">#REF!</definedName>
    <definedName name="송수관로구경" localSheetId="39">#REF!</definedName>
    <definedName name="송수관로구경" localSheetId="40">#REF!</definedName>
    <definedName name="송수관로구경" localSheetId="35">#REF!</definedName>
    <definedName name="송수관로구경" localSheetId="41">#REF!</definedName>
    <definedName name="송수관로구경" localSheetId="36">#REF!</definedName>
    <definedName name="송수관로구경" localSheetId="34">#REF!</definedName>
    <definedName name="송수관로구경" localSheetId="42">#REF!</definedName>
    <definedName name="송수관로구경" localSheetId="22">#REF!</definedName>
    <definedName name="송수관로구경" localSheetId="43">#REF!</definedName>
    <definedName name="송수관로구경">#REF!</definedName>
    <definedName name="송전전공">#REF!</definedName>
    <definedName name="송전전공001" localSheetId="4">#REF!</definedName>
    <definedName name="송전전공001" localSheetId="37">#REF!</definedName>
    <definedName name="송전전공001" localSheetId="38">#REF!</definedName>
    <definedName name="송전전공001" localSheetId="39">#REF!</definedName>
    <definedName name="송전전공001" localSheetId="40">#REF!</definedName>
    <definedName name="송전전공001" localSheetId="35">#REF!</definedName>
    <definedName name="송전전공001" localSheetId="41">#REF!</definedName>
    <definedName name="송전전공001" localSheetId="36">#REF!</definedName>
    <definedName name="송전전공001" localSheetId="34">#REF!</definedName>
    <definedName name="송전전공001" localSheetId="42">#REF!</definedName>
    <definedName name="송전전공001" localSheetId="22">#REF!</definedName>
    <definedName name="송전전공001" localSheetId="43">#REF!</definedName>
    <definedName name="송전전공001">#REF!</definedName>
    <definedName name="송전전공002" localSheetId="4">#REF!</definedName>
    <definedName name="송전전공002" localSheetId="37">#REF!</definedName>
    <definedName name="송전전공002" localSheetId="38">#REF!</definedName>
    <definedName name="송전전공002" localSheetId="39">#REF!</definedName>
    <definedName name="송전전공002" localSheetId="40">#REF!</definedName>
    <definedName name="송전전공002" localSheetId="35">#REF!</definedName>
    <definedName name="송전전공002" localSheetId="41">#REF!</definedName>
    <definedName name="송전전공002" localSheetId="36">#REF!</definedName>
    <definedName name="송전전공002" localSheetId="34">#REF!</definedName>
    <definedName name="송전전공002" localSheetId="42">#REF!</definedName>
    <definedName name="송전전공002" localSheetId="22">#REF!</definedName>
    <definedName name="송전전공002" localSheetId="43">#REF!</definedName>
    <definedName name="송전전공002">#REF!</definedName>
    <definedName name="송전전공011" localSheetId="4">#REF!</definedName>
    <definedName name="송전전공011" localSheetId="37">#REF!</definedName>
    <definedName name="송전전공011" localSheetId="38">#REF!</definedName>
    <definedName name="송전전공011" localSheetId="39">#REF!</definedName>
    <definedName name="송전전공011" localSheetId="40">#REF!</definedName>
    <definedName name="송전전공011" localSheetId="35">#REF!</definedName>
    <definedName name="송전전공011" localSheetId="41">#REF!</definedName>
    <definedName name="송전전공011" localSheetId="36">#REF!</definedName>
    <definedName name="송전전공011" localSheetId="34">#REF!</definedName>
    <definedName name="송전전공011" localSheetId="42">#REF!</definedName>
    <definedName name="송전전공011" localSheetId="22">#REF!</definedName>
    <definedName name="송전전공011" localSheetId="43">#REF!</definedName>
    <definedName name="송전전공011">#REF!</definedName>
    <definedName name="송전전공982" localSheetId="4">#REF!</definedName>
    <definedName name="송전전공982" localSheetId="37">#REF!</definedName>
    <definedName name="송전전공982" localSheetId="38">#REF!</definedName>
    <definedName name="송전전공982" localSheetId="39">#REF!</definedName>
    <definedName name="송전전공982" localSheetId="40">#REF!</definedName>
    <definedName name="송전전공982" localSheetId="35">#REF!</definedName>
    <definedName name="송전전공982" localSheetId="41">#REF!</definedName>
    <definedName name="송전전공982" localSheetId="36">#REF!</definedName>
    <definedName name="송전전공982" localSheetId="34">#REF!</definedName>
    <definedName name="송전전공982" localSheetId="42">#REF!</definedName>
    <definedName name="송전전공982" localSheetId="22">#REF!</definedName>
    <definedName name="송전전공982" localSheetId="43">#REF!</definedName>
    <definedName name="송전전공982">#REF!</definedName>
    <definedName name="송전전공991" localSheetId="4">#REF!</definedName>
    <definedName name="송전전공991" localSheetId="37">#REF!</definedName>
    <definedName name="송전전공991" localSheetId="38">#REF!</definedName>
    <definedName name="송전전공991" localSheetId="39">#REF!</definedName>
    <definedName name="송전전공991" localSheetId="40">#REF!</definedName>
    <definedName name="송전전공991" localSheetId="35">#REF!</definedName>
    <definedName name="송전전공991" localSheetId="41">#REF!</definedName>
    <definedName name="송전전공991" localSheetId="36">#REF!</definedName>
    <definedName name="송전전공991" localSheetId="34">#REF!</definedName>
    <definedName name="송전전공991" localSheetId="42">#REF!</definedName>
    <definedName name="송전전공991" localSheetId="22">#REF!</definedName>
    <definedName name="송전전공991" localSheetId="43">#REF!</definedName>
    <definedName name="송전전공991">#REF!</definedName>
    <definedName name="송전전공992" localSheetId="4">#REF!</definedName>
    <definedName name="송전전공992" localSheetId="37">#REF!</definedName>
    <definedName name="송전전공992" localSheetId="38">#REF!</definedName>
    <definedName name="송전전공992" localSheetId="39">#REF!</definedName>
    <definedName name="송전전공992" localSheetId="40">#REF!</definedName>
    <definedName name="송전전공992" localSheetId="35">#REF!</definedName>
    <definedName name="송전전공992" localSheetId="41">#REF!</definedName>
    <definedName name="송전전공992" localSheetId="36">#REF!</definedName>
    <definedName name="송전전공992" localSheetId="34">#REF!</definedName>
    <definedName name="송전전공992" localSheetId="42">#REF!</definedName>
    <definedName name="송전전공992" localSheetId="22">#REF!</definedName>
    <definedName name="송전전공992" localSheetId="43">#REF!</definedName>
    <definedName name="송전전공992">#REF!</definedName>
    <definedName name="송전환선전공011" localSheetId="4">#REF!</definedName>
    <definedName name="송전환선전공011" localSheetId="37">#REF!</definedName>
    <definedName name="송전환선전공011" localSheetId="38">#REF!</definedName>
    <definedName name="송전환선전공011" localSheetId="39">#REF!</definedName>
    <definedName name="송전환선전공011" localSheetId="40">#REF!</definedName>
    <definedName name="송전환선전공011" localSheetId="35">#REF!</definedName>
    <definedName name="송전환선전공011" localSheetId="41">#REF!</definedName>
    <definedName name="송전환선전공011" localSheetId="36">#REF!</definedName>
    <definedName name="송전환선전공011" localSheetId="34">#REF!</definedName>
    <definedName name="송전환선전공011" localSheetId="42">#REF!</definedName>
    <definedName name="송전환선전공011" localSheetId="22">#REF!</definedName>
    <definedName name="송전환선전공011" localSheetId="43">#REF!</definedName>
    <definedName name="송전환선전공011">#REF!</definedName>
    <definedName name="송전활선전공">#REF!</definedName>
    <definedName name="송전활선전공001" localSheetId="4">#REF!</definedName>
    <definedName name="송전활선전공001" localSheetId="37">#REF!</definedName>
    <definedName name="송전활선전공001" localSheetId="38">#REF!</definedName>
    <definedName name="송전활선전공001" localSheetId="39">#REF!</definedName>
    <definedName name="송전활선전공001" localSheetId="40">#REF!</definedName>
    <definedName name="송전활선전공001" localSheetId="35">#REF!</definedName>
    <definedName name="송전활선전공001" localSheetId="41">#REF!</definedName>
    <definedName name="송전활선전공001" localSheetId="36">#REF!</definedName>
    <definedName name="송전활선전공001" localSheetId="34">#REF!</definedName>
    <definedName name="송전활선전공001" localSheetId="42">#REF!</definedName>
    <definedName name="송전활선전공001" localSheetId="22">#REF!</definedName>
    <definedName name="송전활선전공001" localSheetId="43">#REF!</definedName>
    <definedName name="송전활선전공001">#REF!</definedName>
    <definedName name="송전활선전공002" localSheetId="4">#REF!</definedName>
    <definedName name="송전활선전공002" localSheetId="37">#REF!</definedName>
    <definedName name="송전활선전공002" localSheetId="38">#REF!</definedName>
    <definedName name="송전활선전공002" localSheetId="39">#REF!</definedName>
    <definedName name="송전활선전공002" localSheetId="40">#REF!</definedName>
    <definedName name="송전활선전공002" localSheetId="35">#REF!</definedName>
    <definedName name="송전활선전공002" localSheetId="41">#REF!</definedName>
    <definedName name="송전활선전공002" localSheetId="36">#REF!</definedName>
    <definedName name="송전활선전공002" localSheetId="34">#REF!</definedName>
    <definedName name="송전활선전공002" localSheetId="42">#REF!</definedName>
    <definedName name="송전활선전공002" localSheetId="22">#REF!</definedName>
    <definedName name="송전활선전공002" localSheetId="43">#REF!</definedName>
    <definedName name="송전활선전공002">#REF!</definedName>
    <definedName name="송전활선전공982" localSheetId="4">#REF!</definedName>
    <definedName name="송전활선전공982" localSheetId="37">#REF!</definedName>
    <definedName name="송전활선전공982" localSheetId="38">#REF!</definedName>
    <definedName name="송전활선전공982" localSheetId="39">#REF!</definedName>
    <definedName name="송전활선전공982" localSheetId="40">#REF!</definedName>
    <definedName name="송전활선전공982" localSheetId="35">#REF!</definedName>
    <definedName name="송전활선전공982" localSheetId="41">#REF!</definedName>
    <definedName name="송전활선전공982" localSheetId="36">#REF!</definedName>
    <definedName name="송전활선전공982" localSheetId="34">#REF!</definedName>
    <definedName name="송전활선전공982" localSheetId="42">#REF!</definedName>
    <definedName name="송전활선전공982" localSheetId="22">#REF!</definedName>
    <definedName name="송전활선전공982" localSheetId="43">#REF!</definedName>
    <definedName name="송전활선전공982">#REF!</definedName>
    <definedName name="송전활선전공991" localSheetId="4">#REF!</definedName>
    <definedName name="송전활선전공991" localSheetId="37">#REF!</definedName>
    <definedName name="송전활선전공991" localSheetId="38">#REF!</definedName>
    <definedName name="송전활선전공991" localSheetId="39">#REF!</definedName>
    <definedName name="송전활선전공991" localSheetId="40">#REF!</definedName>
    <definedName name="송전활선전공991" localSheetId="35">#REF!</definedName>
    <definedName name="송전활선전공991" localSheetId="41">#REF!</definedName>
    <definedName name="송전활선전공991" localSheetId="36">#REF!</definedName>
    <definedName name="송전활선전공991" localSheetId="34">#REF!</definedName>
    <definedName name="송전활선전공991" localSheetId="42">#REF!</definedName>
    <definedName name="송전활선전공991" localSheetId="22">#REF!</definedName>
    <definedName name="송전활선전공991" localSheetId="43">#REF!</definedName>
    <definedName name="송전활선전공991">#REF!</definedName>
    <definedName name="송전활선전공992" localSheetId="4">#REF!</definedName>
    <definedName name="송전활선전공992" localSheetId="37">#REF!</definedName>
    <definedName name="송전활선전공992" localSheetId="38">#REF!</definedName>
    <definedName name="송전활선전공992" localSheetId="39">#REF!</definedName>
    <definedName name="송전활선전공992" localSheetId="40">#REF!</definedName>
    <definedName name="송전활선전공992" localSheetId="35">#REF!</definedName>
    <definedName name="송전활선전공992" localSheetId="41">#REF!</definedName>
    <definedName name="송전활선전공992" localSheetId="36">#REF!</definedName>
    <definedName name="송전활선전공992" localSheetId="34">#REF!</definedName>
    <definedName name="송전활선전공992" localSheetId="42">#REF!</definedName>
    <definedName name="송전활선전공992" localSheetId="22">#REF!</definedName>
    <definedName name="송전활선전공992" localSheetId="43">#REF!</definedName>
    <definedName name="송전활선전공992">#REF!</definedName>
    <definedName name="송천1" localSheetId="4">#REF!</definedName>
    <definedName name="송천1" localSheetId="37">#REF!</definedName>
    <definedName name="송천1" localSheetId="38">#REF!</definedName>
    <definedName name="송천1" localSheetId="39">#REF!</definedName>
    <definedName name="송천1" localSheetId="40">#REF!</definedName>
    <definedName name="송천1" localSheetId="35">#REF!</definedName>
    <definedName name="송천1" localSheetId="41">#REF!</definedName>
    <definedName name="송천1" localSheetId="36">#REF!</definedName>
    <definedName name="송천1" localSheetId="34">#REF!</definedName>
    <definedName name="송천1" localSheetId="42">#REF!</definedName>
    <definedName name="송천1" localSheetId="22">#REF!</definedName>
    <definedName name="송천1" localSheetId="43">#REF!</definedName>
    <definedName name="송천1">#REF!</definedName>
    <definedName name="송천2" localSheetId="4">#REF!</definedName>
    <definedName name="송천2" localSheetId="37">#REF!</definedName>
    <definedName name="송천2" localSheetId="38">#REF!</definedName>
    <definedName name="송천2" localSheetId="39">#REF!</definedName>
    <definedName name="송천2" localSheetId="40">#REF!</definedName>
    <definedName name="송천2" localSheetId="35">#REF!</definedName>
    <definedName name="송천2" localSheetId="41">#REF!</definedName>
    <definedName name="송천2" localSheetId="36">#REF!</definedName>
    <definedName name="송천2" localSheetId="34">#REF!</definedName>
    <definedName name="송천2" localSheetId="42">#REF!</definedName>
    <definedName name="송천2" localSheetId="22">#REF!</definedName>
    <definedName name="송천2" localSheetId="43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수" hidden="1">#REF!</definedName>
    <definedName name="수____종" localSheetId="4">#REF!</definedName>
    <definedName name="수____종" localSheetId="14">#REF!</definedName>
    <definedName name="수____종" localSheetId="13">#REF!</definedName>
    <definedName name="수____종" localSheetId="12">#REF!</definedName>
    <definedName name="수____종" localSheetId="37">#REF!</definedName>
    <definedName name="수____종" localSheetId="38">#REF!</definedName>
    <definedName name="수____종" localSheetId="39">#REF!</definedName>
    <definedName name="수____종" localSheetId="40">#REF!</definedName>
    <definedName name="수____종" localSheetId="35">#REF!</definedName>
    <definedName name="수____종" localSheetId="41">#REF!</definedName>
    <definedName name="수____종" localSheetId="36">#REF!</definedName>
    <definedName name="수____종" localSheetId="34">#REF!</definedName>
    <definedName name="수____종" localSheetId="42">#REF!</definedName>
    <definedName name="수____종" localSheetId="22">#REF!</definedName>
    <definedName name="수____종" localSheetId="10">#REF!</definedName>
    <definedName name="수____종" localSheetId="43">#REF!</definedName>
    <definedName name="수____종">#REF!</definedName>
    <definedName name="수급">#REF!</definedName>
    <definedName name="수량">[47]맨홀수량!#REF!</definedName>
    <definedName name="수량산출" localSheetId="4">#REF!</definedName>
    <definedName name="수량산출" localSheetId="14">#REF!</definedName>
    <definedName name="수량산출" localSheetId="13">#REF!</definedName>
    <definedName name="수량산출" localSheetId="12">#REF!</definedName>
    <definedName name="수량산출" localSheetId="37">#REF!</definedName>
    <definedName name="수량산출" localSheetId="38">#REF!</definedName>
    <definedName name="수량산출" localSheetId="39">#REF!</definedName>
    <definedName name="수량산출" localSheetId="40">#REF!</definedName>
    <definedName name="수량산출" localSheetId="35">#REF!</definedName>
    <definedName name="수량산출" localSheetId="41">#REF!</definedName>
    <definedName name="수량산출" localSheetId="36">#REF!</definedName>
    <definedName name="수량산출" localSheetId="34">#REF!</definedName>
    <definedName name="수량산출" localSheetId="42">#REF!</definedName>
    <definedName name="수량산출" localSheetId="22">#REF!</definedName>
    <definedName name="수량산출" localSheetId="10">#REF!</definedName>
    <definedName name="수량산출" localSheetId="43">#REF!</definedName>
    <definedName name="수량산출">#REF!</definedName>
    <definedName name="수량산출1">BlankMacro1</definedName>
    <definedName name="수량전체" localSheetId="4">#REF!</definedName>
    <definedName name="수량전체" localSheetId="37">#REF!</definedName>
    <definedName name="수량전체" localSheetId="38">#REF!</definedName>
    <definedName name="수량전체" localSheetId="39">#REF!</definedName>
    <definedName name="수량전체" localSheetId="40">#REF!</definedName>
    <definedName name="수량전체" localSheetId="35">#REF!</definedName>
    <definedName name="수량전체" localSheetId="41">#REF!</definedName>
    <definedName name="수량전체" localSheetId="36">#REF!</definedName>
    <definedName name="수량전체" localSheetId="34">#REF!</definedName>
    <definedName name="수량전체" localSheetId="42">#REF!</definedName>
    <definedName name="수량전체" localSheetId="22">#REF!</definedName>
    <definedName name="수량전체" localSheetId="43">#REF!</definedName>
    <definedName name="수량전체">#REF!</definedName>
    <definedName name="수량코드">#REF!</definedName>
    <definedName name="수목">#REF!</definedName>
    <definedName name="수목수량" localSheetId="4">#REF!</definedName>
    <definedName name="수목수량" localSheetId="37">#REF!</definedName>
    <definedName name="수목수량" localSheetId="38">#REF!</definedName>
    <definedName name="수목수량" localSheetId="39">#REF!</definedName>
    <definedName name="수목수량" localSheetId="40">#REF!</definedName>
    <definedName name="수목수량" localSheetId="35">#REF!</definedName>
    <definedName name="수목수량" localSheetId="41">#REF!</definedName>
    <definedName name="수목수량" localSheetId="36">#REF!</definedName>
    <definedName name="수목수량" localSheetId="34">#REF!</definedName>
    <definedName name="수목수량" localSheetId="42">#REF!</definedName>
    <definedName name="수목수량" localSheetId="22">#REF!</definedName>
    <definedName name="수목수량" localSheetId="43">#REF!</definedName>
    <definedName name="수목수량">#REF!</definedName>
    <definedName name="수소_및_탄산가스창고">#REF!</definedName>
    <definedName name="수수H2.5노">#REF!</definedName>
    <definedName name="수수H2.5재">#REF!</definedName>
    <definedName name="수수꽃다리" localSheetId="4">#REF!</definedName>
    <definedName name="수수꽃다리" localSheetId="14">#REF!</definedName>
    <definedName name="수수꽃다리" localSheetId="13">#REF!</definedName>
    <definedName name="수수꽃다리" localSheetId="12">#REF!</definedName>
    <definedName name="수수꽃다리" localSheetId="37">#REF!</definedName>
    <definedName name="수수꽃다리" localSheetId="38">#REF!</definedName>
    <definedName name="수수꽃다리" localSheetId="39">#REF!</definedName>
    <definedName name="수수꽃다리" localSheetId="40">#REF!</definedName>
    <definedName name="수수꽃다리" localSheetId="35">#REF!</definedName>
    <definedName name="수수꽃다리" localSheetId="41">#REF!</definedName>
    <definedName name="수수꽃다리" localSheetId="36">#REF!</definedName>
    <definedName name="수수꽃다리" localSheetId="34">#REF!</definedName>
    <definedName name="수수꽃다리" localSheetId="42">#REF!</definedName>
    <definedName name="수수꽃다리" localSheetId="22">#REF!</definedName>
    <definedName name="수수꽃다리" localSheetId="10">#REF!</definedName>
    <definedName name="수수꽃다리" localSheetId="43">#REF!</definedName>
    <definedName name="수수꽃다리">#REF!</definedName>
    <definedName name="수수꽃다리H1.5">#REF!</definedName>
    <definedName name="수수꽃다리H1.5경">#REF!</definedName>
    <definedName name="수수꽃다리H1.5노">#REF!</definedName>
    <definedName name="수수꽃다리H1.5재">#REF!</definedName>
    <definedName name="수수꽃다리H1.8" localSheetId="4">#REF!</definedName>
    <definedName name="수수꽃다리H1.8" localSheetId="37">#REF!</definedName>
    <definedName name="수수꽃다리H1.8" localSheetId="38">#REF!</definedName>
    <definedName name="수수꽃다리H1.8" localSheetId="39">#REF!</definedName>
    <definedName name="수수꽃다리H1.8" localSheetId="40">#REF!</definedName>
    <definedName name="수수꽃다리H1.8" localSheetId="35">#REF!</definedName>
    <definedName name="수수꽃다리H1.8" localSheetId="41">#REF!</definedName>
    <definedName name="수수꽃다리H1.8" localSheetId="36">#REF!</definedName>
    <definedName name="수수꽃다리H1.8" localSheetId="34">#REF!</definedName>
    <definedName name="수수꽃다리H1.8" localSheetId="42">#REF!</definedName>
    <definedName name="수수꽃다리H1.8" localSheetId="22">#REF!</definedName>
    <definedName name="수수꽃다리H1.8" localSheetId="43">#REF!</definedName>
    <definedName name="수수꽃다리H1.8">#REF!</definedName>
    <definedName name="수수료">#REF!</definedName>
    <definedName name="수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수위동">#REF!</definedName>
    <definedName name="수의계약">BlankMacro1</definedName>
    <definedName name="수작업반장">#REF!</definedName>
    <definedName name="수조">#REF!</definedName>
    <definedName name="수중면정리및청소">#REF!</definedName>
    <definedName name="수중모타1" localSheetId="4">#REF!</definedName>
    <definedName name="수중모타1" localSheetId="37">#REF!</definedName>
    <definedName name="수중모타1" localSheetId="38">#REF!</definedName>
    <definedName name="수중모타1" localSheetId="39">#REF!</definedName>
    <definedName name="수중모타1" localSheetId="40">#REF!</definedName>
    <definedName name="수중모타1" localSheetId="35">#REF!</definedName>
    <definedName name="수중모타1" localSheetId="41">#REF!</definedName>
    <definedName name="수중모타1" localSheetId="36">#REF!</definedName>
    <definedName name="수중모타1" localSheetId="34">#REF!</definedName>
    <definedName name="수중모타1" localSheetId="42">#REF!</definedName>
    <definedName name="수중모타1" localSheetId="22">#REF!</definedName>
    <definedName name="수중모타1" localSheetId="43">#REF!</definedName>
    <definedName name="수중모타1">#REF!</definedName>
    <definedName name="수중모타10" localSheetId="4">#REF!</definedName>
    <definedName name="수중모타10" localSheetId="37">#REF!</definedName>
    <definedName name="수중모타10" localSheetId="38">#REF!</definedName>
    <definedName name="수중모타10" localSheetId="39">#REF!</definedName>
    <definedName name="수중모타10" localSheetId="40">#REF!</definedName>
    <definedName name="수중모타10" localSheetId="35">#REF!</definedName>
    <definedName name="수중모타10" localSheetId="41">#REF!</definedName>
    <definedName name="수중모타10" localSheetId="36">#REF!</definedName>
    <definedName name="수중모타10" localSheetId="34">#REF!</definedName>
    <definedName name="수중모타10" localSheetId="42">#REF!</definedName>
    <definedName name="수중모타10" localSheetId="22">#REF!</definedName>
    <definedName name="수중모타10" localSheetId="43">#REF!</definedName>
    <definedName name="수중모타10">#REF!</definedName>
    <definedName name="수중모타15" localSheetId="4">#REF!</definedName>
    <definedName name="수중모타15" localSheetId="37">#REF!</definedName>
    <definedName name="수중모타15" localSheetId="38">#REF!</definedName>
    <definedName name="수중모타15" localSheetId="39">#REF!</definedName>
    <definedName name="수중모타15" localSheetId="40">#REF!</definedName>
    <definedName name="수중모타15" localSheetId="35">#REF!</definedName>
    <definedName name="수중모타15" localSheetId="41">#REF!</definedName>
    <definedName name="수중모타15" localSheetId="36">#REF!</definedName>
    <definedName name="수중모타15" localSheetId="34">#REF!</definedName>
    <definedName name="수중모타15" localSheetId="42">#REF!</definedName>
    <definedName name="수중모타15" localSheetId="22">#REF!</definedName>
    <definedName name="수중모타15" localSheetId="43">#REF!</definedName>
    <definedName name="수중모타15">#REF!</definedName>
    <definedName name="수중모타2" localSheetId="4">#REF!</definedName>
    <definedName name="수중모타2" localSheetId="37">#REF!</definedName>
    <definedName name="수중모타2" localSheetId="38">#REF!</definedName>
    <definedName name="수중모타2" localSheetId="39">#REF!</definedName>
    <definedName name="수중모타2" localSheetId="40">#REF!</definedName>
    <definedName name="수중모타2" localSheetId="35">#REF!</definedName>
    <definedName name="수중모타2" localSheetId="41">#REF!</definedName>
    <definedName name="수중모타2" localSheetId="36">#REF!</definedName>
    <definedName name="수중모타2" localSheetId="34">#REF!</definedName>
    <definedName name="수중모타2" localSheetId="42">#REF!</definedName>
    <definedName name="수중모타2" localSheetId="22">#REF!</definedName>
    <definedName name="수중모타2" localSheetId="43">#REF!</definedName>
    <definedName name="수중모타2">#REF!</definedName>
    <definedName name="수중모타20" localSheetId="4">#REF!</definedName>
    <definedName name="수중모타20" localSheetId="37">#REF!</definedName>
    <definedName name="수중모타20" localSheetId="38">#REF!</definedName>
    <definedName name="수중모타20" localSheetId="39">#REF!</definedName>
    <definedName name="수중모타20" localSheetId="40">#REF!</definedName>
    <definedName name="수중모타20" localSheetId="35">#REF!</definedName>
    <definedName name="수중모타20" localSheetId="41">#REF!</definedName>
    <definedName name="수중모타20" localSheetId="36">#REF!</definedName>
    <definedName name="수중모타20" localSheetId="34">#REF!</definedName>
    <definedName name="수중모타20" localSheetId="42">#REF!</definedName>
    <definedName name="수중모타20" localSheetId="22">#REF!</definedName>
    <definedName name="수중모타20" localSheetId="43">#REF!</definedName>
    <definedName name="수중모타20">#REF!</definedName>
    <definedName name="수중모타25" localSheetId="4">#REF!</definedName>
    <definedName name="수중모타25" localSheetId="37">#REF!</definedName>
    <definedName name="수중모타25" localSheetId="38">#REF!</definedName>
    <definedName name="수중모타25" localSheetId="39">#REF!</definedName>
    <definedName name="수중모타25" localSheetId="40">#REF!</definedName>
    <definedName name="수중모타25" localSheetId="35">#REF!</definedName>
    <definedName name="수중모타25" localSheetId="41">#REF!</definedName>
    <definedName name="수중모타25" localSheetId="36">#REF!</definedName>
    <definedName name="수중모타25" localSheetId="34">#REF!</definedName>
    <definedName name="수중모타25" localSheetId="42">#REF!</definedName>
    <definedName name="수중모타25" localSheetId="22">#REF!</definedName>
    <definedName name="수중모타25" localSheetId="43">#REF!</definedName>
    <definedName name="수중모타25">#REF!</definedName>
    <definedName name="수중모타3" localSheetId="4">#REF!</definedName>
    <definedName name="수중모타3" localSheetId="37">#REF!</definedName>
    <definedName name="수중모타3" localSheetId="38">#REF!</definedName>
    <definedName name="수중모타3" localSheetId="39">#REF!</definedName>
    <definedName name="수중모타3" localSheetId="40">#REF!</definedName>
    <definedName name="수중모타3" localSheetId="35">#REF!</definedName>
    <definedName name="수중모타3" localSheetId="41">#REF!</definedName>
    <definedName name="수중모타3" localSheetId="36">#REF!</definedName>
    <definedName name="수중모타3" localSheetId="34">#REF!</definedName>
    <definedName name="수중모타3" localSheetId="42">#REF!</definedName>
    <definedName name="수중모타3" localSheetId="22">#REF!</definedName>
    <definedName name="수중모타3" localSheetId="43">#REF!</definedName>
    <definedName name="수중모타3">#REF!</definedName>
    <definedName name="수중모타30" localSheetId="4">#REF!</definedName>
    <definedName name="수중모타30" localSheetId="37">#REF!</definedName>
    <definedName name="수중모타30" localSheetId="38">#REF!</definedName>
    <definedName name="수중모타30" localSheetId="39">#REF!</definedName>
    <definedName name="수중모타30" localSheetId="40">#REF!</definedName>
    <definedName name="수중모타30" localSheetId="35">#REF!</definedName>
    <definedName name="수중모타30" localSheetId="41">#REF!</definedName>
    <definedName name="수중모타30" localSheetId="36">#REF!</definedName>
    <definedName name="수중모타30" localSheetId="34">#REF!</definedName>
    <definedName name="수중모타30" localSheetId="42">#REF!</definedName>
    <definedName name="수중모타30" localSheetId="22">#REF!</definedName>
    <definedName name="수중모타30" localSheetId="43">#REF!</definedName>
    <definedName name="수중모타30">#REF!</definedName>
    <definedName name="수중모타5" localSheetId="4">#REF!</definedName>
    <definedName name="수중모타5" localSheetId="37">#REF!</definedName>
    <definedName name="수중모타5" localSheetId="38">#REF!</definedName>
    <definedName name="수중모타5" localSheetId="39">#REF!</definedName>
    <definedName name="수중모타5" localSheetId="40">#REF!</definedName>
    <definedName name="수중모타5" localSheetId="35">#REF!</definedName>
    <definedName name="수중모타5" localSheetId="41">#REF!</definedName>
    <definedName name="수중모타5" localSheetId="36">#REF!</definedName>
    <definedName name="수중모타5" localSheetId="34">#REF!</definedName>
    <definedName name="수중모타5" localSheetId="42">#REF!</definedName>
    <definedName name="수중모타5" localSheetId="22">#REF!</definedName>
    <definedName name="수중모타5" localSheetId="43">#REF!</definedName>
    <definedName name="수중모타5">#REF!</definedName>
    <definedName name="수중모타7.5" localSheetId="4">#REF!</definedName>
    <definedName name="수중모타7.5" localSheetId="37">#REF!</definedName>
    <definedName name="수중모타7.5" localSheetId="38">#REF!</definedName>
    <definedName name="수중모타7.5" localSheetId="39">#REF!</definedName>
    <definedName name="수중모타7.5" localSheetId="40">#REF!</definedName>
    <definedName name="수중모타7.5" localSheetId="35">#REF!</definedName>
    <definedName name="수중모타7.5" localSheetId="41">#REF!</definedName>
    <definedName name="수중모타7.5" localSheetId="36">#REF!</definedName>
    <definedName name="수중모타7.5" localSheetId="34">#REF!</definedName>
    <definedName name="수중모타7.5" localSheetId="42">#REF!</definedName>
    <definedName name="수중모타7.5" localSheetId="22">#REF!</definedName>
    <definedName name="수중모타7.5" localSheetId="43">#REF!</definedName>
    <definedName name="수중모타7.5">#REF!</definedName>
    <definedName name="수중모터펌프단가" localSheetId="4">#REF!</definedName>
    <definedName name="수중모터펌프단가" localSheetId="37">#REF!</definedName>
    <definedName name="수중모터펌프단가" localSheetId="38">#REF!</definedName>
    <definedName name="수중모터펌프단가" localSheetId="39">#REF!</definedName>
    <definedName name="수중모터펌프단가" localSheetId="40">#REF!</definedName>
    <definedName name="수중모터펌프단가" localSheetId="35">#REF!</definedName>
    <definedName name="수중모터펌프단가" localSheetId="41">#REF!</definedName>
    <definedName name="수중모터펌프단가" localSheetId="36">#REF!</definedName>
    <definedName name="수중모터펌프단가" localSheetId="34">#REF!</definedName>
    <definedName name="수중모터펌프단가" localSheetId="42">#REF!</definedName>
    <definedName name="수중모터펌프단가" localSheetId="22">#REF!</definedName>
    <definedName name="수중모터펌프단가" localSheetId="43">#REF!</definedName>
    <definedName name="수중모터펌프단가">#REF!</definedName>
    <definedName name="수중케이블단가" localSheetId="4">#REF!</definedName>
    <definedName name="수중케이블단가" localSheetId="37">#REF!</definedName>
    <definedName name="수중케이블단가" localSheetId="38">#REF!</definedName>
    <definedName name="수중케이블단가" localSheetId="39">#REF!</definedName>
    <definedName name="수중케이블단가" localSheetId="40">#REF!</definedName>
    <definedName name="수중케이블단가" localSheetId="35">#REF!</definedName>
    <definedName name="수중케이블단가" localSheetId="41">#REF!</definedName>
    <definedName name="수중케이블단가" localSheetId="36">#REF!</definedName>
    <definedName name="수중케이블단가" localSheetId="34">#REF!</definedName>
    <definedName name="수중케이블단가" localSheetId="42">#REF!</definedName>
    <definedName name="수중케이블단가" localSheetId="22">#REF!</definedName>
    <definedName name="수중케이블단가" localSheetId="43">#REF!</definedName>
    <definedName name="수중케이블단가">#REF!</definedName>
    <definedName name="수중토사p1">#REF!</definedName>
    <definedName name="수직" localSheetId="4">#REF!</definedName>
    <definedName name="수직" localSheetId="37">#REF!</definedName>
    <definedName name="수직" localSheetId="38">#REF!</definedName>
    <definedName name="수직" localSheetId="39">#REF!</definedName>
    <definedName name="수직" localSheetId="40">#REF!</definedName>
    <definedName name="수직" localSheetId="35">#REF!</definedName>
    <definedName name="수직" localSheetId="41">#REF!</definedName>
    <definedName name="수직" localSheetId="36">#REF!</definedName>
    <definedName name="수직" localSheetId="34">#REF!</definedName>
    <definedName name="수직" localSheetId="42">#REF!</definedName>
    <definedName name="수직" localSheetId="22">#REF!</definedName>
    <definedName name="수직" localSheetId="43">#REF!</definedName>
    <definedName name="수직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토1">#REF!</definedName>
    <definedName name="수평" localSheetId="4">#REF!</definedName>
    <definedName name="수평" localSheetId="37">#REF!</definedName>
    <definedName name="수평" localSheetId="38">#REF!</definedName>
    <definedName name="수평" localSheetId="39">#REF!</definedName>
    <definedName name="수평" localSheetId="40">#REF!</definedName>
    <definedName name="수평" localSheetId="35">#REF!</definedName>
    <definedName name="수평" localSheetId="41">#REF!</definedName>
    <definedName name="수평" localSheetId="36">#REF!</definedName>
    <definedName name="수평" localSheetId="34">#REF!</definedName>
    <definedName name="수평" localSheetId="42">#REF!</definedName>
    <definedName name="수평" localSheetId="22">#REF!</definedName>
    <definedName name="수평" localSheetId="43">#REF!</definedName>
    <definedName name="수평">#REF!</definedName>
    <definedName name="수평규준틀노무비">#REF!</definedName>
    <definedName name="수평규준틀재료비">#REF!</definedName>
    <definedName name="순공사비">#REF!</definedName>
    <definedName name="순공사비계">#REF!</definedName>
    <definedName name="순공사비수">#REF!</definedName>
    <definedName name="순공사비평">#REF!</definedName>
    <definedName name="순공사원가">#REF!</definedName>
    <definedName name="순단면적" localSheetId="4">#REF!</definedName>
    <definedName name="순단면적" localSheetId="37">#REF!</definedName>
    <definedName name="순단면적" localSheetId="38">#REF!</definedName>
    <definedName name="순단면적" localSheetId="39">#REF!</definedName>
    <definedName name="순단면적" localSheetId="40">#REF!</definedName>
    <definedName name="순단면적" localSheetId="35">#REF!</definedName>
    <definedName name="순단면적" localSheetId="41">#REF!</definedName>
    <definedName name="순단면적" localSheetId="36">#REF!</definedName>
    <definedName name="순단면적" localSheetId="34">#REF!</definedName>
    <definedName name="순단면적" localSheetId="42">#REF!</definedName>
    <definedName name="순단면적" localSheetId="22">#REF!</definedName>
    <definedName name="순단면적" localSheetId="43">#REF!</definedName>
    <definedName name="순단면적">#REF!</definedName>
    <definedName name="순성토" localSheetId="4">'5.2.2. 측량설계비 산출내역(세부설계)'!순성토</definedName>
    <definedName name="순성토" localSheetId="52">B.M성과표!순성토</definedName>
    <definedName name="순성토" localSheetId="21">가물막이!순성토</definedName>
    <definedName name="순성토" localSheetId="22">'인공섬 철거'!순성토</definedName>
    <definedName name="순성토">[0]!순성토</definedName>
    <definedName name="순환수배관공사">#REF!</definedName>
    <definedName name="숫자노무비">#REF!</definedName>
    <definedName name="스테인리스강관배관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페이셔_설치">#REF!</definedName>
    <definedName name="슬레이트공">#REF!</definedName>
    <definedName name="승용교" hidden="1">{#N/A,#N/A,FALSE,"2~8번"}</definedName>
    <definedName name="시" localSheetId="4">#REF!</definedName>
    <definedName name="시" localSheetId="52">#REF!</definedName>
    <definedName name="시" localSheetId="37">#REF!</definedName>
    <definedName name="시" localSheetId="38">#REF!</definedName>
    <definedName name="시" localSheetId="39">#REF!</definedName>
    <definedName name="시" localSheetId="40">#REF!</definedName>
    <definedName name="시" localSheetId="35">#REF!</definedName>
    <definedName name="시" localSheetId="41">#REF!</definedName>
    <definedName name="시" localSheetId="36">#REF!</definedName>
    <definedName name="시" localSheetId="34">#REF!</definedName>
    <definedName name="시" localSheetId="42">#REF!</definedName>
    <definedName name="시" localSheetId="22">#REF!</definedName>
    <definedName name="시" localSheetId="43">#REF!</definedName>
    <definedName name="시">#REF!</definedName>
    <definedName name="시_이음">[24]수량산출!#REF!</definedName>
    <definedName name="시공이음" localSheetId="4">#REF!</definedName>
    <definedName name="시공이음" localSheetId="37">#REF!</definedName>
    <definedName name="시공이음" localSheetId="38">#REF!</definedName>
    <definedName name="시공이음" localSheetId="39">#REF!</definedName>
    <definedName name="시공이음" localSheetId="40">#REF!</definedName>
    <definedName name="시공이음" localSheetId="35">#REF!</definedName>
    <definedName name="시공이음" localSheetId="41">#REF!</definedName>
    <definedName name="시공이음" localSheetId="36">#REF!</definedName>
    <definedName name="시공이음" localSheetId="34">#REF!</definedName>
    <definedName name="시공이음" localSheetId="42">#REF!</definedName>
    <definedName name="시공이음" localSheetId="22">#REF!</definedName>
    <definedName name="시공이음" localSheetId="43">#REF!</definedName>
    <definedName name="시공이음">#REF!</definedName>
    <definedName name="시공측량사">#REF!</definedName>
    <definedName name="시공측량사001" localSheetId="4">#REF!</definedName>
    <definedName name="시공측량사001" localSheetId="37">#REF!</definedName>
    <definedName name="시공측량사001" localSheetId="38">#REF!</definedName>
    <definedName name="시공측량사001" localSheetId="39">#REF!</definedName>
    <definedName name="시공측량사001" localSheetId="40">#REF!</definedName>
    <definedName name="시공측량사001" localSheetId="35">#REF!</definedName>
    <definedName name="시공측량사001" localSheetId="41">#REF!</definedName>
    <definedName name="시공측량사001" localSheetId="36">#REF!</definedName>
    <definedName name="시공측량사001" localSheetId="34">#REF!</definedName>
    <definedName name="시공측량사001" localSheetId="42">#REF!</definedName>
    <definedName name="시공측량사001" localSheetId="22">#REF!</definedName>
    <definedName name="시공측량사001" localSheetId="43">#REF!</definedName>
    <definedName name="시공측량사001">#REF!</definedName>
    <definedName name="시공측량사002" localSheetId="4">#REF!</definedName>
    <definedName name="시공측량사002" localSheetId="37">#REF!</definedName>
    <definedName name="시공측량사002" localSheetId="38">#REF!</definedName>
    <definedName name="시공측량사002" localSheetId="39">#REF!</definedName>
    <definedName name="시공측량사002" localSheetId="40">#REF!</definedName>
    <definedName name="시공측량사002" localSheetId="35">#REF!</definedName>
    <definedName name="시공측량사002" localSheetId="41">#REF!</definedName>
    <definedName name="시공측량사002" localSheetId="36">#REF!</definedName>
    <definedName name="시공측량사002" localSheetId="34">#REF!</definedName>
    <definedName name="시공측량사002" localSheetId="42">#REF!</definedName>
    <definedName name="시공측량사002" localSheetId="22">#REF!</definedName>
    <definedName name="시공측량사002" localSheetId="43">#REF!</definedName>
    <definedName name="시공측량사002">#REF!</definedName>
    <definedName name="시공측량사011" localSheetId="4">#REF!</definedName>
    <definedName name="시공측량사011" localSheetId="37">#REF!</definedName>
    <definedName name="시공측량사011" localSheetId="38">#REF!</definedName>
    <definedName name="시공측량사011" localSheetId="39">#REF!</definedName>
    <definedName name="시공측량사011" localSheetId="40">#REF!</definedName>
    <definedName name="시공측량사011" localSheetId="35">#REF!</definedName>
    <definedName name="시공측량사011" localSheetId="41">#REF!</definedName>
    <definedName name="시공측량사011" localSheetId="36">#REF!</definedName>
    <definedName name="시공측량사011" localSheetId="34">#REF!</definedName>
    <definedName name="시공측량사011" localSheetId="42">#REF!</definedName>
    <definedName name="시공측량사011" localSheetId="22">#REF!</definedName>
    <definedName name="시공측량사011" localSheetId="43">#REF!</definedName>
    <definedName name="시공측량사011">#REF!</definedName>
    <definedName name="시공측량사982" localSheetId="4">#REF!</definedName>
    <definedName name="시공측량사982" localSheetId="37">#REF!</definedName>
    <definedName name="시공측량사982" localSheetId="38">#REF!</definedName>
    <definedName name="시공측량사982" localSheetId="39">#REF!</definedName>
    <definedName name="시공측량사982" localSheetId="40">#REF!</definedName>
    <definedName name="시공측량사982" localSheetId="35">#REF!</definedName>
    <definedName name="시공측량사982" localSheetId="41">#REF!</definedName>
    <definedName name="시공측량사982" localSheetId="36">#REF!</definedName>
    <definedName name="시공측량사982" localSheetId="34">#REF!</definedName>
    <definedName name="시공측량사982" localSheetId="42">#REF!</definedName>
    <definedName name="시공측량사982" localSheetId="22">#REF!</definedName>
    <definedName name="시공측량사982" localSheetId="43">#REF!</definedName>
    <definedName name="시공측량사982">#REF!</definedName>
    <definedName name="시공측량사991" localSheetId="4">#REF!</definedName>
    <definedName name="시공측량사991" localSheetId="37">#REF!</definedName>
    <definedName name="시공측량사991" localSheetId="38">#REF!</definedName>
    <definedName name="시공측량사991" localSheetId="39">#REF!</definedName>
    <definedName name="시공측량사991" localSheetId="40">#REF!</definedName>
    <definedName name="시공측량사991" localSheetId="35">#REF!</definedName>
    <definedName name="시공측량사991" localSheetId="41">#REF!</definedName>
    <definedName name="시공측량사991" localSheetId="36">#REF!</definedName>
    <definedName name="시공측량사991" localSheetId="34">#REF!</definedName>
    <definedName name="시공측량사991" localSheetId="42">#REF!</definedName>
    <definedName name="시공측량사991" localSheetId="22">#REF!</definedName>
    <definedName name="시공측량사991" localSheetId="43">#REF!</definedName>
    <definedName name="시공측량사991">#REF!</definedName>
    <definedName name="시공측량사992" localSheetId="4">#REF!</definedName>
    <definedName name="시공측량사992" localSheetId="37">#REF!</definedName>
    <definedName name="시공측량사992" localSheetId="38">#REF!</definedName>
    <definedName name="시공측량사992" localSheetId="39">#REF!</definedName>
    <definedName name="시공측량사992" localSheetId="40">#REF!</definedName>
    <definedName name="시공측량사992" localSheetId="35">#REF!</definedName>
    <definedName name="시공측량사992" localSheetId="41">#REF!</definedName>
    <definedName name="시공측량사992" localSheetId="36">#REF!</definedName>
    <definedName name="시공측량사992" localSheetId="34">#REF!</definedName>
    <definedName name="시공측량사992" localSheetId="42">#REF!</definedName>
    <definedName name="시공측량사992" localSheetId="22">#REF!</definedName>
    <definedName name="시공측량사992" localSheetId="43">#REF!</definedName>
    <definedName name="시공측량사992">#REF!</definedName>
    <definedName name="시공측량사조수">#REF!</definedName>
    <definedName name="시공측량사조수001" localSheetId="4">#REF!</definedName>
    <definedName name="시공측량사조수001" localSheetId="37">#REF!</definedName>
    <definedName name="시공측량사조수001" localSheetId="38">#REF!</definedName>
    <definedName name="시공측량사조수001" localSheetId="39">#REF!</definedName>
    <definedName name="시공측량사조수001" localSheetId="40">#REF!</definedName>
    <definedName name="시공측량사조수001" localSheetId="35">#REF!</definedName>
    <definedName name="시공측량사조수001" localSheetId="41">#REF!</definedName>
    <definedName name="시공측량사조수001" localSheetId="36">#REF!</definedName>
    <definedName name="시공측량사조수001" localSheetId="34">#REF!</definedName>
    <definedName name="시공측량사조수001" localSheetId="42">#REF!</definedName>
    <definedName name="시공측량사조수001" localSheetId="22">#REF!</definedName>
    <definedName name="시공측량사조수001" localSheetId="43">#REF!</definedName>
    <definedName name="시공측량사조수001">#REF!</definedName>
    <definedName name="시공측량사조수002" localSheetId="4">#REF!</definedName>
    <definedName name="시공측량사조수002" localSheetId="37">#REF!</definedName>
    <definedName name="시공측량사조수002" localSheetId="38">#REF!</definedName>
    <definedName name="시공측량사조수002" localSheetId="39">#REF!</definedName>
    <definedName name="시공측량사조수002" localSheetId="40">#REF!</definedName>
    <definedName name="시공측량사조수002" localSheetId="35">#REF!</definedName>
    <definedName name="시공측량사조수002" localSheetId="41">#REF!</definedName>
    <definedName name="시공측량사조수002" localSheetId="36">#REF!</definedName>
    <definedName name="시공측량사조수002" localSheetId="34">#REF!</definedName>
    <definedName name="시공측량사조수002" localSheetId="42">#REF!</definedName>
    <definedName name="시공측량사조수002" localSheetId="22">#REF!</definedName>
    <definedName name="시공측량사조수002" localSheetId="43">#REF!</definedName>
    <definedName name="시공측량사조수002">#REF!</definedName>
    <definedName name="시공측량사조수011" localSheetId="4">#REF!</definedName>
    <definedName name="시공측량사조수011" localSheetId="37">#REF!</definedName>
    <definedName name="시공측량사조수011" localSheetId="38">#REF!</definedName>
    <definedName name="시공측량사조수011" localSheetId="39">#REF!</definedName>
    <definedName name="시공측량사조수011" localSheetId="40">#REF!</definedName>
    <definedName name="시공측량사조수011" localSheetId="35">#REF!</definedName>
    <definedName name="시공측량사조수011" localSheetId="41">#REF!</definedName>
    <definedName name="시공측량사조수011" localSheetId="36">#REF!</definedName>
    <definedName name="시공측량사조수011" localSheetId="34">#REF!</definedName>
    <definedName name="시공측량사조수011" localSheetId="42">#REF!</definedName>
    <definedName name="시공측량사조수011" localSheetId="22">#REF!</definedName>
    <definedName name="시공측량사조수011" localSheetId="43">#REF!</definedName>
    <definedName name="시공측량사조수011">#REF!</definedName>
    <definedName name="시공측량사조수982" localSheetId="4">#REF!</definedName>
    <definedName name="시공측량사조수982" localSheetId="37">#REF!</definedName>
    <definedName name="시공측량사조수982" localSheetId="38">#REF!</definedName>
    <definedName name="시공측량사조수982" localSheetId="39">#REF!</definedName>
    <definedName name="시공측량사조수982" localSheetId="40">#REF!</definedName>
    <definedName name="시공측량사조수982" localSheetId="35">#REF!</definedName>
    <definedName name="시공측량사조수982" localSheetId="41">#REF!</definedName>
    <definedName name="시공측량사조수982" localSheetId="36">#REF!</definedName>
    <definedName name="시공측량사조수982" localSheetId="34">#REF!</definedName>
    <definedName name="시공측량사조수982" localSheetId="42">#REF!</definedName>
    <definedName name="시공측량사조수982" localSheetId="22">#REF!</definedName>
    <definedName name="시공측량사조수982" localSheetId="43">#REF!</definedName>
    <definedName name="시공측량사조수982">#REF!</definedName>
    <definedName name="시공측량사조수991" localSheetId="4">#REF!</definedName>
    <definedName name="시공측량사조수991" localSheetId="37">#REF!</definedName>
    <definedName name="시공측량사조수991" localSheetId="38">#REF!</definedName>
    <definedName name="시공측량사조수991" localSheetId="39">#REF!</definedName>
    <definedName name="시공측량사조수991" localSheetId="40">#REF!</definedName>
    <definedName name="시공측량사조수991" localSheetId="35">#REF!</definedName>
    <definedName name="시공측량사조수991" localSheetId="41">#REF!</definedName>
    <definedName name="시공측량사조수991" localSheetId="36">#REF!</definedName>
    <definedName name="시공측량사조수991" localSheetId="34">#REF!</definedName>
    <definedName name="시공측량사조수991" localSheetId="42">#REF!</definedName>
    <definedName name="시공측량사조수991" localSheetId="22">#REF!</definedName>
    <definedName name="시공측량사조수991" localSheetId="43">#REF!</definedName>
    <definedName name="시공측량사조수991">#REF!</definedName>
    <definedName name="시공측량사조수992" localSheetId="4">#REF!</definedName>
    <definedName name="시공측량사조수992" localSheetId="37">#REF!</definedName>
    <definedName name="시공측량사조수992" localSheetId="38">#REF!</definedName>
    <definedName name="시공측량사조수992" localSheetId="39">#REF!</definedName>
    <definedName name="시공측량사조수992" localSheetId="40">#REF!</definedName>
    <definedName name="시공측량사조수992" localSheetId="35">#REF!</definedName>
    <definedName name="시공측량사조수992" localSheetId="41">#REF!</definedName>
    <definedName name="시공측량사조수992" localSheetId="36">#REF!</definedName>
    <definedName name="시공측량사조수992" localSheetId="34">#REF!</definedName>
    <definedName name="시공측량사조수992" localSheetId="42">#REF!</definedName>
    <definedName name="시공측량사조수992" localSheetId="22">#REF!</definedName>
    <definedName name="시공측량사조수992" localSheetId="43">#REF!</definedName>
    <definedName name="시공측량사조수992">#REF!</definedName>
    <definedName name="시멘트">BlankMacro1</definedName>
    <definedName name="시멘트6">BlankMacro1</definedName>
    <definedName name="시멘트운반" localSheetId="4">'5.2.2. 측량설계비 산출내역(세부설계)'!시멘트운반</definedName>
    <definedName name="시멘트운반" localSheetId="52">B.M성과표!시멘트운반</definedName>
    <definedName name="시멘트운반" localSheetId="21">가물막이!시멘트운반</definedName>
    <definedName name="시멘트운반" localSheetId="22">'인공섬 철거'!시멘트운반</definedName>
    <definedName name="시멘트운반">[0]!시멘트운반</definedName>
    <definedName name="시설물계">[48]총괄내역!#REF!</definedName>
    <definedName name="시설물공사비">[48]총괄내역!#REF!</definedName>
    <definedName name="시설물수량" localSheetId="4">#REF!</definedName>
    <definedName name="시설물수량" localSheetId="52">#REF!</definedName>
    <definedName name="시설물수량" localSheetId="37">#REF!</definedName>
    <definedName name="시설물수량" localSheetId="38">#REF!</definedName>
    <definedName name="시설물수량" localSheetId="39">#REF!</definedName>
    <definedName name="시설물수량" localSheetId="40">#REF!</definedName>
    <definedName name="시설물수량" localSheetId="35">#REF!</definedName>
    <definedName name="시설물수량" localSheetId="41">#REF!</definedName>
    <definedName name="시설물수량" localSheetId="36">#REF!</definedName>
    <definedName name="시설물수량" localSheetId="34">#REF!</definedName>
    <definedName name="시설물수량" localSheetId="42">#REF!</definedName>
    <definedName name="시설물수량" localSheetId="22">#REF!</definedName>
    <definedName name="시설물수량" localSheetId="43">#REF!</definedName>
    <definedName name="시설물수량">#REF!</definedName>
    <definedName name="시설수량" localSheetId="4">#REF!</definedName>
    <definedName name="시설수량" localSheetId="37">#REF!</definedName>
    <definedName name="시설수량" localSheetId="38">#REF!</definedName>
    <definedName name="시설수량" localSheetId="39">#REF!</definedName>
    <definedName name="시설수량" localSheetId="40">#REF!</definedName>
    <definedName name="시설수량" localSheetId="35">#REF!</definedName>
    <definedName name="시설수량" localSheetId="41">#REF!</definedName>
    <definedName name="시설수량" localSheetId="36">#REF!</definedName>
    <definedName name="시설수량" localSheetId="34">#REF!</definedName>
    <definedName name="시설수량" localSheetId="42">#REF!</definedName>
    <definedName name="시설수량" localSheetId="22">#REF!</definedName>
    <definedName name="시설수량" localSheetId="43">#REF!</definedName>
    <definedName name="시설수량">#REF!</definedName>
    <definedName name="시설일위" localSheetId="4">#REF!</definedName>
    <definedName name="시설일위" localSheetId="37">#REF!</definedName>
    <definedName name="시설일위" localSheetId="38">#REF!</definedName>
    <definedName name="시설일위" localSheetId="39">#REF!</definedName>
    <definedName name="시설일위" localSheetId="40">#REF!</definedName>
    <definedName name="시설일위" localSheetId="35">#REF!</definedName>
    <definedName name="시설일위" localSheetId="41">#REF!</definedName>
    <definedName name="시설일위" localSheetId="36">#REF!</definedName>
    <definedName name="시설일위" localSheetId="34">#REF!</definedName>
    <definedName name="시설일위" localSheetId="42">#REF!</definedName>
    <definedName name="시설일위" localSheetId="22">#REF!</definedName>
    <definedName name="시설일위" localSheetId="43">#REF!</definedName>
    <definedName name="시설일위">#REF!</definedName>
    <definedName name="시설일위1" localSheetId="4">#REF!</definedName>
    <definedName name="시설일위1" localSheetId="37">#REF!</definedName>
    <definedName name="시설일위1" localSheetId="38">#REF!</definedName>
    <definedName name="시설일위1" localSheetId="39">#REF!</definedName>
    <definedName name="시설일위1" localSheetId="40">#REF!</definedName>
    <definedName name="시설일위1" localSheetId="35">#REF!</definedName>
    <definedName name="시설일위1" localSheetId="41">#REF!</definedName>
    <definedName name="시설일위1" localSheetId="36">#REF!</definedName>
    <definedName name="시설일위1" localSheetId="34">#REF!</definedName>
    <definedName name="시설일위1" localSheetId="42">#REF!</definedName>
    <definedName name="시설일위1" localSheetId="22">#REF!</definedName>
    <definedName name="시설일위1" localSheetId="43">#REF!</definedName>
    <definedName name="시설일위1">#REF!</definedName>
    <definedName name="시설일위금액">[34]시설일위!$G$1:$M$65536</definedName>
    <definedName name="시중">#REF!</definedName>
    <definedName name="시중노임1">#N/A</definedName>
    <definedName name="시표지1" hidden="1">{#N/A,#N/A,FALSE,"구조2"}</definedName>
    <definedName name="시행" hidden="1">{#N/A,#N/A,FALSE,"이태원철근"}</definedName>
    <definedName name="시행년">#REF!</definedName>
    <definedName name="시행청1">#REF!</definedName>
    <definedName name="시행청2">#REF!</definedName>
    <definedName name="시험관련기사_시험사1급001" localSheetId="4">#REF!</definedName>
    <definedName name="시험관련기사_시험사1급001" localSheetId="37">#REF!</definedName>
    <definedName name="시험관련기사_시험사1급001" localSheetId="38">#REF!</definedName>
    <definedName name="시험관련기사_시험사1급001" localSheetId="39">#REF!</definedName>
    <definedName name="시험관련기사_시험사1급001" localSheetId="40">#REF!</definedName>
    <definedName name="시험관련기사_시험사1급001" localSheetId="35">#REF!</definedName>
    <definedName name="시험관련기사_시험사1급001" localSheetId="41">#REF!</definedName>
    <definedName name="시험관련기사_시험사1급001" localSheetId="36">#REF!</definedName>
    <definedName name="시험관련기사_시험사1급001" localSheetId="34">#REF!</definedName>
    <definedName name="시험관련기사_시험사1급001" localSheetId="42">#REF!</definedName>
    <definedName name="시험관련기사_시험사1급001" localSheetId="22">#REF!</definedName>
    <definedName name="시험관련기사_시험사1급001" localSheetId="43">#REF!</definedName>
    <definedName name="시험관련기사_시험사1급001">#REF!</definedName>
    <definedName name="시험관련기사_시험사1급002" localSheetId="4">#REF!</definedName>
    <definedName name="시험관련기사_시험사1급002" localSheetId="37">#REF!</definedName>
    <definedName name="시험관련기사_시험사1급002" localSheetId="38">#REF!</definedName>
    <definedName name="시험관련기사_시험사1급002" localSheetId="39">#REF!</definedName>
    <definedName name="시험관련기사_시험사1급002" localSheetId="40">#REF!</definedName>
    <definedName name="시험관련기사_시험사1급002" localSheetId="35">#REF!</definedName>
    <definedName name="시험관련기사_시험사1급002" localSheetId="41">#REF!</definedName>
    <definedName name="시험관련기사_시험사1급002" localSheetId="36">#REF!</definedName>
    <definedName name="시험관련기사_시험사1급002" localSheetId="34">#REF!</definedName>
    <definedName name="시험관련기사_시험사1급002" localSheetId="42">#REF!</definedName>
    <definedName name="시험관련기사_시험사1급002" localSheetId="22">#REF!</definedName>
    <definedName name="시험관련기사_시험사1급002" localSheetId="43">#REF!</definedName>
    <definedName name="시험관련기사_시험사1급002">#REF!</definedName>
    <definedName name="시험관련기사_시험사1급011" localSheetId="4">#REF!</definedName>
    <definedName name="시험관련기사_시험사1급011" localSheetId="37">#REF!</definedName>
    <definedName name="시험관련기사_시험사1급011" localSheetId="38">#REF!</definedName>
    <definedName name="시험관련기사_시험사1급011" localSheetId="39">#REF!</definedName>
    <definedName name="시험관련기사_시험사1급011" localSheetId="40">#REF!</definedName>
    <definedName name="시험관련기사_시험사1급011" localSheetId="35">#REF!</definedName>
    <definedName name="시험관련기사_시험사1급011" localSheetId="41">#REF!</definedName>
    <definedName name="시험관련기사_시험사1급011" localSheetId="36">#REF!</definedName>
    <definedName name="시험관련기사_시험사1급011" localSheetId="34">#REF!</definedName>
    <definedName name="시험관련기사_시험사1급011" localSheetId="42">#REF!</definedName>
    <definedName name="시험관련기사_시험사1급011" localSheetId="22">#REF!</definedName>
    <definedName name="시험관련기사_시험사1급011" localSheetId="43">#REF!</definedName>
    <definedName name="시험관련기사_시험사1급011">#REF!</definedName>
    <definedName name="시험관련기사_시험사1급982" localSheetId="4">#REF!</definedName>
    <definedName name="시험관련기사_시험사1급982" localSheetId="37">#REF!</definedName>
    <definedName name="시험관련기사_시험사1급982" localSheetId="38">#REF!</definedName>
    <definedName name="시험관련기사_시험사1급982" localSheetId="39">#REF!</definedName>
    <definedName name="시험관련기사_시험사1급982" localSheetId="40">#REF!</definedName>
    <definedName name="시험관련기사_시험사1급982" localSheetId="35">#REF!</definedName>
    <definedName name="시험관련기사_시험사1급982" localSheetId="41">#REF!</definedName>
    <definedName name="시험관련기사_시험사1급982" localSheetId="36">#REF!</definedName>
    <definedName name="시험관련기사_시험사1급982" localSheetId="34">#REF!</definedName>
    <definedName name="시험관련기사_시험사1급982" localSheetId="42">#REF!</definedName>
    <definedName name="시험관련기사_시험사1급982" localSheetId="22">#REF!</definedName>
    <definedName name="시험관련기사_시험사1급982" localSheetId="43">#REF!</definedName>
    <definedName name="시험관련기사_시험사1급982">#REF!</definedName>
    <definedName name="시험관련기사_시험사1급991" localSheetId="4">#REF!</definedName>
    <definedName name="시험관련기사_시험사1급991" localSheetId="37">#REF!</definedName>
    <definedName name="시험관련기사_시험사1급991" localSheetId="38">#REF!</definedName>
    <definedName name="시험관련기사_시험사1급991" localSheetId="39">#REF!</definedName>
    <definedName name="시험관련기사_시험사1급991" localSheetId="40">#REF!</definedName>
    <definedName name="시험관련기사_시험사1급991" localSheetId="35">#REF!</definedName>
    <definedName name="시험관련기사_시험사1급991" localSheetId="41">#REF!</definedName>
    <definedName name="시험관련기사_시험사1급991" localSheetId="36">#REF!</definedName>
    <definedName name="시험관련기사_시험사1급991" localSheetId="34">#REF!</definedName>
    <definedName name="시험관련기사_시험사1급991" localSheetId="42">#REF!</definedName>
    <definedName name="시험관련기사_시험사1급991" localSheetId="22">#REF!</definedName>
    <definedName name="시험관련기사_시험사1급991" localSheetId="43">#REF!</definedName>
    <definedName name="시험관련기사_시험사1급991">#REF!</definedName>
    <definedName name="시험관련기사_시험사1급992" localSheetId="4">#REF!</definedName>
    <definedName name="시험관련기사_시험사1급992" localSheetId="37">#REF!</definedName>
    <definedName name="시험관련기사_시험사1급992" localSheetId="38">#REF!</definedName>
    <definedName name="시험관련기사_시험사1급992" localSheetId="39">#REF!</definedName>
    <definedName name="시험관련기사_시험사1급992" localSheetId="40">#REF!</definedName>
    <definedName name="시험관련기사_시험사1급992" localSheetId="35">#REF!</definedName>
    <definedName name="시험관련기사_시험사1급992" localSheetId="41">#REF!</definedName>
    <definedName name="시험관련기사_시험사1급992" localSheetId="36">#REF!</definedName>
    <definedName name="시험관련기사_시험사1급992" localSheetId="34">#REF!</definedName>
    <definedName name="시험관련기사_시험사1급992" localSheetId="42">#REF!</definedName>
    <definedName name="시험관련기사_시험사1급992" localSheetId="22">#REF!</definedName>
    <definedName name="시험관련기사_시험사1급992" localSheetId="43">#REF!</definedName>
    <definedName name="시험관련기사_시험사1급992">#REF!</definedName>
    <definedName name="시험관련산업기사_2급001" localSheetId="4">#REF!</definedName>
    <definedName name="시험관련산업기사_2급001" localSheetId="37">#REF!</definedName>
    <definedName name="시험관련산업기사_2급001" localSheetId="38">#REF!</definedName>
    <definedName name="시험관련산업기사_2급001" localSheetId="39">#REF!</definedName>
    <definedName name="시험관련산업기사_2급001" localSheetId="40">#REF!</definedName>
    <definedName name="시험관련산업기사_2급001" localSheetId="35">#REF!</definedName>
    <definedName name="시험관련산업기사_2급001" localSheetId="41">#REF!</definedName>
    <definedName name="시험관련산업기사_2급001" localSheetId="36">#REF!</definedName>
    <definedName name="시험관련산업기사_2급001" localSheetId="34">#REF!</definedName>
    <definedName name="시험관련산업기사_2급001" localSheetId="42">#REF!</definedName>
    <definedName name="시험관련산업기사_2급001" localSheetId="22">#REF!</definedName>
    <definedName name="시험관련산업기사_2급001" localSheetId="43">#REF!</definedName>
    <definedName name="시험관련산업기사_2급001">#REF!</definedName>
    <definedName name="시험관련산업기사_2급002" localSheetId="4">#REF!</definedName>
    <definedName name="시험관련산업기사_2급002" localSheetId="37">#REF!</definedName>
    <definedName name="시험관련산업기사_2급002" localSheetId="38">#REF!</definedName>
    <definedName name="시험관련산업기사_2급002" localSheetId="39">#REF!</definedName>
    <definedName name="시험관련산업기사_2급002" localSheetId="40">#REF!</definedName>
    <definedName name="시험관련산업기사_2급002" localSheetId="35">#REF!</definedName>
    <definedName name="시험관련산업기사_2급002" localSheetId="41">#REF!</definedName>
    <definedName name="시험관련산업기사_2급002" localSheetId="36">#REF!</definedName>
    <definedName name="시험관련산업기사_2급002" localSheetId="34">#REF!</definedName>
    <definedName name="시험관련산업기사_2급002" localSheetId="42">#REF!</definedName>
    <definedName name="시험관련산업기사_2급002" localSheetId="22">#REF!</definedName>
    <definedName name="시험관련산업기사_2급002" localSheetId="43">#REF!</definedName>
    <definedName name="시험관련산업기사_2급002">#REF!</definedName>
    <definedName name="시험관련산업기사_2급011" localSheetId="4">#REF!</definedName>
    <definedName name="시험관련산업기사_2급011" localSheetId="37">#REF!</definedName>
    <definedName name="시험관련산업기사_2급011" localSheetId="38">#REF!</definedName>
    <definedName name="시험관련산업기사_2급011" localSheetId="39">#REF!</definedName>
    <definedName name="시험관련산업기사_2급011" localSheetId="40">#REF!</definedName>
    <definedName name="시험관련산업기사_2급011" localSheetId="35">#REF!</definedName>
    <definedName name="시험관련산업기사_2급011" localSheetId="41">#REF!</definedName>
    <definedName name="시험관련산업기사_2급011" localSheetId="36">#REF!</definedName>
    <definedName name="시험관련산업기사_2급011" localSheetId="34">#REF!</definedName>
    <definedName name="시험관련산업기사_2급011" localSheetId="42">#REF!</definedName>
    <definedName name="시험관련산업기사_2급011" localSheetId="22">#REF!</definedName>
    <definedName name="시험관련산업기사_2급011" localSheetId="43">#REF!</definedName>
    <definedName name="시험관련산업기사_2급011">#REF!</definedName>
    <definedName name="시험관련산업기사_2급982" localSheetId="4">#REF!</definedName>
    <definedName name="시험관련산업기사_2급982" localSheetId="37">#REF!</definedName>
    <definedName name="시험관련산업기사_2급982" localSheetId="38">#REF!</definedName>
    <definedName name="시험관련산업기사_2급982" localSheetId="39">#REF!</definedName>
    <definedName name="시험관련산업기사_2급982" localSheetId="40">#REF!</definedName>
    <definedName name="시험관련산업기사_2급982" localSheetId="35">#REF!</definedName>
    <definedName name="시험관련산업기사_2급982" localSheetId="41">#REF!</definedName>
    <definedName name="시험관련산업기사_2급982" localSheetId="36">#REF!</definedName>
    <definedName name="시험관련산업기사_2급982" localSheetId="34">#REF!</definedName>
    <definedName name="시험관련산업기사_2급982" localSheetId="42">#REF!</definedName>
    <definedName name="시험관련산업기사_2급982" localSheetId="22">#REF!</definedName>
    <definedName name="시험관련산업기사_2급982" localSheetId="43">#REF!</definedName>
    <definedName name="시험관련산업기사_2급982">#REF!</definedName>
    <definedName name="시험관련산업기사_2급991" localSheetId="4">#REF!</definedName>
    <definedName name="시험관련산업기사_2급991" localSheetId="37">#REF!</definedName>
    <definedName name="시험관련산업기사_2급991" localSheetId="38">#REF!</definedName>
    <definedName name="시험관련산업기사_2급991" localSheetId="39">#REF!</definedName>
    <definedName name="시험관련산업기사_2급991" localSheetId="40">#REF!</definedName>
    <definedName name="시험관련산업기사_2급991" localSheetId="35">#REF!</definedName>
    <definedName name="시험관련산업기사_2급991" localSheetId="41">#REF!</definedName>
    <definedName name="시험관련산업기사_2급991" localSheetId="36">#REF!</definedName>
    <definedName name="시험관련산업기사_2급991" localSheetId="34">#REF!</definedName>
    <definedName name="시험관련산업기사_2급991" localSheetId="42">#REF!</definedName>
    <definedName name="시험관련산업기사_2급991" localSheetId="22">#REF!</definedName>
    <definedName name="시험관련산업기사_2급991" localSheetId="43">#REF!</definedName>
    <definedName name="시험관련산업기사_2급991">#REF!</definedName>
    <definedName name="시험관련산업기사_2급992" localSheetId="4">#REF!</definedName>
    <definedName name="시험관련산업기사_2급992" localSheetId="37">#REF!</definedName>
    <definedName name="시험관련산업기사_2급992" localSheetId="38">#REF!</definedName>
    <definedName name="시험관련산업기사_2급992" localSheetId="39">#REF!</definedName>
    <definedName name="시험관련산업기사_2급992" localSheetId="40">#REF!</definedName>
    <definedName name="시험관련산업기사_2급992" localSheetId="35">#REF!</definedName>
    <definedName name="시험관련산업기사_2급992" localSheetId="41">#REF!</definedName>
    <definedName name="시험관련산업기사_2급992" localSheetId="36">#REF!</definedName>
    <definedName name="시험관련산업기사_2급992" localSheetId="34">#REF!</definedName>
    <definedName name="시험관련산업기사_2급992" localSheetId="42">#REF!</definedName>
    <definedName name="시험관련산업기사_2급992" localSheetId="22">#REF!</definedName>
    <definedName name="시험관련산업기사_2급992" localSheetId="43">#REF!</definedName>
    <definedName name="시험관련산업기사_2급992">#REF!</definedName>
    <definedName name="시험보조수">#REF!</definedName>
    <definedName name="시험보조수001" localSheetId="4">#REF!</definedName>
    <definedName name="시험보조수001" localSheetId="37">#REF!</definedName>
    <definedName name="시험보조수001" localSheetId="38">#REF!</definedName>
    <definedName name="시험보조수001" localSheetId="39">#REF!</definedName>
    <definedName name="시험보조수001" localSheetId="40">#REF!</definedName>
    <definedName name="시험보조수001" localSheetId="35">#REF!</definedName>
    <definedName name="시험보조수001" localSheetId="41">#REF!</definedName>
    <definedName name="시험보조수001" localSheetId="36">#REF!</definedName>
    <definedName name="시험보조수001" localSheetId="34">#REF!</definedName>
    <definedName name="시험보조수001" localSheetId="42">#REF!</definedName>
    <definedName name="시험보조수001" localSheetId="22">#REF!</definedName>
    <definedName name="시험보조수001" localSheetId="43">#REF!</definedName>
    <definedName name="시험보조수001">#REF!</definedName>
    <definedName name="시험보조수002" localSheetId="4">#REF!</definedName>
    <definedName name="시험보조수002" localSheetId="37">#REF!</definedName>
    <definedName name="시험보조수002" localSheetId="38">#REF!</definedName>
    <definedName name="시험보조수002" localSheetId="39">#REF!</definedName>
    <definedName name="시험보조수002" localSheetId="40">#REF!</definedName>
    <definedName name="시험보조수002" localSheetId="35">#REF!</definedName>
    <definedName name="시험보조수002" localSheetId="41">#REF!</definedName>
    <definedName name="시험보조수002" localSheetId="36">#REF!</definedName>
    <definedName name="시험보조수002" localSheetId="34">#REF!</definedName>
    <definedName name="시험보조수002" localSheetId="42">#REF!</definedName>
    <definedName name="시험보조수002" localSheetId="22">#REF!</definedName>
    <definedName name="시험보조수002" localSheetId="43">#REF!</definedName>
    <definedName name="시험보조수002">#REF!</definedName>
    <definedName name="시험보조수011" localSheetId="4">#REF!</definedName>
    <definedName name="시험보조수011" localSheetId="37">#REF!</definedName>
    <definedName name="시험보조수011" localSheetId="38">#REF!</definedName>
    <definedName name="시험보조수011" localSheetId="39">#REF!</definedName>
    <definedName name="시험보조수011" localSheetId="40">#REF!</definedName>
    <definedName name="시험보조수011" localSheetId="35">#REF!</definedName>
    <definedName name="시험보조수011" localSheetId="41">#REF!</definedName>
    <definedName name="시험보조수011" localSheetId="36">#REF!</definedName>
    <definedName name="시험보조수011" localSheetId="34">#REF!</definedName>
    <definedName name="시험보조수011" localSheetId="42">#REF!</definedName>
    <definedName name="시험보조수011" localSheetId="22">#REF!</definedName>
    <definedName name="시험보조수011" localSheetId="43">#REF!</definedName>
    <definedName name="시험보조수011">#REF!</definedName>
    <definedName name="시험보조수982" localSheetId="4">#REF!</definedName>
    <definedName name="시험보조수982" localSheetId="37">#REF!</definedName>
    <definedName name="시험보조수982" localSheetId="38">#REF!</definedName>
    <definedName name="시험보조수982" localSheetId="39">#REF!</definedName>
    <definedName name="시험보조수982" localSheetId="40">#REF!</definedName>
    <definedName name="시험보조수982" localSheetId="35">#REF!</definedName>
    <definedName name="시험보조수982" localSheetId="41">#REF!</definedName>
    <definedName name="시험보조수982" localSheetId="36">#REF!</definedName>
    <definedName name="시험보조수982" localSheetId="34">#REF!</definedName>
    <definedName name="시험보조수982" localSheetId="42">#REF!</definedName>
    <definedName name="시험보조수982" localSheetId="22">#REF!</definedName>
    <definedName name="시험보조수982" localSheetId="43">#REF!</definedName>
    <definedName name="시험보조수982">#REF!</definedName>
    <definedName name="시험보조수991" localSheetId="4">#REF!</definedName>
    <definedName name="시험보조수991" localSheetId="37">#REF!</definedName>
    <definedName name="시험보조수991" localSheetId="38">#REF!</definedName>
    <definedName name="시험보조수991" localSheetId="39">#REF!</definedName>
    <definedName name="시험보조수991" localSheetId="40">#REF!</definedName>
    <definedName name="시험보조수991" localSheetId="35">#REF!</definedName>
    <definedName name="시험보조수991" localSheetId="41">#REF!</definedName>
    <definedName name="시험보조수991" localSheetId="36">#REF!</definedName>
    <definedName name="시험보조수991" localSheetId="34">#REF!</definedName>
    <definedName name="시험보조수991" localSheetId="42">#REF!</definedName>
    <definedName name="시험보조수991" localSheetId="22">#REF!</definedName>
    <definedName name="시험보조수991" localSheetId="43">#REF!</definedName>
    <definedName name="시험보조수991">#REF!</definedName>
    <definedName name="시험보조수992" localSheetId="4">#REF!</definedName>
    <definedName name="시험보조수992" localSheetId="37">#REF!</definedName>
    <definedName name="시험보조수992" localSheetId="38">#REF!</definedName>
    <definedName name="시험보조수992" localSheetId="39">#REF!</definedName>
    <definedName name="시험보조수992" localSheetId="40">#REF!</definedName>
    <definedName name="시험보조수992" localSheetId="35">#REF!</definedName>
    <definedName name="시험보조수992" localSheetId="41">#REF!</definedName>
    <definedName name="시험보조수992" localSheetId="36">#REF!</definedName>
    <definedName name="시험보조수992" localSheetId="34">#REF!</definedName>
    <definedName name="시험보조수992" localSheetId="42">#REF!</definedName>
    <definedName name="시험보조수992" localSheetId="22">#REF!</definedName>
    <definedName name="시험보조수992" localSheetId="43">#REF!</definedName>
    <definedName name="시험보조수992">#REF!</definedName>
    <definedName name="시험사1급">#REF!</definedName>
    <definedName name="시험사2급">#REF!</definedName>
    <definedName name="시험사3급">#REF!</definedName>
    <definedName name="시험사4급">#REF!</definedName>
    <definedName name="식백호04경">#REF!</definedName>
    <definedName name="식백호04노">#REF!</definedName>
    <definedName name="식백호04재">#REF!</definedName>
    <definedName name="식백호07경">#REF!</definedName>
    <definedName name="식백호07노">#REF!</definedName>
    <definedName name="식백호07재">#REF!</definedName>
    <definedName name="식재">#REF!</definedName>
    <definedName name="식재공사비">[48]총괄내역!#REF!</definedName>
    <definedName name="식재단가" localSheetId="4">#REF!</definedName>
    <definedName name="식재단가" localSheetId="37">#REF!</definedName>
    <definedName name="식재단가" localSheetId="38">#REF!</definedName>
    <definedName name="식재단가" localSheetId="39">#REF!</definedName>
    <definedName name="식재단가" localSheetId="40">#REF!</definedName>
    <definedName name="식재단가" localSheetId="35">#REF!</definedName>
    <definedName name="식재단가" localSheetId="41">#REF!</definedName>
    <definedName name="식재단가" localSheetId="36">#REF!</definedName>
    <definedName name="식재단가" localSheetId="34">#REF!</definedName>
    <definedName name="식재단가" localSheetId="42">#REF!</definedName>
    <definedName name="식재단가" localSheetId="22">#REF!</definedName>
    <definedName name="식재단가" localSheetId="43">#REF!</definedName>
    <definedName name="식재단가">#REF!</definedName>
    <definedName name="식재단가1" localSheetId="4">#REF!</definedName>
    <definedName name="식재단가1" localSheetId="37">#REF!</definedName>
    <definedName name="식재단가1" localSheetId="38">#REF!</definedName>
    <definedName name="식재단가1" localSheetId="39">#REF!</definedName>
    <definedName name="식재단가1" localSheetId="40">#REF!</definedName>
    <definedName name="식재단가1" localSheetId="35">#REF!</definedName>
    <definedName name="식재단가1" localSheetId="41">#REF!</definedName>
    <definedName name="식재단가1" localSheetId="36">#REF!</definedName>
    <definedName name="식재단가1" localSheetId="34">#REF!</definedName>
    <definedName name="식재단가1" localSheetId="42">#REF!</definedName>
    <definedName name="식재단가1" localSheetId="22">#REF!</definedName>
    <definedName name="식재단가1" localSheetId="43">#REF!</definedName>
    <definedName name="식재단가1">#REF!</definedName>
    <definedName name="식재보통인부">#REF!</definedName>
    <definedName name="식재소계">[48]총괄내역!#REF!</definedName>
    <definedName name="식재조경공">#REF!</definedName>
    <definedName name="식혈반경">#REF!</definedName>
    <definedName name="식혈체적">#REF!</definedName>
    <definedName name="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너">#REF!</definedName>
    <definedName name="신상훈">#REF!</definedName>
    <definedName name="신성" localSheetId="4">#REF!</definedName>
    <definedName name="신성" localSheetId="37">#REF!</definedName>
    <definedName name="신성" localSheetId="38">#REF!</definedName>
    <definedName name="신성" localSheetId="39">#REF!</definedName>
    <definedName name="신성" localSheetId="40">#REF!</definedName>
    <definedName name="신성" localSheetId="35">#REF!</definedName>
    <definedName name="신성" localSheetId="41">#REF!</definedName>
    <definedName name="신성" localSheetId="36">#REF!</definedName>
    <definedName name="신성" localSheetId="34">#REF!</definedName>
    <definedName name="신성" localSheetId="42">#REF!</definedName>
    <definedName name="신성" localSheetId="22">#REF!</definedName>
    <definedName name="신성" localSheetId="43">#REF!</definedName>
    <definedName name="신성">#REF!</definedName>
    <definedName name="신성1" localSheetId="4">#REF!</definedName>
    <definedName name="신성1" localSheetId="37">#REF!</definedName>
    <definedName name="신성1" localSheetId="38">#REF!</definedName>
    <definedName name="신성1" localSheetId="39">#REF!</definedName>
    <definedName name="신성1" localSheetId="40">#REF!</definedName>
    <definedName name="신성1" localSheetId="35">#REF!</definedName>
    <definedName name="신성1" localSheetId="41">#REF!</definedName>
    <definedName name="신성1" localSheetId="36">#REF!</definedName>
    <definedName name="신성1" localSheetId="34">#REF!</definedName>
    <definedName name="신성1" localSheetId="42">#REF!</definedName>
    <definedName name="신성1" localSheetId="22">#REF!</definedName>
    <definedName name="신성1" localSheetId="43">#REF!</definedName>
    <definedName name="신성1">#REF!</definedName>
    <definedName name="신성2" localSheetId="4">#REF!</definedName>
    <definedName name="신성2" localSheetId="37">#REF!</definedName>
    <definedName name="신성2" localSheetId="38">#REF!</definedName>
    <definedName name="신성2" localSheetId="39">#REF!</definedName>
    <definedName name="신성2" localSheetId="40">#REF!</definedName>
    <definedName name="신성2" localSheetId="35">#REF!</definedName>
    <definedName name="신성2" localSheetId="41">#REF!</definedName>
    <definedName name="신성2" localSheetId="36">#REF!</definedName>
    <definedName name="신성2" localSheetId="34">#REF!</definedName>
    <definedName name="신성2" localSheetId="42">#REF!</definedName>
    <definedName name="신성2" localSheetId="22">#REF!</definedName>
    <definedName name="신성2" localSheetId="43">#REF!</definedName>
    <definedName name="신성2">#REF!</definedName>
    <definedName name="신성3" localSheetId="4">#REF!</definedName>
    <definedName name="신성3" localSheetId="37">#REF!</definedName>
    <definedName name="신성3" localSheetId="38">#REF!</definedName>
    <definedName name="신성3" localSheetId="39">#REF!</definedName>
    <definedName name="신성3" localSheetId="40">#REF!</definedName>
    <definedName name="신성3" localSheetId="35">#REF!</definedName>
    <definedName name="신성3" localSheetId="41">#REF!</definedName>
    <definedName name="신성3" localSheetId="36">#REF!</definedName>
    <definedName name="신성3" localSheetId="34">#REF!</definedName>
    <definedName name="신성3" localSheetId="42">#REF!</definedName>
    <definedName name="신성3" localSheetId="22">#REF!</definedName>
    <definedName name="신성3" localSheetId="43">#REF!</definedName>
    <definedName name="신성3">#REF!</definedName>
    <definedName name="신성4" localSheetId="4">#REF!</definedName>
    <definedName name="신성4" localSheetId="37">#REF!</definedName>
    <definedName name="신성4" localSheetId="38">#REF!</definedName>
    <definedName name="신성4" localSheetId="39">#REF!</definedName>
    <definedName name="신성4" localSheetId="40">#REF!</definedName>
    <definedName name="신성4" localSheetId="35">#REF!</definedName>
    <definedName name="신성4" localSheetId="41">#REF!</definedName>
    <definedName name="신성4" localSheetId="36">#REF!</definedName>
    <definedName name="신성4" localSheetId="34">#REF!</definedName>
    <definedName name="신성4" localSheetId="42">#REF!</definedName>
    <definedName name="신성4" localSheetId="22">#REF!</definedName>
    <definedName name="신성4" localSheetId="43">#REF!</definedName>
    <definedName name="신성4">#REF!</definedName>
    <definedName name="신성5" localSheetId="4">#REF!</definedName>
    <definedName name="신성5" localSheetId="37">#REF!</definedName>
    <definedName name="신성5" localSheetId="38">#REF!</definedName>
    <definedName name="신성5" localSheetId="39">#REF!</definedName>
    <definedName name="신성5" localSheetId="40">#REF!</definedName>
    <definedName name="신성5" localSheetId="35">#REF!</definedName>
    <definedName name="신성5" localSheetId="41">#REF!</definedName>
    <definedName name="신성5" localSheetId="36">#REF!</definedName>
    <definedName name="신성5" localSheetId="34">#REF!</definedName>
    <definedName name="신성5" localSheetId="42">#REF!</definedName>
    <definedName name="신성5" localSheetId="22">#REF!</definedName>
    <definedName name="신성5" localSheetId="43">#REF!</definedName>
    <definedName name="신성5">#REF!</definedName>
    <definedName name="신성6" localSheetId="4">#REF!</definedName>
    <definedName name="신성6" localSheetId="37">#REF!</definedName>
    <definedName name="신성6" localSheetId="38">#REF!</definedName>
    <definedName name="신성6" localSheetId="39">#REF!</definedName>
    <definedName name="신성6" localSheetId="40">#REF!</definedName>
    <definedName name="신성6" localSheetId="35">#REF!</definedName>
    <definedName name="신성6" localSheetId="41">#REF!</definedName>
    <definedName name="신성6" localSheetId="36">#REF!</definedName>
    <definedName name="신성6" localSheetId="34">#REF!</definedName>
    <definedName name="신성6" localSheetId="42">#REF!</definedName>
    <definedName name="신성6" localSheetId="22">#REF!</definedName>
    <definedName name="신성6" localSheetId="43">#REF!</definedName>
    <definedName name="신성6">#REF!</definedName>
    <definedName name="신성7" localSheetId="4">#REF!</definedName>
    <definedName name="신성7" localSheetId="37">#REF!</definedName>
    <definedName name="신성7" localSheetId="38">#REF!</definedName>
    <definedName name="신성7" localSheetId="39">#REF!</definedName>
    <definedName name="신성7" localSheetId="40">#REF!</definedName>
    <definedName name="신성7" localSheetId="35">#REF!</definedName>
    <definedName name="신성7" localSheetId="41">#REF!</definedName>
    <definedName name="신성7" localSheetId="36">#REF!</definedName>
    <definedName name="신성7" localSheetId="34">#REF!</definedName>
    <definedName name="신성7" localSheetId="42">#REF!</definedName>
    <definedName name="신성7" localSheetId="22">#REF!</definedName>
    <definedName name="신성7" localSheetId="43">#REF!</definedName>
    <definedName name="신성7">#REF!</definedName>
    <definedName name="신성감" localSheetId="4">#REF!</definedName>
    <definedName name="신성감" localSheetId="37">#REF!</definedName>
    <definedName name="신성감" localSheetId="38">#REF!</definedName>
    <definedName name="신성감" localSheetId="39">#REF!</definedName>
    <definedName name="신성감" localSheetId="40">#REF!</definedName>
    <definedName name="신성감" localSheetId="35">#REF!</definedName>
    <definedName name="신성감" localSheetId="41">#REF!</definedName>
    <definedName name="신성감" localSheetId="36">#REF!</definedName>
    <definedName name="신성감" localSheetId="34">#REF!</definedName>
    <definedName name="신성감" localSheetId="42">#REF!</definedName>
    <definedName name="신성감" localSheetId="22">#REF!</definedName>
    <definedName name="신성감" localSheetId="43">#REF!</definedName>
    <definedName name="신성감">#REF!</definedName>
    <definedName name="신축계수설치">#REF!</definedName>
    <definedName name="신축이음각도">#REF!</definedName>
    <definedName name="신축이음갯수">#REF!</definedName>
    <definedName name="신축장치">#REF!</definedName>
    <definedName name="신호기">#N/A</definedName>
    <definedName name="신흥1호" localSheetId="4">#REF!</definedName>
    <definedName name="신흥1호" localSheetId="37">#REF!</definedName>
    <definedName name="신흥1호" localSheetId="38">#REF!</definedName>
    <definedName name="신흥1호" localSheetId="39">#REF!</definedName>
    <definedName name="신흥1호" localSheetId="40">#REF!</definedName>
    <definedName name="신흥1호" localSheetId="35">#REF!</definedName>
    <definedName name="신흥1호" localSheetId="41">#REF!</definedName>
    <definedName name="신흥1호" localSheetId="36">#REF!</definedName>
    <definedName name="신흥1호" localSheetId="34">#REF!</definedName>
    <definedName name="신흥1호" localSheetId="42">#REF!</definedName>
    <definedName name="신흥1호" localSheetId="22">#REF!</definedName>
    <definedName name="신흥1호" localSheetId="43">#REF!</definedName>
    <definedName name="신흥1호">#REF!</definedName>
    <definedName name="신흥2호" localSheetId="4">#REF!</definedName>
    <definedName name="신흥2호" localSheetId="37">#REF!</definedName>
    <definedName name="신흥2호" localSheetId="38">#REF!</definedName>
    <definedName name="신흥2호" localSheetId="39">#REF!</definedName>
    <definedName name="신흥2호" localSheetId="40">#REF!</definedName>
    <definedName name="신흥2호" localSheetId="35">#REF!</definedName>
    <definedName name="신흥2호" localSheetId="41">#REF!</definedName>
    <definedName name="신흥2호" localSheetId="36">#REF!</definedName>
    <definedName name="신흥2호" localSheetId="34">#REF!</definedName>
    <definedName name="신흥2호" localSheetId="42">#REF!</definedName>
    <definedName name="신흥2호" localSheetId="22">#REF!</definedName>
    <definedName name="신흥2호" localSheetId="43">#REF!</definedName>
    <definedName name="신흥2호">#REF!</definedName>
    <definedName name="실간접노무비">#REF!</definedName>
    <definedName name="실경상">#REF!</definedName>
    <definedName name="실노무비">#REF!</definedName>
    <definedName name="실도급경비">#REF!</definedName>
    <definedName name="실도장노임">#REF!</definedName>
    <definedName name="실사급재료비">#REF!</definedName>
    <definedName name="실소속임금대장">BLCH</definedName>
    <definedName name="실유카">#REF!</definedName>
    <definedName name="실유카H0.5노">#REF!</definedName>
    <definedName name="실유카H0.5재">#REF!</definedName>
    <definedName name="실유카경">#REF!</definedName>
    <definedName name="실유카노">#REF!</definedName>
    <definedName name="실유카재">#REF!</definedName>
    <definedName name="실이윤">#REF!</definedName>
    <definedName name="실일반관리비">#REF!</definedName>
    <definedName name="실적1">#REF!</definedName>
    <definedName name="실전기노임">#REF!</definedName>
    <definedName name="실지입재료비">#REF!</definedName>
    <definedName name="실직접노무비">#REF!</definedName>
    <definedName name="실토공노임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 localSheetId="4" hidden="1">{#N/A,#N/A,FALSE,"일위대가목록"}</definedName>
    <definedName name="실행" localSheetId="37">#REF!</definedName>
    <definedName name="실행" localSheetId="38">#REF!</definedName>
    <definedName name="실행" localSheetId="39">#REF!</definedName>
    <definedName name="실행" localSheetId="40">#REF!</definedName>
    <definedName name="실행" localSheetId="35">#REF!</definedName>
    <definedName name="실행" localSheetId="41">#REF!</definedName>
    <definedName name="실행" localSheetId="36">#REF!</definedName>
    <definedName name="실행" localSheetId="34">#REF!</definedName>
    <definedName name="실행" localSheetId="42">#REF!</definedName>
    <definedName name="실행" localSheetId="22">#REF!</definedName>
    <definedName name="실행" localSheetId="43">#REF!</definedName>
    <definedName name="실행">#REF!</definedName>
    <definedName name="실행공기" localSheetId="4">#REF!</definedName>
    <definedName name="실행공기" localSheetId="37">#REF!</definedName>
    <definedName name="실행공기" localSheetId="38">#REF!</definedName>
    <definedName name="실행공기" localSheetId="39">#REF!</definedName>
    <definedName name="실행공기" localSheetId="40">#REF!</definedName>
    <definedName name="실행공기" localSheetId="35">#REF!</definedName>
    <definedName name="실행공기" localSheetId="41">#REF!</definedName>
    <definedName name="실행공기" localSheetId="36">#REF!</definedName>
    <definedName name="실행공기" localSheetId="34">#REF!</definedName>
    <definedName name="실행공기" localSheetId="42">#REF!</definedName>
    <definedName name="실행공기" localSheetId="22">#REF!</definedName>
    <definedName name="실행공기" localSheetId="43">#REF!</definedName>
    <definedName name="실행공기">#REF!</definedName>
    <definedName name="실행대비" hidden="1">{#N/A,#N/A,FALSE,"설계내역서"}</definedName>
    <definedName name="실행집계">#REF!</definedName>
    <definedName name="실회사경비">#REF!</definedName>
    <definedName name="심산">#REF!</definedName>
    <definedName name="심야">#REF!</definedName>
    <definedName name="심우" localSheetId="4">#REF!</definedName>
    <definedName name="심우" localSheetId="37">#REF!</definedName>
    <definedName name="심우" localSheetId="38">#REF!</definedName>
    <definedName name="심우" localSheetId="39">#REF!</definedName>
    <definedName name="심우" localSheetId="40">#REF!</definedName>
    <definedName name="심우" localSheetId="35">#REF!</definedName>
    <definedName name="심우" localSheetId="41">#REF!</definedName>
    <definedName name="심우" localSheetId="36">#REF!</definedName>
    <definedName name="심우" localSheetId="34">#REF!</definedName>
    <definedName name="심우" localSheetId="42">#REF!</definedName>
    <definedName name="심우" localSheetId="22">#REF!</definedName>
    <definedName name="심우" localSheetId="43">#REF!</definedName>
    <definedName name="심우">#REF!</definedName>
    <definedName name="심우을" localSheetId="4">#REF!</definedName>
    <definedName name="심우을" localSheetId="37">#REF!</definedName>
    <definedName name="심우을" localSheetId="38">#REF!</definedName>
    <definedName name="심우을" localSheetId="39">#REF!</definedName>
    <definedName name="심우을" localSheetId="40">#REF!</definedName>
    <definedName name="심우을" localSheetId="35">#REF!</definedName>
    <definedName name="심우을" localSheetId="41">#REF!</definedName>
    <definedName name="심우을" localSheetId="36">#REF!</definedName>
    <definedName name="심우을" localSheetId="34">#REF!</definedName>
    <definedName name="심우을" localSheetId="42">#REF!</definedName>
    <definedName name="심우을" localSheetId="22">#REF!</definedName>
    <definedName name="심우을" localSheetId="43">#REF!</definedName>
    <definedName name="심우을">#REF!</definedName>
    <definedName name="심평">#REF!</definedName>
    <definedName name="십만원">#REF!</definedName>
    <definedName name="십만원이상">#REF!</definedName>
    <definedName name="쌍암1교">#REF!</definedName>
    <definedName name="ㅇ" localSheetId="4" hidden="1">{"'중기작업1'!$A$1:$V$18"}</definedName>
    <definedName name="ㅇ" localSheetId="52">B.M성과표!ㅇ</definedName>
    <definedName name="ㅇ" localSheetId="21">가물막이!ㅇ</definedName>
    <definedName name="ㅇ" localSheetId="22">'인공섬 철거'!ㅇ</definedName>
    <definedName name="ㅇ">[0]!ㅇ</definedName>
    <definedName name="ㅇ1">[49]수량산출!#REF!</definedName>
    <definedName name="ㅇ48" localSheetId="4">#REF!</definedName>
    <definedName name="ㅇ48" localSheetId="14">#REF!</definedName>
    <definedName name="ㅇ48" localSheetId="13">#REF!</definedName>
    <definedName name="ㅇ48" localSheetId="12">#REF!</definedName>
    <definedName name="ㅇ48" localSheetId="37">#REF!</definedName>
    <definedName name="ㅇ48" localSheetId="38">#REF!</definedName>
    <definedName name="ㅇ48" localSheetId="39">#REF!</definedName>
    <definedName name="ㅇ48" localSheetId="40">#REF!</definedName>
    <definedName name="ㅇ48" localSheetId="35">#REF!</definedName>
    <definedName name="ㅇ48" localSheetId="41">#REF!</definedName>
    <definedName name="ㅇ48" localSheetId="36">#REF!</definedName>
    <definedName name="ㅇ48" localSheetId="34">#REF!</definedName>
    <definedName name="ㅇ48" localSheetId="42">#REF!</definedName>
    <definedName name="ㅇ48" localSheetId="22">#REF!</definedName>
    <definedName name="ㅇ48" localSheetId="10">#REF!</definedName>
    <definedName name="ㅇ48" localSheetId="43">#REF!</definedName>
    <definedName name="ㅇ48">#REF!</definedName>
    <definedName name="ㅇ560" localSheetId="4">#REF!</definedName>
    <definedName name="ㅇ560" localSheetId="37">#REF!</definedName>
    <definedName name="ㅇ560" localSheetId="38">#REF!</definedName>
    <definedName name="ㅇ560" localSheetId="39">#REF!</definedName>
    <definedName name="ㅇ560" localSheetId="40">#REF!</definedName>
    <definedName name="ㅇ560" localSheetId="35">#REF!</definedName>
    <definedName name="ㅇ560" localSheetId="41">#REF!</definedName>
    <definedName name="ㅇ560" localSheetId="36">#REF!</definedName>
    <definedName name="ㅇ560" localSheetId="34">#REF!</definedName>
    <definedName name="ㅇ560" localSheetId="42">#REF!</definedName>
    <definedName name="ㅇ560" localSheetId="22">#REF!</definedName>
    <definedName name="ㅇ560" localSheetId="43">#REF!</definedName>
    <definedName name="ㅇ560">#REF!</definedName>
    <definedName name="ㅇㄱ1">#REF!</definedName>
    <definedName name="ㅇㄴ" hidden="1">{"'중기작업1'!$A$1:$V$18"}</definedName>
    <definedName name="ㅇㄴㄴㄴㄴㄴㄴㄴㄴㄴ" hidden="1">{#N/A,#N/A,FALSE,"혼합골재"}</definedName>
    <definedName name="ㅇㄴㄹ" hidden="1">{"'중기작업1'!$A$1:$V$18"}</definedName>
    <definedName name="ㅇㄴㄹㄴㅇ" hidden="1">{#N/A,"수불부",FALSE,"사급자재수불서";#N/A,"수불부",FALSE,"사급자재수불서"}</definedName>
    <definedName name="ㅇㄴㄹㄹㄹㄹ" hidden="1">{"'중기작업1'!$A$1:$V$18"}</definedName>
    <definedName name="ㅇㄴㄹㅇㄴㄹㅇㄴ" hidden="1">{#N/A,#N/A,FALSE,"조골재"}</definedName>
    <definedName name="ㅇㄴㄻ" hidden="1">{#N/A,#N/A,FALSE,"표지목차"}</definedName>
    <definedName name="ㅇㄴㄻㄴㅇ" hidden="1">{#N/A,#N/A,FALSE,"표지목차"}</definedName>
    <definedName name="ㅇㄴㄻㅎㅈㄷㅈㄷㄴ" hidden="1">{"'Sheet1'!$D$19","'Sheet1'!$B$22:$E$22"}</definedName>
    <definedName name="ㅇㄴㅁ" hidden="1">#REF!</definedName>
    <definedName name="ㅇㄴㅁㄹㅇㄻㅇㄹㄴㅇ" hidden="1">{#N/A,"수불부",FALSE,"사급자재수불서";#N/A,"수불부",FALSE,"사급자재수불서"}</definedName>
    <definedName name="ㅇㄴㅁㅇㄴㄴ">#REF!</definedName>
    <definedName name="ㅇㄴㅇ" localSheetId="4">#REF!</definedName>
    <definedName name="ㅇㄴㅇ" localSheetId="37">#REF!</definedName>
    <definedName name="ㅇㄴㅇ" localSheetId="38">#REF!</definedName>
    <definedName name="ㅇㄴㅇ" localSheetId="39">#REF!</definedName>
    <definedName name="ㅇㄴㅇ" localSheetId="40">#REF!</definedName>
    <definedName name="ㅇㄴㅇ" localSheetId="35">#REF!</definedName>
    <definedName name="ㅇㄴㅇ" localSheetId="41">#REF!</definedName>
    <definedName name="ㅇㄴㅇ" localSheetId="36">#REF!</definedName>
    <definedName name="ㅇㄴㅇ" localSheetId="34">#REF!</definedName>
    <definedName name="ㅇㄴㅇ" localSheetId="42">#REF!</definedName>
    <definedName name="ㅇㄴㅇ" localSheetId="22">#REF!</definedName>
    <definedName name="ㅇㄴㅇ" localSheetId="43">#REF!</definedName>
    <definedName name="ㅇㄴㅇ">#REF!</definedName>
    <definedName name="ㅇㄴㅋㅋㅌ" hidden="1">{#N/A,#N/A,FALSE,"혼합골재"}</definedName>
    <definedName name="ㅇㄴㅍㄴㄱ" hidden="1">{#N/A,#N/A,FALSE,"골재소요량";#N/A,#N/A,FALSE,"골재소요량"}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ㄷ" localSheetId="4">'5.2.2. 측량설계비 산출내역(세부설계)'!ㅇㄷ</definedName>
    <definedName name="ㅇㄷ" localSheetId="52">B.M성과표!ㅇㄷ</definedName>
    <definedName name="ㅇㄷ" localSheetId="21">가물막이!ㅇㄷ</definedName>
    <definedName name="ㅇㄷ" localSheetId="22">'인공섬 철거'!ㅇㄷ</definedName>
    <definedName name="ㅇㄷ">[0]!ㅇㄷ</definedName>
    <definedName name="ㅇㄹ" hidden="1">#REF!</definedName>
    <definedName name="ㅇㄹㄴ" hidden="1">{"'중기작업1'!$A$1:$V$18"}</definedName>
    <definedName name="ㅇㄹㄴㅀㄹㅇㅎㄹㅇㅎ" hidden="1">{#N/A,#N/A,FALSE,"2~8번"}</definedName>
    <definedName name="ㅇㄹㄴㅁㅎㅁㄴ" hidden="1">{#N/A,"수불부",FALSE,"사급자재수불서";#N/A,"수불부",FALSE,"사급자재수불서"}</definedName>
    <definedName name="ㅇㄹㄶ" hidden="1">{"'Sheet1'!$A$4","'Sheet1'!$A$9:$G$28"}</definedName>
    <definedName name="ㅇㄹㄷㅈ">#REF!</definedName>
    <definedName name="ㅇㄹㄹ" hidden="1">#REF!</definedName>
    <definedName name="ㅇㄹㄹㄹ" hidden="1">{"'중기작업1'!$A$1:$V$18"}</definedName>
    <definedName name="ㅇㄹㅇ" localSheetId="4">BLCH</definedName>
    <definedName name="ㅇㄹㅇ" localSheetId="52">BLCH</definedName>
    <definedName name="ㅇㄹㅇ" localSheetId="21">BLCH</definedName>
    <definedName name="ㅇㄹㅇ" localSheetId="14">BLCH</definedName>
    <definedName name="ㅇㄹㅇ" localSheetId="13">BLCH</definedName>
    <definedName name="ㅇㄹㅇ" localSheetId="12">BLCH</definedName>
    <definedName name="ㅇㄹㅇ" localSheetId="30">BLCH</definedName>
    <definedName name="ㅇㄹㅇ" localSheetId="37">BLCH</definedName>
    <definedName name="ㅇㄹㅇ" localSheetId="38">BLCH</definedName>
    <definedName name="ㅇㄹㅇ" localSheetId="39">BLCH</definedName>
    <definedName name="ㅇㄹㅇ" localSheetId="40">BLCH</definedName>
    <definedName name="ㅇㄹㅇ" localSheetId="35">BLCH</definedName>
    <definedName name="ㅇㄹㅇ" localSheetId="41">BLCH</definedName>
    <definedName name="ㅇㄹㅇ" localSheetId="36">BLCH</definedName>
    <definedName name="ㅇㄹㅇ" localSheetId="33">BLCH</definedName>
    <definedName name="ㅇㄹㅇ" localSheetId="34">BLCH</definedName>
    <definedName name="ㅇㄹㅇ" localSheetId="42">BLCH</definedName>
    <definedName name="ㅇㄹㅇ" localSheetId="29">BLCH</definedName>
    <definedName name="ㅇㄹㅇ" localSheetId="22">BLCH</definedName>
    <definedName name="ㅇㄹㅇ" localSheetId="10">BLCH</definedName>
    <definedName name="ㅇㄹㅇ" localSheetId="43">BLCH</definedName>
    <definedName name="ㅇㄹㅇ">BLCH</definedName>
    <definedName name="ㅇㄹㅇㄹ" hidden="1">#REF!</definedName>
    <definedName name="ㅇㄹㅇㄹㅇ" hidden="1">{"'Sheet1'!$A$4","'Sheet1'!$A$9:$G$28"}</definedName>
    <definedName name="ㅇㄹㅇㅎ" hidden="1">{"'Sheet1'!$A$4","'Sheet1'!$A$9:$G$28"}</definedName>
    <definedName name="ㅇ로ㅜ" hidden="1">{"'중기작업1'!$A$1:$V$18"}</definedName>
    <definedName name="ㅇ류ㅠㅋ" hidden="1">{"'중기작업1'!$A$1:$V$18"}</definedName>
    <definedName name="ㅇㄺ" hidden="1">{#N/A,#N/A,FALSE,"혼합골재"}</definedName>
    <definedName name="ㅇㄻㄴㅀ" hidden="1">{#N/A,"수불부",FALSE,"사급자재수불서";#N/A,"수불부",FALSE,"사급자재수불서"}</definedName>
    <definedName name="ㅇㄻㄴㅁㄴㄻ" hidden="1">{#N/A,#N/A,FALSE,"단가표지"}</definedName>
    <definedName name="ㅇㄻㄴㅇㄻㄴㅇㄹ" hidden="1">#REF!</definedName>
    <definedName name="ㅇㄻㅇㄻㄴㄹ" hidden="1">{#N/A,#N/A,FALSE,"단가표지"}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ㅁㅇㅁㅇ" hidden="1">{#N/A,#N/A,FALSE,"단가표지"}</definedName>
    <definedName name="ㅇㅀㅎ" hidden="1">{"'Sheet1'!$A$4","'Sheet1'!$A$9:$G$28"}</definedName>
    <definedName name="ㅇㅀㅎㅎㅎㅎㅎㅎㅎㅎㅎㅎㅎㅎㅎㅎㅎ" hidden="1">{#N/A,#N/A,FALSE,"구조2"}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ㄶㄴㅇㅁㅀㅇㄴ" hidden="1">{#N/A,"수불부",FALSE,"사급자재수불서";#N/A,"수불부",FALSE,"사급자재수불서"}</definedName>
    <definedName name="ㅇ쇼뉴굔" hidden="1">{#N/A,#N/A,FALSE,"조골재"}</definedName>
    <definedName name="ㅇ수ㅕㅜㅇ" hidden="1">{#N/A,#N/A,FALSE,"단가표지"}</definedName>
    <definedName name="ㅇㅇ" localSheetId="4" hidden="1">#REF!</definedName>
    <definedName name="ㅇㅇ" localSheetId="14" hidden="1">#REF!</definedName>
    <definedName name="ㅇㅇ" localSheetId="13" hidden="1">#REF!</definedName>
    <definedName name="ㅇㅇ" localSheetId="12" hidden="1">#REF!</definedName>
    <definedName name="ㅇㅇ" localSheetId="37" hidden="1">#REF!</definedName>
    <definedName name="ㅇㅇ" localSheetId="38" hidden="1">#REF!</definedName>
    <definedName name="ㅇㅇ" localSheetId="39" hidden="1">#REF!</definedName>
    <definedName name="ㅇㅇ" localSheetId="40" hidden="1">#REF!</definedName>
    <definedName name="ㅇㅇ" localSheetId="35" hidden="1">#REF!</definedName>
    <definedName name="ㅇㅇ" localSheetId="41" hidden="1">#REF!</definedName>
    <definedName name="ㅇㅇ" localSheetId="36" hidden="1">#REF!</definedName>
    <definedName name="ㅇㅇ" localSheetId="34" hidden="1">#REF!</definedName>
    <definedName name="ㅇㅇ" localSheetId="42" hidden="1">#REF!</definedName>
    <definedName name="ㅇㅇ" localSheetId="22" hidden="1">#REF!</definedName>
    <definedName name="ㅇㅇ" localSheetId="10" hidden="1">#REF!</definedName>
    <definedName name="ㅇㅇ" localSheetId="43" hidden="1">#REF!</definedName>
    <definedName name="ㅇㅇ" hidden="1">#REF!</definedName>
    <definedName name="ㅇㅇㄴ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ㄷㄹㄷ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localSheetId="4">#REF!</definedName>
    <definedName name="ㅇㅇㅇ" localSheetId="37">#REF!</definedName>
    <definedName name="ㅇㅇㅇ" localSheetId="38">#REF!</definedName>
    <definedName name="ㅇㅇㅇ" localSheetId="39">#REF!</definedName>
    <definedName name="ㅇㅇㅇ" localSheetId="40">#REF!</definedName>
    <definedName name="ㅇㅇㅇ" localSheetId="35">#REF!</definedName>
    <definedName name="ㅇㅇㅇ" localSheetId="41">#REF!</definedName>
    <definedName name="ㅇㅇㅇ" localSheetId="36">#REF!</definedName>
    <definedName name="ㅇㅇㅇ" localSheetId="34">#REF!</definedName>
    <definedName name="ㅇㅇㅇ" localSheetId="42">#REF!</definedName>
    <definedName name="ㅇㅇㅇ" localSheetId="22">#REF!</definedName>
    <definedName name="ㅇㅇㅇ" localSheetId="43">#REF!</definedName>
    <definedName name="ㅇㅇㅇ">#REF!</definedName>
    <definedName name="ㅇㅇㅇㅇ">#REF!</definedName>
    <definedName name="ㅇㅇㅇㅇㅇ" hidden="1">{"'중기작업1'!$A$1:$V$18"}</definedName>
    <definedName name="ㅇㅇㅇㅇㅇㅇㅇ">#REF!</definedName>
    <definedName name="ㅇ앧">#REF!</definedName>
    <definedName name="ㅇㅈㄷㅄㅂㅈㄷㄱ" hidden="1">#REF!</definedName>
    <definedName name="ㅇㅈㅇㅈㅇㅈㅇㅈㅇㅈ" hidden="1">{"'중기작업1'!$A$1:$V$18"}</definedName>
    <definedName name="ㅇㅍㄴㅁ3" hidden="1">{#N/A,#N/A,FALSE,"조골재"}</definedName>
    <definedName name="ㅇㅎ" localSheetId="4" hidden="1">{"'제조(순번)'!$A$386:$A$387","'제조(순번)'!$A$1:$H$399"}</definedName>
    <definedName name="ㅇㅎ" localSheetId="52">B.M성과표!ㅇㅎ</definedName>
    <definedName name="ㅇㅎ" localSheetId="21">가물막이!ㅇㅎ</definedName>
    <definedName name="ㅇㅎ" localSheetId="22">'인공섬 철거'!ㅇㅎ</definedName>
    <definedName name="ㅇㅎ">[0]!ㅇㅎ</definedName>
    <definedName name="ㅇㅎㅁㅇㅎㄴㅇㅁ" hidden="1">{#N/A,"수불부",FALSE,"사급자재수불서";#N/A,"수불부",FALSE,"사급자재수불서"}</definedName>
    <definedName name="ㅇ호" hidden="1">{#N/A,#N/A,FALSE,"혼합골재"}</definedName>
    <definedName name="ㅇ홀ㅇ" localSheetId="4">'5.2.2. 측량설계비 산출내역(세부설계)'!ㅇ홀ㅇ</definedName>
    <definedName name="ㅇ홀ㅇ" localSheetId="52">B.M성과표!ㅇ홀ㅇ</definedName>
    <definedName name="ㅇ홀ㅇ" localSheetId="21">가물막이!ㅇ홀ㅇ</definedName>
    <definedName name="ㅇ홀ㅇ" localSheetId="22">'인공섬 철거'!ㅇ홀ㅇ</definedName>
    <definedName name="ㅇ홀ㅇ">[0]!ㅇ홀ㅇ</definedName>
    <definedName name="아">#REF!</definedName>
    <definedName name="아니오" hidden="1">#REF!</definedName>
    <definedName name="아루미래싱오" localSheetId="4">'5.2.2. 측량설계비 산출내역(세부설계)'!아루미래싱오</definedName>
    <definedName name="아루미래싱오" localSheetId="52">B.M성과표!아루미래싱오</definedName>
    <definedName name="아루미래싱오" localSheetId="21">가물막이!아루미래싱오</definedName>
    <definedName name="아루미래싱오" localSheetId="22">'인공섬 철거'!아루미래싱오</definedName>
    <definedName name="아루미래싱오">[0]!아루미래싱오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스콘2" hidden="1">'[13]상수도공-간지'!#REF!</definedName>
    <definedName name="아스콘복구비">[27]일위대가!#REF!</definedName>
    <definedName name="아스콘복구비5">[27]일위대가!#REF!</definedName>
    <definedName name="아스콘파괴비">[27]일위대가!#REF!</definedName>
    <definedName name="아스타일공">#REF!</definedName>
    <definedName name="아스팔트">#REF!</definedName>
    <definedName name="아스팔트포장">#REF!</definedName>
    <definedName name="아아" hidden="1">#REF!</definedName>
    <definedName name="아앙">#REF!</definedName>
    <definedName name="아야" localSheetId="4">#REF!</definedName>
    <definedName name="아야" localSheetId="52">#REF!</definedName>
    <definedName name="아야" localSheetId="37">#REF!</definedName>
    <definedName name="아야" localSheetId="38">#REF!</definedName>
    <definedName name="아야" localSheetId="39">#REF!</definedName>
    <definedName name="아야" localSheetId="40">#REF!</definedName>
    <definedName name="아야" localSheetId="35">#REF!</definedName>
    <definedName name="아야" localSheetId="41">#REF!</definedName>
    <definedName name="아야" localSheetId="36">#REF!</definedName>
    <definedName name="아야" localSheetId="34">#REF!</definedName>
    <definedName name="아야" localSheetId="42">#REF!</definedName>
    <definedName name="아야" localSheetId="22">#REF!</definedName>
    <definedName name="아야" localSheetId="43">#REF!</definedName>
    <definedName name="아야">#REF!</definedName>
    <definedName name="아연도강관단가" localSheetId="4">#REF!</definedName>
    <definedName name="아연도강관단가" localSheetId="37">#REF!</definedName>
    <definedName name="아연도강관단가" localSheetId="38">#REF!</definedName>
    <definedName name="아연도강관단가" localSheetId="39">#REF!</definedName>
    <definedName name="아연도강관단가" localSheetId="40">#REF!</definedName>
    <definedName name="아연도강관단가" localSheetId="35">#REF!</definedName>
    <definedName name="아연도강관단가" localSheetId="41">#REF!</definedName>
    <definedName name="아연도강관단가" localSheetId="36">#REF!</definedName>
    <definedName name="아연도강관단가" localSheetId="34">#REF!</definedName>
    <definedName name="아연도강관단가" localSheetId="42">#REF!</definedName>
    <definedName name="아연도강관단가" localSheetId="22">#REF!</definedName>
    <definedName name="아연도강관단가" localSheetId="43">#REF!</definedName>
    <definedName name="아연도강관단가">#REF!</definedName>
    <definedName name="아연도배관단가" localSheetId="4">#REF!</definedName>
    <definedName name="아연도배관단가" localSheetId="37">#REF!</definedName>
    <definedName name="아연도배관단가" localSheetId="38">#REF!</definedName>
    <definedName name="아연도배관단가" localSheetId="39">#REF!</definedName>
    <definedName name="아연도배관단가" localSheetId="40">#REF!</definedName>
    <definedName name="아연도배관단가" localSheetId="35">#REF!</definedName>
    <definedName name="아연도배관단가" localSheetId="41">#REF!</definedName>
    <definedName name="아연도배관단가" localSheetId="36">#REF!</definedName>
    <definedName name="아연도배관단가" localSheetId="34">#REF!</definedName>
    <definedName name="아연도배관단가" localSheetId="42">#REF!</definedName>
    <definedName name="아연도배관단가" localSheetId="22">#REF!</definedName>
    <definedName name="아연도배관단가" localSheetId="43">#REF!</definedName>
    <definedName name="아연도배관단가">#REF!</definedName>
    <definedName name="아연도배관자재" localSheetId="4">#REF!</definedName>
    <definedName name="아연도배관자재" localSheetId="37">#REF!</definedName>
    <definedName name="아연도배관자재" localSheetId="38">#REF!</definedName>
    <definedName name="아연도배관자재" localSheetId="39">#REF!</definedName>
    <definedName name="아연도배관자재" localSheetId="40">#REF!</definedName>
    <definedName name="아연도배관자재" localSheetId="35">#REF!</definedName>
    <definedName name="아연도배관자재" localSheetId="41">#REF!</definedName>
    <definedName name="아연도배관자재" localSheetId="36">#REF!</definedName>
    <definedName name="아연도배관자재" localSheetId="34">#REF!</definedName>
    <definedName name="아연도배관자재" localSheetId="42">#REF!</definedName>
    <definedName name="아연도배관자재" localSheetId="22">#REF!</definedName>
    <definedName name="아연도배관자재" localSheetId="43">#REF!</definedName>
    <definedName name="아연도배관자재">#REF!</definedName>
    <definedName name="아연도철선">#REF!</definedName>
    <definedName name="아왜H1.5">#REF!</definedName>
    <definedName name="아왜H1.5경">#REF!</definedName>
    <definedName name="아왜H1.5노">#REF!</definedName>
    <definedName name="아왜H1.5재">#REF!</definedName>
    <definedName name="아왜H2.0경">#REF!</definedName>
    <definedName name="아왜H2.0노">#REF!</definedName>
    <definedName name="아왜H2.0재">#REF!</definedName>
    <definedName name="아왜나무12노무">#REF!</definedName>
    <definedName name="아왜나무12재료">#REF!</definedName>
    <definedName name="아왜나무H2.5" localSheetId="4">#REF!</definedName>
    <definedName name="아왜나무H2.5" localSheetId="37">#REF!</definedName>
    <definedName name="아왜나무H2.5" localSheetId="38">#REF!</definedName>
    <definedName name="아왜나무H2.5" localSheetId="39">#REF!</definedName>
    <definedName name="아왜나무H2.5" localSheetId="40">#REF!</definedName>
    <definedName name="아왜나무H2.5" localSheetId="35">#REF!</definedName>
    <definedName name="아왜나무H2.5" localSheetId="41">#REF!</definedName>
    <definedName name="아왜나무H2.5" localSheetId="36">#REF!</definedName>
    <definedName name="아왜나무H2.5" localSheetId="34">#REF!</definedName>
    <definedName name="아왜나무H2.5" localSheetId="42">#REF!</definedName>
    <definedName name="아왜나무H2.5" localSheetId="22">#REF!</definedName>
    <definedName name="아왜나무H2.5" localSheetId="43">#REF!</definedName>
    <definedName name="아왜나무H2.5">#REF!</definedName>
    <definedName name="아이">#REF!</definedName>
    <definedName name="아포">#REF!</definedName>
    <definedName name="아ㅏㅗ" hidden="1">{"'결과(하)'!$L$24"}</definedName>
    <definedName name="안">#REF!</definedName>
    <definedName name="안내표지판규격별">#REF!</definedName>
    <definedName name="안방1호" localSheetId="4">#REF!</definedName>
    <definedName name="안방1호" localSheetId="37">#REF!</definedName>
    <definedName name="안방1호" localSheetId="38">#REF!</definedName>
    <definedName name="안방1호" localSheetId="39">#REF!</definedName>
    <definedName name="안방1호" localSheetId="40">#REF!</definedName>
    <definedName name="안방1호" localSheetId="35">#REF!</definedName>
    <definedName name="안방1호" localSheetId="41">#REF!</definedName>
    <definedName name="안방1호" localSheetId="36">#REF!</definedName>
    <definedName name="안방1호" localSheetId="34">#REF!</definedName>
    <definedName name="안방1호" localSheetId="42">#REF!</definedName>
    <definedName name="안방1호" localSheetId="22">#REF!</definedName>
    <definedName name="안방1호" localSheetId="43">#REF!</definedName>
    <definedName name="안방1호">#REF!</definedName>
    <definedName name="안방2호" localSheetId="4">#REF!</definedName>
    <definedName name="안방2호" localSheetId="37">#REF!</definedName>
    <definedName name="안방2호" localSheetId="38">#REF!</definedName>
    <definedName name="안방2호" localSheetId="39">#REF!</definedName>
    <definedName name="안방2호" localSheetId="40">#REF!</definedName>
    <definedName name="안방2호" localSheetId="35">#REF!</definedName>
    <definedName name="안방2호" localSheetId="41">#REF!</definedName>
    <definedName name="안방2호" localSheetId="36">#REF!</definedName>
    <definedName name="안방2호" localSheetId="34">#REF!</definedName>
    <definedName name="안방2호" localSheetId="42">#REF!</definedName>
    <definedName name="안방2호" localSheetId="22">#REF!</definedName>
    <definedName name="안방2호" localSheetId="43">#REF!</definedName>
    <definedName name="안방2호">#REF!</definedName>
    <definedName name="안전">#REF!</definedName>
    <definedName name="안전관리비">#REF!</definedName>
    <definedName name="안전관리비_산식">#REF!</definedName>
    <definedName name="안전관리비요율">#REF!</definedName>
    <definedName name="안전관리비표">#REF!</definedName>
    <definedName name="안전점검111" hidden="1">{#N/A,#N/A,FALSE,"설계조건";#N/A,#N/A,FALSE,"바닥판";#N/A,#N/A,FALSE,"중앙지간부";#N/A,#N/A,FALSE,"방호벽";#N/A,#N/A,FALSE,"중분대";#N/A,#N/A,FALSE,"사용성검토";#N/A,#N/A,FALSE,"연속지점부(2경간)";#N/A,#N/A,FALSE,"지점침하";#N/A,#N/A,FALSE,"연속지점부-단면검토";#N/A,#N/A,FALSE,"연속지점부-사용성검토";#N/A,#N/A,FALSE,"반력산정-고정하중";#N/A,#N/A,FALSE,"반력산정-활하중";#N/A,#N/A,FALSE,"반력집계";#N/A,#N/A,FALSE,"CROSS";#N/A,#N/A,FALSE,"CROSS BEAM 철근량";#N/A,#N/A,FALSE,"높은보(단부)";#N/A,#N/A,FALSE,"높은보(중앙부)"}</definedName>
    <definedName name="안정수위" localSheetId="4">#REF!</definedName>
    <definedName name="안정수위" localSheetId="37">#REF!</definedName>
    <definedName name="안정수위" localSheetId="38">#REF!</definedName>
    <definedName name="안정수위" localSheetId="39">#REF!</definedName>
    <definedName name="안정수위" localSheetId="40">#REF!</definedName>
    <definedName name="안정수위" localSheetId="35">#REF!</definedName>
    <definedName name="안정수위" localSheetId="41">#REF!</definedName>
    <definedName name="안정수위" localSheetId="36">#REF!</definedName>
    <definedName name="안정수위" localSheetId="34">#REF!</definedName>
    <definedName name="안정수위" localSheetId="42">#REF!</definedName>
    <definedName name="안정수위" localSheetId="22">#REF!</definedName>
    <definedName name="안정수위" localSheetId="43">#REF!</definedName>
    <definedName name="안정수위">#REF!</definedName>
    <definedName name="안쪽테이프">#REF!</definedName>
    <definedName name="알어러">BLCH</definedName>
    <definedName name="암">#N/A</definedName>
    <definedName name="암거" hidden="1">#REF!</definedName>
    <definedName name="암거재료집계" hidden="1">{"'중기작업1'!$A$1:$V$18"}</definedName>
    <definedName name="압축강도" localSheetId="4">#REF!</definedName>
    <definedName name="압축강도" localSheetId="37">#REF!</definedName>
    <definedName name="압축강도" localSheetId="38">#REF!</definedName>
    <definedName name="압축강도" localSheetId="39">#REF!</definedName>
    <definedName name="압축강도" localSheetId="40">#REF!</definedName>
    <definedName name="압축강도" localSheetId="35">#REF!</definedName>
    <definedName name="압축강도" localSheetId="41">#REF!</definedName>
    <definedName name="압축강도" localSheetId="36">#REF!</definedName>
    <definedName name="압축강도" localSheetId="34">#REF!</definedName>
    <definedName name="압축강도" localSheetId="42">#REF!</definedName>
    <definedName name="압축강도" localSheetId="22">#REF!</definedName>
    <definedName name="압축강도" localSheetId="43">#REF!</definedName>
    <definedName name="압축강도">#REF!</definedName>
    <definedName name="앞굽높이" localSheetId="4">#REF!</definedName>
    <definedName name="앞굽높이" localSheetId="14">#REF!</definedName>
    <definedName name="앞굽높이" localSheetId="13">#REF!</definedName>
    <definedName name="앞굽높이" localSheetId="12">#REF!</definedName>
    <definedName name="앞굽높이" localSheetId="37">#REF!</definedName>
    <definedName name="앞굽높이" localSheetId="38">#REF!</definedName>
    <definedName name="앞굽높이" localSheetId="39">#REF!</definedName>
    <definedName name="앞굽높이" localSheetId="40">#REF!</definedName>
    <definedName name="앞굽높이" localSheetId="35">#REF!</definedName>
    <definedName name="앞굽높이" localSheetId="41">#REF!</definedName>
    <definedName name="앞굽높이" localSheetId="36">#REF!</definedName>
    <definedName name="앞굽높이" localSheetId="34">#REF!</definedName>
    <definedName name="앞굽높이" localSheetId="42">#REF!</definedName>
    <definedName name="앞굽높이" localSheetId="22">#REF!</definedName>
    <definedName name="앞굽높이" localSheetId="10">#REF!</definedName>
    <definedName name="앞굽높이" localSheetId="43">#REF!</definedName>
    <definedName name="앞굽높이">#REF!</definedName>
    <definedName name="앞들1호" localSheetId="4">#REF!</definedName>
    <definedName name="앞들1호" localSheetId="37">#REF!</definedName>
    <definedName name="앞들1호" localSheetId="38">#REF!</definedName>
    <definedName name="앞들1호" localSheetId="39">#REF!</definedName>
    <definedName name="앞들1호" localSheetId="40">#REF!</definedName>
    <definedName name="앞들1호" localSheetId="35">#REF!</definedName>
    <definedName name="앞들1호" localSheetId="41">#REF!</definedName>
    <definedName name="앞들1호" localSheetId="36">#REF!</definedName>
    <definedName name="앞들1호" localSheetId="34">#REF!</definedName>
    <definedName name="앞들1호" localSheetId="42">#REF!</definedName>
    <definedName name="앞들1호" localSheetId="22">#REF!</definedName>
    <definedName name="앞들1호" localSheetId="43">#REF!</definedName>
    <definedName name="앞들1호">#REF!</definedName>
    <definedName name="앞들2호" localSheetId="4">#REF!</definedName>
    <definedName name="앞들2호" localSheetId="37">#REF!</definedName>
    <definedName name="앞들2호" localSheetId="38">#REF!</definedName>
    <definedName name="앞들2호" localSheetId="39">#REF!</definedName>
    <definedName name="앞들2호" localSheetId="40">#REF!</definedName>
    <definedName name="앞들2호" localSheetId="35">#REF!</definedName>
    <definedName name="앞들2호" localSheetId="41">#REF!</definedName>
    <definedName name="앞들2호" localSheetId="36">#REF!</definedName>
    <definedName name="앞들2호" localSheetId="34">#REF!</definedName>
    <definedName name="앞들2호" localSheetId="42">#REF!</definedName>
    <definedName name="앞들2호" localSheetId="22">#REF!</definedName>
    <definedName name="앞들2호" localSheetId="43">#REF!</definedName>
    <definedName name="앞들2호">#REF!</definedName>
    <definedName name="앞성토" localSheetId="4">#REF!</definedName>
    <definedName name="앞성토" localSheetId="14">#REF!</definedName>
    <definedName name="앞성토" localSheetId="13">#REF!</definedName>
    <definedName name="앞성토" localSheetId="12">#REF!</definedName>
    <definedName name="앞성토" localSheetId="37">#REF!</definedName>
    <definedName name="앞성토" localSheetId="38">#REF!</definedName>
    <definedName name="앞성토" localSheetId="39">#REF!</definedName>
    <definedName name="앞성토" localSheetId="40">#REF!</definedName>
    <definedName name="앞성토" localSheetId="35">#REF!</definedName>
    <definedName name="앞성토" localSheetId="41">#REF!</definedName>
    <definedName name="앞성토" localSheetId="36">#REF!</definedName>
    <definedName name="앞성토" localSheetId="34">#REF!</definedName>
    <definedName name="앞성토" localSheetId="42">#REF!</definedName>
    <definedName name="앞성토" localSheetId="22">#REF!</definedName>
    <definedName name="앞성토" localSheetId="10">#REF!</definedName>
    <definedName name="앞성토" localSheetId="43">#REF!</definedName>
    <definedName name="앞성토">#REF!</definedName>
    <definedName name="애" hidden="1">#REF!</definedName>
    <definedName name="애자" hidden="1">{#N/A,#N/A,FALSE,"현장 NCR 분석";#N/A,#N/A,FALSE,"현장품질감사";#N/A,#N/A,FALSE,"현장품질감사"}</definedName>
    <definedName name="액상접착제">#REF!</definedName>
    <definedName name="앵커볼트">#REF!</definedName>
    <definedName name="앵커볼트설치">#REF!</definedName>
    <definedName name="양매자0403">[23]데이타!$E$168</definedName>
    <definedName name="양매자0505">[23]데이타!$E$169</definedName>
    <definedName name="양매자0606">[23]데이타!$E$170</definedName>
    <definedName name="양생경비">#REF!</definedName>
    <definedName name="양생공">#REF!</definedName>
    <definedName name="양생노무비">#REF!</definedName>
    <definedName name="양생재료비">#REF!</definedName>
    <definedName name="양석" localSheetId="4">#REF!,#REF!,#REF!,#REF!,#REF!,#REF!,#REF!,#REF!,#REF!,#REF!,#REF!,#REF!,#REF!,#REF!,#REF!,#REF!,#REF!,#REF!,#REF!</definedName>
    <definedName name="양석" localSheetId="14">#REF!,#REF!,#REF!,#REF!,#REF!,#REF!,#REF!,#REF!,#REF!,#REF!,#REF!,#REF!,#REF!,#REF!,#REF!,#REF!,#REF!,#REF!,#REF!</definedName>
    <definedName name="양석" localSheetId="13">#REF!,#REF!,#REF!,#REF!,#REF!,#REF!,#REF!,#REF!,#REF!,#REF!,#REF!,#REF!,#REF!,#REF!,#REF!,#REF!,#REF!,#REF!,#REF!</definedName>
    <definedName name="양석" localSheetId="12">#REF!,#REF!,#REF!,#REF!,#REF!,#REF!,#REF!,#REF!,#REF!,#REF!,#REF!,#REF!,#REF!,#REF!,#REF!,#REF!,#REF!,#REF!,#REF!</definedName>
    <definedName name="양석" localSheetId="37">#REF!,#REF!,#REF!,#REF!,#REF!,#REF!,#REF!,#REF!,#REF!,#REF!,#REF!,#REF!,#REF!,#REF!,#REF!,#REF!,#REF!,#REF!,#REF!</definedName>
    <definedName name="양석" localSheetId="38">#REF!,#REF!,#REF!,#REF!,#REF!,#REF!,#REF!,#REF!,#REF!,#REF!,#REF!,#REF!,#REF!,#REF!,#REF!,#REF!,#REF!,#REF!,#REF!</definedName>
    <definedName name="양석" localSheetId="39">#REF!,#REF!,#REF!,#REF!,#REF!,#REF!,#REF!,#REF!,#REF!,#REF!,#REF!,#REF!,#REF!,#REF!,#REF!,#REF!,#REF!,#REF!,#REF!</definedName>
    <definedName name="양석" localSheetId="40">#REF!,#REF!,#REF!,#REF!,#REF!,#REF!,#REF!,#REF!,#REF!,#REF!,#REF!,#REF!,#REF!,#REF!,#REF!,#REF!,#REF!,#REF!,#REF!</definedName>
    <definedName name="양석" localSheetId="35">#REF!,#REF!,#REF!,#REF!,#REF!,#REF!,#REF!,#REF!,#REF!,#REF!,#REF!,#REF!,#REF!,#REF!,#REF!,#REF!,#REF!,#REF!,#REF!</definedName>
    <definedName name="양석" localSheetId="41">#REF!,#REF!,#REF!,#REF!,#REF!,#REF!,#REF!,#REF!,#REF!,#REF!,#REF!,#REF!,#REF!,#REF!,#REF!,#REF!,#REF!,#REF!,#REF!</definedName>
    <definedName name="양석" localSheetId="36">#REF!,#REF!,#REF!,#REF!,#REF!,#REF!,#REF!,#REF!,#REF!,#REF!,#REF!,#REF!,#REF!,#REF!,#REF!,#REF!,#REF!,#REF!,#REF!</definedName>
    <definedName name="양석" localSheetId="34">#REF!,#REF!,#REF!,#REF!,#REF!,#REF!,#REF!,#REF!,#REF!,#REF!,#REF!,#REF!,#REF!,#REF!,#REF!,#REF!,#REF!,#REF!,#REF!</definedName>
    <definedName name="양석" localSheetId="42">#REF!,#REF!,#REF!,#REF!,#REF!,#REF!,#REF!,#REF!,#REF!,#REF!,#REF!,#REF!,#REF!,#REF!,#REF!,#REF!,#REF!,#REF!,#REF!</definedName>
    <definedName name="양석" localSheetId="22">#REF!,#REF!,#REF!,#REF!,#REF!,#REF!,#REF!,#REF!,#REF!,#REF!,#REF!,#REF!,#REF!,#REF!,#REF!,#REF!,#REF!,#REF!,#REF!</definedName>
    <definedName name="양석" localSheetId="10">#REF!,#REF!,#REF!,#REF!,#REF!,#REF!,#REF!,#REF!,#REF!,#REF!,#REF!,#REF!,#REF!,#REF!,#REF!,#REF!,#REF!,#REF!,#REF!</definedName>
    <definedName name="양석" localSheetId="43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석김" localSheetId="4">#REF!</definedName>
    <definedName name="양석김" localSheetId="52">#REF!</definedName>
    <definedName name="양석김" localSheetId="37">#REF!</definedName>
    <definedName name="양석김" localSheetId="38">#REF!</definedName>
    <definedName name="양석김" localSheetId="39">#REF!</definedName>
    <definedName name="양석김" localSheetId="40">#REF!</definedName>
    <definedName name="양석김" localSheetId="35">#REF!</definedName>
    <definedName name="양석김" localSheetId="41">#REF!</definedName>
    <definedName name="양석김" localSheetId="36">#REF!</definedName>
    <definedName name="양석김" localSheetId="34">#REF!</definedName>
    <definedName name="양석김" localSheetId="42">#REF!</definedName>
    <definedName name="양석김" localSheetId="22">#REF!</definedName>
    <definedName name="양석김" localSheetId="43">#REF!</definedName>
    <definedName name="양석김">#REF!</definedName>
    <definedName name="양수기">#REF!</definedName>
    <definedName name="양수량" localSheetId="4">#REF!</definedName>
    <definedName name="양수량" localSheetId="37">#REF!</definedName>
    <definedName name="양수량" localSheetId="38">#REF!</definedName>
    <definedName name="양수량" localSheetId="39">#REF!</definedName>
    <definedName name="양수량" localSheetId="40">#REF!</definedName>
    <definedName name="양수량" localSheetId="35">#REF!</definedName>
    <definedName name="양수량" localSheetId="41">#REF!</definedName>
    <definedName name="양수량" localSheetId="36">#REF!</definedName>
    <definedName name="양수량" localSheetId="34">#REF!</definedName>
    <definedName name="양수량" localSheetId="42">#REF!</definedName>
    <definedName name="양수량" localSheetId="22">#REF!</definedName>
    <definedName name="양수량" localSheetId="43">#REF!</definedName>
    <definedName name="양수량">#REF!</definedName>
    <definedName name="양식" localSheetId="4" hidden="1">{"'중기작업1'!$A$1:$V$18"}</definedName>
    <definedName name="양식" localSheetId="37">#REF!</definedName>
    <definedName name="양식" localSheetId="38">#REF!</definedName>
    <definedName name="양식" localSheetId="39">#REF!</definedName>
    <definedName name="양식" localSheetId="40">#REF!</definedName>
    <definedName name="양식" localSheetId="35">#REF!</definedName>
    <definedName name="양식" localSheetId="41">#REF!</definedName>
    <definedName name="양식" localSheetId="36">#REF!</definedName>
    <definedName name="양식" localSheetId="34">#REF!</definedName>
    <definedName name="양식" localSheetId="42">#REF!</definedName>
    <definedName name="양식" localSheetId="22">#REF!</definedName>
    <definedName name="양식" localSheetId="43">#REF!</definedName>
    <definedName name="양식">#REF!</definedName>
    <definedName name="양재승">#REF!</definedName>
    <definedName name="양재승1111">#REF!</definedName>
    <definedName name="양재승12">#REF!</definedName>
    <definedName name="어랑너ㅣㄹㄴㅇ" hidden="1">{#N/A,"수불부",FALSE,"사급자재수불서";#N/A,"수불부",FALSE,"사급자재수불서"}</definedName>
    <definedName name="어름" hidden="1">#REF!</definedName>
    <definedName name="어머니">BLCH</definedName>
    <definedName name="어ㅏ아">BLCH</definedName>
    <definedName name="억이상" hidden="1">{#N/A,#N/A,FALSE,"2~8번"}</definedName>
    <definedName name="엄마" localSheetId="4">'5.2.2. 측량설계비 산출내역(세부설계)'!엄마</definedName>
    <definedName name="엄마" localSheetId="52">B.M성과표!엄마</definedName>
    <definedName name="엄마" localSheetId="21">가물막이!엄마</definedName>
    <definedName name="엄마" localSheetId="22">'인공섬 철거'!엄마</definedName>
    <definedName name="엄마">[0]!엄마</definedName>
    <definedName name="업체" hidden="1">#REF!</definedName>
    <definedName name="없음">#REF!</definedName>
    <definedName name="없음1">#REF!</definedName>
    <definedName name="에어호스">#REF!</definedName>
    <definedName name="에폭시">#REF!</definedName>
    <definedName name="에폭시몰탈">#REF!</definedName>
    <definedName name="엔제브본체">#REF!</definedName>
    <definedName name="엔제브부품">#REF!</definedName>
    <definedName name="여수토경비">#REF!</definedName>
    <definedName name="여수토노무비">#REF!</definedName>
    <definedName name="여수토재료비">#REF!</definedName>
    <definedName name="여신교통비">#REF!</definedName>
    <definedName name="여ㅜㅅㅅㄱㅇ" hidden="1">{#N/A,#N/A,FALSE,"골재소요량";#N/A,#N/A,FALSE,"골재소요량"}</definedName>
    <definedName name="연결1">#REF!</definedName>
    <definedName name="연결2">#REF!</definedName>
    <definedName name="연결3">#REF!</definedName>
    <definedName name="연결4">#REF!</definedName>
    <definedName name="연경1교" hidden="1">{#N/A,#N/A,FALSE,"단면 제원"}</definedName>
    <definedName name="연경1교1" hidden="1">{#N/A,#N/A,FALSE,"단면 제원"}</definedName>
    <definedName name="연계경">#REF!</definedName>
    <definedName name="연계노">#REF!</definedName>
    <definedName name="연계재">#REF!</definedName>
    <definedName name="연계형재">#REF!</definedName>
    <definedName name="연돌공">#REF!</definedName>
    <definedName name="연마공001" localSheetId="4">#REF!</definedName>
    <definedName name="연마공001" localSheetId="52">#REF!</definedName>
    <definedName name="연마공001" localSheetId="37">#REF!</definedName>
    <definedName name="연마공001" localSheetId="38">#REF!</definedName>
    <definedName name="연마공001" localSheetId="39">#REF!</definedName>
    <definedName name="연마공001" localSheetId="40">#REF!</definedName>
    <definedName name="연마공001" localSheetId="35">#REF!</definedName>
    <definedName name="연마공001" localSheetId="41">#REF!</definedName>
    <definedName name="연마공001" localSheetId="36">#REF!</definedName>
    <definedName name="연마공001" localSheetId="34">#REF!</definedName>
    <definedName name="연마공001" localSheetId="42">#REF!</definedName>
    <definedName name="연마공001" localSheetId="22">#REF!</definedName>
    <definedName name="연마공001" localSheetId="43">#REF!</definedName>
    <definedName name="연마공001">#REF!</definedName>
    <definedName name="연마공002" localSheetId="4">#REF!</definedName>
    <definedName name="연마공002" localSheetId="37">#REF!</definedName>
    <definedName name="연마공002" localSheetId="38">#REF!</definedName>
    <definedName name="연마공002" localSheetId="39">#REF!</definedName>
    <definedName name="연마공002" localSheetId="40">#REF!</definedName>
    <definedName name="연마공002" localSheetId="35">#REF!</definedName>
    <definedName name="연마공002" localSheetId="41">#REF!</definedName>
    <definedName name="연마공002" localSheetId="36">#REF!</definedName>
    <definedName name="연마공002" localSheetId="34">#REF!</definedName>
    <definedName name="연마공002" localSheetId="42">#REF!</definedName>
    <definedName name="연마공002" localSheetId="22">#REF!</definedName>
    <definedName name="연마공002" localSheetId="43">#REF!</definedName>
    <definedName name="연마공002">#REF!</definedName>
    <definedName name="연마공011" localSheetId="4">#REF!</definedName>
    <definedName name="연마공011" localSheetId="37">#REF!</definedName>
    <definedName name="연마공011" localSheetId="38">#REF!</definedName>
    <definedName name="연마공011" localSheetId="39">#REF!</definedName>
    <definedName name="연마공011" localSheetId="40">#REF!</definedName>
    <definedName name="연마공011" localSheetId="35">#REF!</definedName>
    <definedName name="연마공011" localSheetId="41">#REF!</definedName>
    <definedName name="연마공011" localSheetId="36">#REF!</definedName>
    <definedName name="연마공011" localSheetId="34">#REF!</definedName>
    <definedName name="연마공011" localSheetId="42">#REF!</definedName>
    <definedName name="연마공011" localSheetId="22">#REF!</definedName>
    <definedName name="연마공011" localSheetId="43">#REF!</definedName>
    <definedName name="연마공011">#REF!</definedName>
    <definedName name="연마공982" localSheetId="4">#REF!</definedName>
    <definedName name="연마공982" localSheetId="37">#REF!</definedName>
    <definedName name="연마공982" localSheetId="38">#REF!</definedName>
    <definedName name="연마공982" localSheetId="39">#REF!</definedName>
    <definedName name="연마공982" localSheetId="40">#REF!</definedName>
    <definedName name="연마공982" localSheetId="35">#REF!</definedName>
    <definedName name="연마공982" localSheetId="41">#REF!</definedName>
    <definedName name="연마공982" localSheetId="36">#REF!</definedName>
    <definedName name="연마공982" localSheetId="34">#REF!</definedName>
    <definedName name="연마공982" localSheetId="42">#REF!</definedName>
    <definedName name="연마공982" localSheetId="22">#REF!</definedName>
    <definedName name="연마공982" localSheetId="43">#REF!</definedName>
    <definedName name="연마공982">#REF!</definedName>
    <definedName name="연마공991" localSheetId="4">#REF!</definedName>
    <definedName name="연마공991" localSheetId="37">#REF!</definedName>
    <definedName name="연마공991" localSheetId="38">#REF!</definedName>
    <definedName name="연마공991" localSheetId="39">#REF!</definedName>
    <definedName name="연마공991" localSheetId="40">#REF!</definedName>
    <definedName name="연마공991" localSheetId="35">#REF!</definedName>
    <definedName name="연마공991" localSheetId="41">#REF!</definedName>
    <definedName name="연마공991" localSheetId="36">#REF!</definedName>
    <definedName name="연마공991" localSheetId="34">#REF!</definedName>
    <definedName name="연마공991" localSheetId="42">#REF!</definedName>
    <definedName name="연마공991" localSheetId="22">#REF!</definedName>
    <definedName name="연마공991" localSheetId="43">#REF!</definedName>
    <definedName name="연마공991">#REF!</definedName>
    <definedName name="연마공992" localSheetId="4">#REF!</definedName>
    <definedName name="연마공992" localSheetId="37">#REF!</definedName>
    <definedName name="연마공992" localSheetId="38">#REF!</definedName>
    <definedName name="연마공992" localSheetId="39">#REF!</definedName>
    <definedName name="연마공992" localSheetId="40">#REF!</definedName>
    <definedName name="연마공992" localSheetId="35">#REF!</definedName>
    <definedName name="연마공992" localSheetId="41">#REF!</definedName>
    <definedName name="연마공992" localSheetId="36">#REF!</definedName>
    <definedName name="연마공992" localSheetId="34">#REF!</definedName>
    <definedName name="연마공992" localSheetId="42">#REF!</definedName>
    <definedName name="연마공992" localSheetId="22">#REF!</definedName>
    <definedName name="연마공992" localSheetId="43">#REF!</definedName>
    <definedName name="연마공992">#REF!</definedName>
    <definedName name="연습">#REF!</definedName>
    <definedName name="연암">#REF!</definedName>
    <definedName name="연장" localSheetId="4">#REF!</definedName>
    <definedName name="연장" localSheetId="37">#REF!</definedName>
    <definedName name="연장" localSheetId="38">#REF!</definedName>
    <definedName name="연장" localSheetId="39">#REF!</definedName>
    <definedName name="연장" localSheetId="40">#REF!</definedName>
    <definedName name="연장" localSheetId="35">#REF!</definedName>
    <definedName name="연장" localSheetId="41">#REF!</definedName>
    <definedName name="연장" localSheetId="36">#REF!</definedName>
    <definedName name="연장" localSheetId="34">#REF!</definedName>
    <definedName name="연장" localSheetId="42">#REF!</definedName>
    <definedName name="연장" localSheetId="22">#REF!</definedName>
    <definedName name="연장" localSheetId="43">#REF!</definedName>
    <definedName name="연장">#REF!</definedName>
    <definedName name="연접물량">#N/A</definedName>
    <definedName name="열교환기">#REF!</definedName>
    <definedName name="염색기술3" hidden="1">{#N/A,#N/A,TRUE,"손익보고"}</definedName>
    <definedName name="영구">BLCH</definedName>
    <definedName name="영림기사">#REF!</definedName>
    <definedName name="영산홍" localSheetId="4">#REF!</definedName>
    <definedName name="영산홍" localSheetId="14">#REF!</definedName>
    <definedName name="영산홍" localSheetId="13">#REF!</definedName>
    <definedName name="영산홍" localSheetId="12">#REF!</definedName>
    <definedName name="영산홍" localSheetId="37">#REF!</definedName>
    <definedName name="영산홍" localSheetId="38">#REF!</definedName>
    <definedName name="영산홍" localSheetId="39">#REF!</definedName>
    <definedName name="영산홍" localSheetId="40">#REF!</definedName>
    <definedName name="영산홍" localSheetId="35">#REF!</definedName>
    <definedName name="영산홍" localSheetId="41">#REF!</definedName>
    <definedName name="영산홍" localSheetId="36">#REF!</definedName>
    <definedName name="영산홍" localSheetId="34">#REF!</definedName>
    <definedName name="영산홍" localSheetId="42">#REF!</definedName>
    <definedName name="영산홍" localSheetId="22">#REF!</definedName>
    <definedName name="영산홍" localSheetId="10">#REF!</definedName>
    <definedName name="영산홍" localSheetId="43">#REF!</definedName>
    <definedName name="영산홍">#REF!</definedName>
    <definedName name="영산홍H0.3" localSheetId="4">#REF!</definedName>
    <definedName name="영산홍H0.3" localSheetId="37">#REF!</definedName>
    <definedName name="영산홍H0.3" localSheetId="38">#REF!</definedName>
    <definedName name="영산홍H0.3" localSheetId="39">#REF!</definedName>
    <definedName name="영산홍H0.3" localSheetId="40">#REF!</definedName>
    <definedName name="영산홍H0.3" localSheetId="35">#REF!</definedName>
    <definedName name="영산홍H0.3" localSheetId="41">#REF!</definedName>
    <definedName name="영산홍H0.3" localSheetId="36">#REF!</definedName>
    <definedName name="영산홍H0.3" localSheetId="34">#REF!</definedName>
    <definedName name="영산홍H0.3" localSheetId="42">#REF!</definedName>
    <definedName name="영산홍H0.3" localSheetId="22">#REF!</definedName>
    <definedName name="영산홍H0.3" localSheetId="43">#REF!</definedName>
    <definedName name="영산홍H0.3">#REF!</definedName>
    <definedName name="영환">#REF!</definedName>
    <definedName name="예" hidden="1">#REF!</definedName>
    <definedName name="예가기초">#REF!</definedName>
    <definedName name="예비비수">#REF!</definedName>
    <definedName name="예비비평">#REF!</definedName>
    <definedName name="예산" hidden="1">{#N/A,#N/A,TRUE,"손익보고"}</definedName>
    <definedName name="예산서" hidden="1">#REF!</definedName>
    <definedName name="예산서1" hidden="1">#REF!</definedName>
    <definedName name="예정" hidden="1">{#N/A,#N/A,FALSE,"표지목차"}</definedName>
    <definedName name="예정공정표" hidden="1">{#N/A,#N/A,FALSE,"표지목차"}</definedName>
    <definedName name="오" hidden="1">#REF!</definedName>
    <definedName name="오리지널" hidden="1">{#N/A,#N/A,FALSE,"토공2"}</definedName>
    <definedName name="오만원">#REF!</definedName>
    <definedName name="오수1호맨홀">[22]터파기및재료!#REF!</definedName>
    <definedName name="오수관단위수량">[22]터파기및재료!#REF!</definedName>
    <definedName name="오수관로높이">[22]터파기및재료!#REF!</definedName>
    <definedName name="오수맨홀1">#REF!</definedName>
    <definedName name="오수맨홀2">#REF!</definedName>
    <definedName name="오수맨홀3">#REF!</definedName>
    <definedName name="오수맨홀높이">[22]터파기및재료!#REF!</definedName>
    <definedName name="오수맨홀수량2">#REF!</definedName>
    <definedName name="오수맨홀위치" hidden="1">{"'Sheet1'!$A$4","'Sheet1'!$A$9:$G$28"}</definedName>
    <definedName name="오수맨홀집계">#REF!</definedName>
    <definedName name="오십만원">#REF!</definedName>
    <definedName name="오주1호" localSheetId="4">#REF!</definedName>
    <definedName name="오주1호" localSheetId="37">#REF!</definedName>
    <definedName name="오주1호" localSheetId="38">#REF!</definedName>
    <definedName name="오주1호" localSheetId="39">#REF!</definedName>
    <definedName name="오주1호" localSheetId="40">#REF!</definedName>
    <definedName name="오주1호" localSheetId="35">#REF!</definedName>
    <definedName name="오주1호" localSheetId="41">#REF!</definedName>
    <definedName name="오주1호" localSheetId="36">#REF!</definedName>
    <definedName name="오주1호" localSheetId="34">#REF!</definedName>
    <definedName name="오주1호" localSheetId="42">#REF!</definedName>
    <definedName name="오주1호" localSheetId="22">#REF!</definedName>
    <definedName name="오주1호" localSheetId="43">#REF!</definedName>
    <definedName name="오주1호">#REF!</definedName>
    <definedName name="오주2호" localSheetId="4">#REF!</definedName>
    <definedName name="오주2호" localSheetId="37">#REF!</definedName>
    <definedName name="오주2호" localSheetId="38">#REF!</definedName>
    <definedName name="오주2호" localSheetId="39">#REF!</definedName>
    <definedName name="오주2호" localSheetId="40">#REF!</definedName>
    <definedName name="오주2호" localSheetId="35">#REF!</definedName>
    <definedName name="오주2호" localSheetId="41">#REF!</definedName>
    <definedName name="오주2호" localSheetId="36">#REF!</definedName>
    <definedName name="오주2호" localSheetId="34">#REF!</definedName>
    <definedName name="오주2호" localSheetId="42">#REF!</definedName>
    <definedName name="오주2호" localSheetId="22">#REF!</definedName>
    <definedName name="오주2호" localSheetId="43">#REF!</definedName>
    <definedName name="오주2호">#REF!</definedName>
    <definedName name="오주3호" localSheetId="4">#REF!</definedName>
    <definedName name="오주3호" localSheetId="37">#REF!</definedName>
    <definedName name="오주3호" localSheetId="38">#REF!</definedName>
    <definedName name="오주3호" localSheetId="39">#REF!</definedName>
    <definedName name="오주3호" localSheetId="40">#REF!</definedName>
    <definedName name="오주3호" localSheetId="35">#REF!</definedName>
    <definedName name="오주3호" localSheetId="41">#REF!</definedName>
    <definedName name="오주3호" localSheetId="36">#REF!</definedName>
    <definedName name="오주3호" localSheetId="34">#REF!</definedName>
    <definedName name="오주3호" localSheetId="42">#REF!</definedName>
    <definedName name="오주3호" localSheetId="22">#REF!</definedName>
    <definedName name="오주3호" localSheetId="43">#REF!</definedName>
    <definedName name="오주3호">#REF!</definedName>
    <definedName name="오주4호" localSheetId="4">#REF!</definedName>
    <definedName name="오주4호" localSheetId="37">#REF!</definedName>
    <definedName name="오주4호" localSheetId="38">#REF!</definedName>
    <definedName name="오주4호" localSheetId="39">#REF!</definedName>
    <definedName name="오주4호" localSheetId="40">#REF!</definedName>
    <definedName name="오주4호" localSheetId="35">#REF!</definedName>
    <definedName name="오주4호" localSheetId="41">#REF!</definedName>
    <definedName name="오주4호" localSheetId="36">#REF!</definedName>
    <definedName name="오주4호" localSheetId="34">#REF!</definedName>
    <definedName name="오주4호" localSheetId="42">#REF!</definedName>
    <definedName name="오주4호" localSheetId="22">#REF!</definedName>
    <definedName name="오주4호" localSheetId="43">#REF!</definedName>
    <definedName name="오주4호">#REF!</definedName>
    <definedName name="오지영">#REF!</definedName>
    <definedName name="오천원">#REF!</definedName>
    <definedName name="오천원이하">#REF!</definedName>
    <definedName name="옥매H1.0노">#REF!</definedName>
    <definedName name="옥매H1.0재">#REF!</definedName>
    <definedName name="옥매화H1.0">#REF!</definedName>
    <definedName name="옥매화H1.0경">#REF!</definedName>
    <definedName name="옥매화H1.0노">#REF!</definedName>
    <definedName name="옥매화H1.0재">#REF!</definedName>
    <definedName name="옥외공사" hidden="1">{#N/A,#N/A,FALSE,"이태원철근"}</definedName>
    <definedName name="옥외대비" hidden="1">{#N/A,#N/A,FALSE,"이태원철근"}</definedName>
    <definedName name="옥향H0.5" localSheetId="4">#REF!</definedName>
    <definedName name="옥향H0.5" localSheetId="37">#REF!</definedName>
    <definedName name="옥향H0.5" localSheetId="38">#REF!</definedName>
    <definedName name="옥향H0.5" localSheetId="39">#REF!</definedName>
    <definedName name="옥향H0.5" localSheetId="40">#REF!</definedName>
    <definedName name="옥향H0.5" localSheetId="35">#REF!</definedName>
    <definedName name="옥향H0.5" localSheetId="41">#REF!</definedName>
    <definedName name="옥향H0.5" localSheetId="36">#REF!</definedName>
    <definedName name="옥향H0.5" localSheetId="34">#REF!</definedName>
    <definedName name="옥향H0.5" localSheetId="42">#REF!</definedName>
    <definedName name="옥향H0.5" localSheetId="22">#REF!</definedName>
    <definedName name="옥향H0.5" localSheetId="43">#REF!</definedName>
    <definedName name="옥향H0.5">#REF!</definedName>
    <definedName name="온돌공">#REF!</definedName>
    <definedName name="옹" hidden="1">{#N/A,#N/A,FALSE,"골재소요량";#N/A,#N/A,FALSE,"골재소요량"}</definedName>
    <definedName name="옹2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집계" hidden="1">{#N/A,#N/A,FALSE,"혼합골재"}</definedName>
    <definedName name="옹벽">#REF!</definedName>
    <definedName name="옹벽22">#REF!</definedName>
    <definedName name="옹벽단위">[50]터파기및재료!#REF!</definedName>
    <definedName name="옹벽단위1">#REF!</definedName>
    <definedName name="옹벽수량집계표" hidden="1">{#N/A,#N/A,FALSE,"2~8번"}</definedName>
    <definedName name="옹벽수량집계표총괄" hidden="1">{#N/A,#N/A,FALSE,"혼합골재"}</definedName>
    <definedName name="옹벽지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왕벚B6">#REF!</definedName>
    <definedName name="왕벚B6경">#REF!</definedName>
    <definedName name="왕벚B6노">#REF!</definedName>
    <definedName name="왕벚B6재">#REF!</definedName>
    <definedName name="왕벚나무" localSheetId="4">#REF!</definedName>
    <definedName name="왕벚나무" localSheetId="14">#REF!</definedName>
    <definedName name="왕벚나무" localSheetId="13">#REF!</definedName>
    <definedName name="왕벚나무" localSheetId="12">#REF!</definedName>
    <definedName name="왕벚나무" localSheetId="37">#REF!</definedName>
    <definedName name="왕벚나무" localSheetId="38">#REF!</definedName>
    <definedName name="왕벚나무" localSheetId="39">#REF!</definedName>
    <definedName name="왕벚나무" localSheetId="40">#REF!</definedName>
    <definedName name="왕벚나무" localSheetId="35">#REF!</definedName>
    <definedName name="왕벚나무" localSheetId="41">#REF!</definedName>
    <definedName name="왕벚나무" localSheetId="36">#REF!</definedName>
    <definedName name="왕벚나무" localSheetId="34">#REF!</definedName>
    <definedName name="왕벚나무" localSheetId="42">#REF!</definedName>
    <definedName name="왕벚나무" localSheetId="22">#REF!</definedName>
    <definedName name="왕벚나무" localSheetId="10">#REF!</definedName>
    <definedName name="왕벚나무" localSheetId="43">#REF!</definedName>
    <definedName name="왕벚나무">#REF!</definedName>
    <definedName name="왕벚나무H4.5" localSheetId="4">#REF!</definedName>
    <definedName name="왕벚나무H4.5" localSheetId="37">#REF!</definedName>
    <definedName name="왕벚나무H4.5" localSheetId="38">#REF!</definedName>
    <definedName name="왕벚나무H4.5" localSheetId="39">#REF!</definedName>
    <definedName name="왕벚나무H4.5" localSheetId="40">#REF!</definedName>
    <definedName name="왕벚나무H4.5" localSheetId="35">#REF!</definedName>
    <definedName name="왕벚나무H4.5" localSheetId="41">#REF!</definedName>
    <definedName name="왕벚나무H4.5" localSheetId="36">#REF!</definedName>
    <definedName name="왕벚나무H4.5" localSheetId="34">#REF!</definedName>
    <definedName name="왕벚나무H4.5" localSheetId="42">#REF!</definedName>
    <definedName name="왕벚나무H4.5" localSheetId="22">#REF!</definedName>
    <definedName name="왕벚나무H4.5" localSheetId="43">#REF!</definedName>
    <definedName name="왕벚나무H4.5">#REF!</definedName>
    <definedName name="왕암내역">#REF!</definedName>
    <definedName name="왜" hidden="1">#REF!</definedName>
    <definedName name="왜성도라지" localSheetId="4">#REF!</definedName>
    <definedName name="왜성도라지" localSheetId="14">#REF!</definedName>
    <definedName name="왜성도라지" localSheetId="13">#REF!</definedName>
    <definedName name="왜성도라지" localSheetId="12">#REF!</definedName>
    <definedName name="왜성도라지" localSheetId="37">#REF!</definedName>
    <definedName name="왜성도라지" localSheetId="38">#REF!</definedName>
    <definedName name="왜성도라지" localSheetId="39">#REF!</definedName>
    <definedName name="왜성도라지" localSheetId="40">#REF!</definedName>
    <definedName name="왜성도라지" localSheetId="35">#REF!</definedName>
    <definedName name="왜성도라지" localSheetId="41">#REF!</definedName>
    <definedName name="왜성도라지" localSheetId="36">#REF!</definedName>
    <definedName name="왜성도라지" localSheetId="34">#REF!</definedName>
    <definedName name="왜성도라지" localSheetId="42">#REF!</definedName>
    <definedName name="왜성도라지" localSheetId="22">#REF!</definedName>
    <definedName name="왜성도라지" localSheetId="10">#REF!</definedName>
    <definedName name="왜성도라지" localSheetId="43">#REF!</definedName>
    <definedName name="왜성도라지">#REF!</definedName>
    <definedName name="외벽">#REF!</definedName>
    <definedName name="요동1호" localSheetId="4">#REF!</definedName>
    <definedName name="요동1호" localSheetId="37">#REF!</definedName>
    <definedName name="요동1호" localSheetId="38">#REF!</definedName>
    <definedName name="요동1호" localSheetId="39">#REF!</definedName>
    <definedName name="요동1호" localSheetId="40">#REF!</definedName>
    <definedName name="요동1호" localSheetId="35">#REF!</definedName>
    <definedName name="요동1호" localSheetId="41">#REF!</definedName>
    <definedName name="요동1호" localSheetId="36">#REF!</definedName>
    <definedName name="요동1호" localSheetId="34">#REF!</definedName>
    <definedName name="요동1호" localSheetId="42">#REF!</definedName>
    <definedName name="요동1호" localSheetId="22">#REF!</definedName>
    <definedName name="요동1호" localSheetId="43">#REF!</definedName>
    <definedName name="요동1호">#REF!</definedName>
    <definedName name="요동2호" localSheetId="4">#REF!</definedName>
    <definedName name="요동2호" localSheetId="37">#REF!</definedName>
    <definedName name="요동2호" localSheetId="38">#REF!</definedName>
    <definedName name="요동2호" localSheetId="39">#REF!</definedName>
    <definedName name="요동2호" localSheetId="40">#REF!</definedName>
    <definedName name="요동2호" localSheetId="35">#REF!</definedName>
    <definedName name="요동2호" localSheetId="41">#REF!</definedName>
    <definedName name="요동2호" localSheetId="36">#REF!</definedName>
    <definedName name="요동2호" localSheetId="34">#REF!</definedName>
    <definedName name="요동2호" localSheetId="42">#REF!</definedName>
    <definedName name="요동2호" localSheetId="22">#REF!</definedName>
    <definedName name="요동2호" localSheetId="43">#REF!</definedName>
    <definedName name="요동2호">#REF!</definedName>
    <definedName name="요율">#REF!</definedName>
    <definedName name="요율인쇄">#REF!</definedName>
    <definedName name="요철개수">#REF!</definedName>
    <definedName name="요철체적">#REF!</definedName>
    <definedName name="용수로재료집계" hidden="1">{"'Sheet1'!$A$4","'Sheet1'!$A$9:$G$28"}</definedName>
    <definedName name="용접">#REF!</definedName>
    <definedName name="용접200경비">#REF!</definedName>
    <definedName name="용접300경비">#REF!</definedName>
    <definedName name="용접공_일반">#REF!</definedName>
    <definedName name="용접공_일반001" localSheetId="4">#REF!</definedName>
    <definedName name="용접공_일반001" localSheetId="37">#REF!</definedName>
    <definedName name="용접공_일반001" localSheetId="38">#REF!</definedName>
    <definedName name="용접공_일반001" localSheetId="39">#REF!</definedName>
    <definedName name="용접공_일반001" localSheetId="40">#REF!</definedName>
    <definedName name="용접공_일반001" localSheetId="35">#REF!</definedName>
    <definedName name="용접공_일반001" localSheetId="41">#REF!</definedName>
    <definedName name="용접공_일반001" localSheetId="36">#REF!</definedName>
    <definedName name="용접공_일반001" localSheetId="34">#REF!</definedName>
    <definedName name="용접공_일반001" localSheetId="42">#REF!</definedName>
    <definedName name="용접공_일반001" localSheetId="22">#REF!</definedName>
    <definedName name="용접공_일반001" localSheetId="43">#REF!</definedName>
    <definedName name="용접공_일반001">#REF!</definedName>
    <definedName name="용접공_일반002" localSheetId="4">#REF!</definedName>
    <definedName name="용접공_일반002" localSheetId="37">#REF!</definedName>
    <definedName name="용접공_일반002" localSheetId="38">#REF!</definedName>
    <definedName name="용접공_일반002" localSheetId="39">#REF!</definedName>
    <definedName name="용접공_일반002" localSheetId="40">#REF!</definedName>
    <definedName name="용접공_일반002" localSheetId="35">#REF!</definedName>
    <definedName name="용접공_일반002" localSheetId="41">#REF!</definedName>
    <definedName name="용접공_일반002" localSheetId="36">#REF!</definedName>
    <definedName name="용접공_일반002" localSheetId="34">#REF!</definedName>
    <definedName name="용접공_일반002" localSheetId="42">#REF!</definedName>
    <definedName name="용접공_일반002" localSheetId="22">#REF!</definedName>
    <definedName name="용접공_일반002" localSheetId="43">#REF!</definedName>
    <definedName name="용접공_일반002">#REF!</definedName>
    <definedName name="용접공_일반011" localSheetId="4">#REF!</definedName>
    <definedName name="용접공_일반011" localSheetId="37">#REF!</definedName>
    <definedName name="용접공_일반011" localSheetId="38">#REF!</definedName>
    <definedName name="용접공_일반011" localSheetId="39">#REF!</definedName>
    <definedName name="용접공_일반011" localSheetId="40">#REF!</definedName>
    <definedName name="용접공_일반011" localSheetId="35">#REF!</definedName>
    <definedName name="용접공_일반011" localSheetId="41">#REF!</definedName>
    <definedName name="용접공_일반011" localSheetId="36">#REF!</definedName>
    <definedName name="용접공_일반011" localSheetId="34">#REF!</definedName>
    <definedName name="용접공_일반011" localSheetId="42">#REF!</definedName>
    <definedName name="용접공_일반011" localSheetId="22">#REF!</definedName>
    <definedName name="용접공_일반011" localSheetId="43">#REF!</definedName>
    <definedName name="용접공_일반011">#REF!</definedName>
    <definedName name="용접공_일반982" localSheetId="4">#REF!</definedName>
    <definedName name="용접공_일반982" localSheetId="37">#REF!</definedName>
    <definedName name="용접공_일반982" localSheetId="38">#REF!</definedName>
    <definedName name="용접공_일반982" localSheetId="39">#REF!</definedName>
    <definedName name="용접공_일반982" localSheetId="40">#REF!</definedName>
    <definedName name="용접공_일반982" localSheetId="35">#REF!</definedName>
    <definedName name="용접공_일반982" localSheetId="41">#REF!</definedName>
    <definedName name="용접공_일반982" localSheetId="36">#REF!</definedName>
    <definedName name="용접공_일반982" localSheetId="34">#REF!</definedName>
    <definedName name="용접공_일반982" localSheetId="42">#REF!</definedName>
    <definedName name="용접공_일반982" localSheetId="22">#REF!</definedName>
    <definedName name="용접공_일반982" localSheetId="43">#REF!</definedName>
    <definedName name="용접공_일반982">#REF!</definedName>
    <definedName name="용접공_일반991" localSheetId="4">#REF!</definedName>
    <definedName name="용접공_일반991" localSheetId="37">#REF!</definedName>
    <definedName name="용접공_일반991" localSheetId="38">#REF!</definedName>
    <definedName name="용접공_일반991" localSheetId="39">#REF!</definedName>
    <definedName name="용접공_일반991" localSheetId="40">#REF!</definedName>
    <definedName name="용접공_일반991" localSheetId="35">#REF!</definedName>
    <definedName name="용접공_일반991" localSheetId="41">#REF!</definedName>
    <definedName name="용접공_일반991" localSheetId="36">#REF!</definedName>
    <definedName name="용접공_일반991" localSheetId="34">#REF!</definedName>
    <definedName name="용접공_일반991" localSheetId="42">#REF!</definedName>
    <definedName name="용접공_일반991" localSheetId="22">#REF!</definedName>
    <definedName name="용접공_일반991" localSheetId="43">#REF!</definedName>
    <definedName name="용접공_일반991">#REF!</definedName>
    <definedName name="용접공_일반992" localSheetId="4">#REF!</definedName>
    <definedName name="용접공_일반992" localSheetId="37">#REF!</definedName>
    <definedName name="용접공_일반992" localSheetId="38">#REF!</definedName>
    <definedName name="용접공_일반992" localSheetId="39">#REF!</definedName>
    <definedName name="용접공_일반992" localSheetId="40">#REF!</definedName>
    <definedName name="용접공_일반992" localSheetId="35">#REF!</definedName>
    <definedName name="용접공_일반992" localSheetId="41">#REF!</definedName>
    <definedName name="용접공_일반992" localSheetId="36">#REF!</definedName>
    <definedName name="용접공_일반992" localSheetId="34">#REF!</definedName>
    <definedName name="용접공_일반992" localSheetId="42">#REF!</definedName>
    <definedName name="용접공_일반992" localSheetId="22">#REF!</definedName>
    <definedName name="용접공_일반992" localSheetId="43">#REF!</definedName>
    <definedName name="용접공_일반992">#REF!</definedName>
    <definedName name="용접공_철도">#REF!</definedName>
    <definedName name="용접공_철도001" localSheetId="4">#REF!</definedName>
    <definedName name="용접공_철도001" localSheetId="37">#REF!</definedName>
    <definedName name="용접공_철도001" localSheetId="38">#REF!</definedName>
    <definedName name="용접공_철도001" localSheetId="39">#REF!</definedName>
    <definedName name="용접공_철도001" localSheetId="40">#REF!</definedName>
    <definedName name="용접공_철도001" localSheetId="35">#REF!</definedName>
    <definedName name="용접공_철도001" localSheetId="41">#REF!</definedName>
    <definedName name="용접공_철도001" localSheetId="36">#REF!</definedName>
    <definedName name="용접공_철도001" localSheetId="34">#REF!</definedName>
    <definedName name="용접공_철도001" localSheetId="42">#REF!</definedName>
    <definedName name="용접공_철도001" localSheetId="22">#REF!</definedName>
    <definedName name="용접공_철도001" localSheetId="43">#REF!</definedName>
    <definedName name="용접공_철도001">#REF!</definedName>
    <definedName name="용접공_철도002" localSheetId="4">#REF!</definedName>
    <definedName name="용접공_철도002" localSheetId="37">#REF!</definedName>
    <definedName name="용접공_철도002" localSheetId="38">#REF!</definedName>
    <definedName name="용접공_철도002" localSheetId="39">#REF!</definedName>
    <definedName name="용접공_철도002" localSheetId="40">#REF!</definedName>
    <definedName name="용접공_철도002" localSheetId="35">#REF!</definedName>
    <definedName name="용접공_철도002" localSheetId="41">#REF!</definedName>
    <definedName name="용접공_철도002" localSheetId="36">#REF!</definedName>
    <definedName name="용접공_철도002" localSheetId="34">#REF!</definedName>
    <definedName name="용접공_철도002" localSheetId="42">#REF!</definedName>
    <definedName name="용접공_철도002" localSheetId="22">#REF!</definedName>
    <definedName name="용접공_철도002" localSheetId="43">#REF!</definedName>
    <definedName name="용접공_철도002">#REF!</definedName>
    <definedName name="용접공_철도011" localSheetId="4">#REF!</definedName>
    <definedName name="용접공_철도011" localSheetId="37">#REF!</definedName>
    <definedName name="용접공_철도011" localSheetId="38">#REF!</definedName>
    <definedName name="용접공_철도011" localSheetId="39">#REF!</definedName>
    <definedName name="용접공_철도011" localSheetId="40">#REF!</definedName>
    <definedName name="용접공_철도011" localSheetId="35">#REF!</definedName>
    <definedName name="용접공_철도011" localSheetId="41">#REF!</definedName>
    <definedName name="용접공_철도011" localSheetId="36">#REF!</definedName>
    <definedName name="용접공_철도011" localSheetId="34">#REF!</definedName>
    <definedName name="용접공_철도011" localSheetId="42">#REF!</definedName>
    <definedName name="용접공_철도011" localSheetId="22">#REF!</definedName>
    <definedName name="용접공_철도011" localSheetId="43">#REF!</definedName>
    <definedName name="용접공_철도011">#REF!</definedName>
    <definedName name="용접공_철도982" localSheetId="4">#REF!</definedName>
    <definedName name="용접공_철도982" localSheetId="37">#REF!</definedName>
    <definedName name="용접공_철도982" localSheetId="38">#REF!</definedName>
    <definedName name="용접공_철도982" localSheetId="39">#REF!</definedName>
    <definedName name="용접공_철도982" localSheetId="40">#REF!</definedName>
    <definedName name="용접공_철도982" localSheetId="35">#REF!</definedName>
    <definedName name="용접공_철도982" localSheetId="41">#REF!</definedName>
    <definedName name="용접공_철도982" localSheetId="36">#REF!</definedName>
    <definedName name="용접공_철도982" localSheetId="34">#REF!</definedName>
    <definedName name="용접공_철도982" localSheetId="42">#REF!</definedName>
    <definedName name="용접공_철도982" localSheetId="22">#REF!</definedName>
    <definedName name="용접공_철도982" localSheetId="43">#REF!</definedName>
    <definedName name="용접공_철도982">#REF!</definedName>
    <definedName name="용접공_철도991" localSheetId="4">#REF!</definedName>
    <definedName name="용접공_철도991" localSheetId="37">#REF!</definedName>
    <definedName name="용접공_철도991" localSheetId="38">#REF!</definedName>
    <definedName name="용접공_철도991" localSheetId="39">#REF!</definedName>
    <definedName name="용접공_철도991" localSheetId="40">#REF!</definedName>
    <definedName name="용접공_철도991" localSheetId="35">#REF!</definedName>
    <definedName name="용접공_철도991" localSheetId="41">#REF!</definedName>
    <definedName name="용접공_철도991" localSheetId="36">#REF!</definedName>
    <definedName name="용접공_철도991" localSheetId="34">#REF!</definedName>
    <definedName name="용접공_철도991" localSheetId="42">#REF!</definedName>
    <definedName name="용접공_철도991" localSheetId="22">#REF!</definedName>
    <definedName name="용접공_철도991" localSheetId="43">#REF!</definedName>
    <definedName name="용접공_철도991">#REF!</definedName>
    <definedName name="용접공_철도992" localSheetId="4">#REF!</definedName>
    <definedName name="용접공_철도992" localSheetId="37">#REF!</definedName>
    <definedName name="용접공_철도992" localSheetId="38">#REF!</definedName>
    <definedName name="용접공_철도992" localSheetId="39">#REF!</definedName>
    <definedName name="용접공_철도992" localSheetId="40">#REF!</definedName>
    <definedName name="용접공_철도992" localSheetId="35">#REF!</definedName>
    <definedName name="용접공_철도992" localSheetId="41">#REF!</definedName>
    <definedName name="용접공_철도992" localSheetId="36">#REF!</definedName>
    <definedName name="용접공_철도992" localSheetId="34">#REF!</definedName>
    <definedName name="용접공_철도992" localSheetId="42">#REF!</definedName>
    <definedName name="용접공_철도992" localSheetId="22">#REF!</definedName>
    <definedName name="용접공_철도992" localSheetId="43">#REF!</definedName>
    <definedName name="용접공_철도992">#REF!</definedName>
    <definedName name="용접봉">#REF!</definedName>
    <definedName name="용접식_이음">#REF!</definedName>
    <definedName name="용지보상비">#REF!</definedName>
    <definedName name="우두리">#REF!</definedName>
    <definedName name="우리" localSheetId="4">#REF!</definedName>
    <definedName name="우리" localSheetId="37">#REF!</definedName>
    <definedName name="우리" localSheetId="38">#REF!</definedName>
    <definedName name="우리" localSheetId="39">#REF!</definedName>
    <definedName name="우리" localSheetId="40">#REF!</definedName>
    <definedName name="우리" localSheetId="35">#REF!</definedName>
    <definedName name="우리" localSheetId="41">#REF!</definedName>
    <definedName name="우리" localSheetId="36">#REF!</definedName>
    <definedName name="우리" localSheetId="34">#REF!</definedName>
    <definedName name="우리" localSheetId="42">#REF!</definedName>
    <definedName name="우리" localSheetId="22">#REF!</definedName>
    <definedName name="우리" localSheetId="43">#REF!</definedName>
    <definedName name="우리">#REF!</definedName>
    <definedName name="우리나라" hidden="1">{"'제조(순번)'!$A$386:$A$387","'제조(순번)'!$A$1:$H$399"}</definedName>
    <definedName name="우물공">#REF!</definedName>
    <definedName name="우물통_굴착토사">#REF!</definedName>
    <definedName name="우물통굴착_리핑암">#REF!</definedName>
    <definedName name="우물통굴착_발파암">#REF!</definedName>
    <definedName name="우산" localSheetId="4">#REF!</definedName>
    <definedName name="우산" localSheetId="37">#REF!</definedName>
    <definedName name="우산" localSheetId="38">#REF!</definedName>
    <definedName name="우산" localSheetId="39">#REF!</definedName>
    <definedName name="우산" localSheetId="40">#REF!</definedName>
    <definedName name="우산" localSheetId="35">#REF!</definedName>
    <definedName name="우산" localSheetId="41">#REF!</definedName>
    <definedName name="우산" localSheetId="36">#REF!</definedName>
    <definedName name="우산" localSheetId="34">#REF!</definedName>
    <definedName name="우산" localSheetId="42">#REF!</definedName>
    <definedName name="우산" localSheetId="22">#REF!</definedName>
    <definedName name="우산" localSheetId="43">#REF!</definedName>
    <definedName name="우산">#REF!</definedName>
    <definedName name="우수" localSheetId="4">#REF!</definedName>
    <definedName name="우수" localSheetId="37">#REF!</definedName>
    <definedName name="우수" localSheetId="38">#REF!</definedName>
    <definedName name="우수" localSheetId="39">#REF!</definedName>
    <definedName name="우수" localSheetId="40">#REF!</definedName>
    <definedName name="우수" localSheetId="35">#REF!</definedName>
    <definedName name="우수" localSheetId="41">#REF!</definedName>
    <definedName name="우수" localSheetId="36">#REF!</definedName>
    <definedName name="우수" localSheetId="34">#REF!</definedName>
    <definedName name="우수" localSheetId="42">#REF!</definedName>
    <definedName name="우수" localSheetId="22">#REF!</definedName>
    <definedName name="우수" localSheetId="43">#REF!</definedName>
    <definedName name="우수">#REF!</definedName>
    <definedName name="우수맨홀1호">#REF!</definedName>
    <definedName name="우수맨홀2호">#REF!</definedName>
    <definedName name="우수맨홀3호">#REF!</definedName>
    <definedName name="우야">#REF!</definedName>
    <definedName name="우평">#REF!</definedName>
    <definedName name="우ㅗ홓ㅇ" hidden="1">{#N/A,#N/A,FALSE,"조골재"}</definedName>
    <definedName name="운반비1">#REF!</definedName>
    <definedName name="운반산출" localSheetId="4">#REF!</definedName>
    <definedName name="운반산출" localSheetId="14">#REF!</definedName>
    <definedName name="운반산출" localSheetId="13">#REF!</definedName>
    <definedName name="운반산출" localSheetId="12">#REF!</definedName>
    <definedName name="운반산출" localSheetId="37">#REF!</definedName>
    <definedName name="운반산출" localSheetId="38">#REF!</definedName>
    <definedName name="운반산출" localSheetId="39">#REF!</definedName>
    <definedName name="운반산출" localSheetId="40">#REF!</definedName>
    <definedName name="운반산출" localSheetId="35">#REF!</definedName>
    <definedName name="운반산출" localSheetId="41">#REF!</definedName>
    <definedName name="운반산출" localSheetId="36">#REF!</definedName>
    <definedName name="운반산출" localSheetId="34">#REF!</definedName>
    <definedName name="운반산출" localSheetId="42">#REF!</definedName>
    <definedName name="운반산출" localSheetId="22">#REF!</definedName>
    <definedName name="운반산출" localSheetId="10">#REF!</definedName>
    <definedName name="운반산출" localSheetId="43">#REF!</definedName>
    <definedName name="운반산출">#REF!</definedName>
    <definedName name="운반차">#REF!</definedName>
    <definedName name="운암" localSheetId="4">#REF!</definedName>
    <definedName name="운암" localSheetId="37">#REF!</definedName>
    <definedName name="운암" localSheetId="38">#REF!</definedName>
    <definedName name="운암" localSheetId="39">#REF!</definedName>
    <definedName name="운암" localSheetId="40">#REF!</definedName>
    <definedName name="운암" localSheetId="35">#REF!</definedName>
    <definedName name="운암" localSheetId="41">#REF!</definedName>
    <definedName name="운암" localSheetId="36">#REF!</definedName>
    <definedName name="운암" localSheetId="34">#REF!</definedName>
    <definedName name="운암" localSheetId="42">#REF!</definedName>
    <definedName name="운암" localSheetId="22">#REF!</definedName>
    <definedName name="운암" localSheetId="43">#REF!</definedName>
    <definedName name="운암">#REF!</definedName>
    <definedName name="운전">#REF!</definedName>
    <definedName name="운전사">#REF!</definedName>
    <definedName name="운전사_기계">#REF!</definedName>
    <definedName name="운전사_기계001" localSheetId="4">#REF!</definedName>
    <definedName name="운전사_기계001" localSheetId="37">#REF!</definedName>
    <definedName name="운전사_기계001" localSheetId="38">#REF!</definedName>
    <definedName name="운전사_기계001" localSheetId="39">#REF!</definedName>
    <definedName name="운전사_기계001" localSheetId="40">#REF!</definedName>
    <definedName name="운전사_기계001" localSheetId="35">#REF!</definedName>
    <definedName name="운전사_기계001" localSheetId="41">#REF!</definedName>
    <definedName name="운전사_기계001" localSheetId="36">#REF!</definedName>
    <definedName name="운전사_기계001" localSheetId="34">#REF!</definedName>
    <definedName name="운전사_기계001" localSheetId="42">#REF!</definedName>
    <definedName name="운전사_기계001" localSheetId="22">#REF!</definedName>
    <definedName name="운전사_기계001" localSheetId="43">#REF!</definedName>
    <definedName name="운전사_기계001">#REF!</definedName>
    <definedName name="운전사_기계002" localSheetId="4">#REF!</definedName>
    <definedName name="운전사_기계002" localSheetId="37">#REF!</definedName>
    <definedName name="운전사_기계002" localSheetId="38">#REF!</definedName>
    <definedName name="운전사_기계002" localSheetId="39">#REF!</definedName>
    <definedName name="운전사_기계002" localSheetId="40">#REF!</definedName>
    <definedName name="운전사_기계002" localSheetId="35">#REF!</definedName>
    <definedName name="운전사_기계002" localSheetId="41">#REF!</definedName>
    <definedName name="운전사_기계002" localSheetId="36">#REF!</definedName>
    <definedName name="운전사_기계002" localSheetId="34">#REF!</definedName>
    <definedName name="운전사_기계002" localSheetId="42">#REF!</definedName>
    <definedName name="운전사_기계002" localSheetId="22">#REF!</definedName>
    <definedName name="운전사_기계002" localSheetId="43">#REF!</definedName>
    <definedName name="운전사_기계002">#REF!</definedName>
    <definedName name="운전사_기계011" localSheetId="4">#REF!</definedName>
    <definedName name="운전사_기계011" localSheetId="37">#REF!</definedName>
    <definedName name="운전사_기계011" localSheetId="38">#REF!</definedName>
    <definedName name="운전사_기계011" localSheetId="39">#REF!</definedName>
    <definedName name="운전사_기계011" localSheetId="40">#REF!</definedName>
    <definedName name="운전사_기계011" localSheetId="35">#REF!</definedName>
    <definedName name="운전사_기계011" localSheetId="41">#REF!</definedName>
    <definedName name="운전사_기계011" localSheetId="36">#REF!</definedName>
    <definedName name="운전사_기계011" localSheetId="34">#REF!</definedName>
    <definedName name="운전사_기계011" localSheetId="42">#REF!</definedName>
    <definedName name="운전사_기계011" localSheetId="22">#REF!</definedName>
    <definedName name="운전사_기계011" localSheetId="43">#REF!</definedName>
    <definedName name="운전사_기계011">#REF!</definedName>
    <definedName name="운전사_기계982" localSheetId="4">#REF!</definedName>
    <definedName name="운전사_기계982" localSheetId="37">#REF!</definedName>
    <definedName name="운전사_기계982" localSheetId="38">#REF!</definedName>
    <definedName name="운전사_기계982" localSheetId="39">#REF!</definedName>
    <definedName name="운전사_기계982" localSheetId="40">#REF!</definedName>
    <definedName name="운전사_기계982" localSheetId="35">#REF!</definedName>
    <definedName name="운전사_기계982" localSheetId="41">#REF!</definedName>
    <definedName name="운전사_기계982" localSheetId="36">#REF!</definedName>
    <definedName name="운전사_기계982" localSheetId="34">#REF!</definedName>
    <definedName name="운전사_기계982" localSheetId="42">#REF!</definedName>
    <definedName name="운전사_기계982" localSheetId="22">#REF!</definedName>
    <definedName name="운전사_기계982" localSheetId="43">#REF!</definedName>
    <definedName name="운전사_기계982">#REF!</definedName>
    <definedName name="운전사_기계991" localSheetId="4">#REF!</definedName>
    <definedName name="운전사_기계991" localSheetId="37">#REF!</definedName>
    <definedName name="운전사_기계991" localSheetId="38">#REF!</definedName>
    <definedName name="운전사_기계991" localSheetId="39">#REF!</definedName>
    <definedName name="운전사_기계991" localSheetId="40">#REF!</definedName>
    <definedName name="운전사_기계991" localSheetId="35">#REF!</definedName>
    <definedName name="운전사_기계991" localSheetId="41">#REF!</definedName>
    <definedName name="운전사_기계991" localSheetId="36">#REF!</definedName>
    <definedName name="운전사_기계991" localSheetId="34">#REF!</definedName>
    <definedName name="운전사_기계991" localSheetId="42">#REF!</definedName>
    <definedName name="운전사_기계991" localSheetId="22">#REF!</definedName>
    <definedName name="운전사_기계991" localSheetId="43">#REF!</definedName>
    <definedName name="운전사_기계991">#REF!</definedName>
    <definedName name="운전사_기계992" localSheetId="4">#REF!</definedName>
    <definedName name="운전사_기계992" localSheetId="37">#REF!</definedName>
    <definedName name="운전사_기계992" localSheetId="38">#REF!</definedName>
    <definedName name="운전사_기계992" localSheetId="39">#REF!</definedName>
    <definedName name="운전사_기계992" localSheetId="40">#REF!</definedName>
    <definedName name="운전사_기계992" localSheetId="35">#REF!</definedName>
    <definedName name="운전사_기계992" localSheetId="41">#REF!</definedName>
    <definedName name="운전사_기계992" localSheetId="36">#REF!</definedName>
    <definedName name="운전사_기계992" localSheetId="34">#REF!</definedName>
    <definedName name="운전사_기계992" localSheetId="42">#REF!</definedName>
    <definedName name="운전사_기계992" localSheetId="22">#REF!</definedName>
    <definedName name="운전사_기계992" localSheetId="43">#REF!</definedName>
    <definedName name="운전사_기계992">#REF!</definedName>
    <definedName name="운전사_운반차">#REF!</definedName>
    <definedName name="운전사_운반차001" localSheetId="4">#REF!</definedName>
    <definedName name="운전사_운반차001" localSheetId="37">#REF!</definedName>
    <definedName name="운전사_운반차001" localSheetId="38">#REF!</definedName>
    <definedName name="운전사_운반차001" localSheetId="39">#REF!</definedName>
    <definedName name="운전사_운반차001" localSheetId="40">#REF!</definedName>
    <definedName name="운전사_운반차001" localSheetId="35">#REF!</definedName>
    <definedName name="운전사_운반차001" localSheetId="41">#REF!</definedName>
    <definedName name="운전사_운반차001" localSheetId="36">#REF!</definedName>
    <definedName name="운전사_운반차001" localSheetId="34">#REF!</definedName>
    <definedName name="운전사_운반차001" localSheetId="42">#REF!</definedName>
    <definedName name="운전사_운반차001" localSheetId="22">#REF!</definedName>
    <definedName name="운전사_운반차001" localSheetId="43">#REF!</definedName>
    <definedName name="운전사_운반차001">#REF!</definedName>
    <definedName name="운전사_운반차002" localSheetId="4">#REF!</definedName>
    <definedName name="운전사_운반차002" localSheetId="37">#REF!</definedName>
    <definedName name="운전사_운반차002" localSheetId="38">#REF!</definedName>
    <definedName name="운전사_운반차002" localSheetId="39">#REF!</definedName>
    <definedName name="운전사_운반차002" localSheetId="40">#REF!</definedName>
    <definedName name="운전사_운반차002" localSheetId="35">#REF!</definedName>
    <definedName name="운전사_운반차002" localSheetId="41">#REF!</definedName>
    <definedName name="운전사_운반차002" localSheetId="36">#REF!</definedName>
    <definedName name="운전사_운반차002" localSheetId="34">#REF!</definedName>
    <definedName name="운전사_운반차002" localSheetId="42">#REF!</definedName>
    <definedName name="운전사_운반차002" localSheetId="22">#REF!</definedName>
    <definedName name="운전사_운반차002" localSheetId="43">#REF!</definedName>
    <definedName name="운전사_운반차002">#REF!</definedName>
    <definedName name="운전사_운반차011" localSheetId="4">#REF!</definedName>
    <definedName name="운전사_운반차011" localSheetId="37">#REF!</definedName>
    <definedName name="운전사_운반차011" localSheetId="38">#REF!</definedName>
    <definedName name="운전사_운반차011" localSheetId="39">#REF!</definedName>
    <definedName name="운전사_운반차011" localSheetId="40">#REF!</definedName>
    <definedName name="운전사_운반차011" localSheetId="35">#REF!</definedName>
    <definedName name="운전사_운반차011" localSheetId="41">#REF!</definedName>
    <definedName name="운전사_운반차011" localSheetId="36">#REF!</definedName>
    <definedName name="운전사_운반차011" localSheetId="34">#REF!</definedName>
    <definedName name="운전사_운반차011" localSheetId="42">#REF!</definedName>
    <definedName name="운전사_운반차011" localSheetId="22">#REF!</definedName>
    <definedName name="운전사_운반차011" localSheetId="43">#REF!</definedName>
    <definedName name="운전사_운반차011">#REF!</definedName>
    <definedName name="운전사_운반차982" localSheetId="4">#REF!</definedName>
    <definedName name="운전사_운반차982" localSheetId="37">#REF!</definedName>
    <definedName name="운전사_운반차982" localSheetId="38">#REF!</definedName>
    <definedName name="운전사_운반차982" localSheetId="39">#REF!</definedName>
    <definedName name="운전사_운반차982" localSheetId="40">#REF!</definedName>
    <definedName name="운전사_운반차982" localSheetId="35">#REF!</definedName>
    <definedName name="운전사_운반차982" localSheetId="41">#REF!</definedName>
    <definedName name="운전사_운반차982" localSheetId="36">#REF!</definedName>
    <definedName name="운전사_운반차982" localSheetId="34">#REF!</definedName>
    <definedName name="운전사_운반차982" localSheetId="42">#REF!</definedName>
    <definedName name="운전사_운반차982" localSheetId="22">#REF!</definedName>
    <definedName name="운전사_운반차982" localSheetId="43">#REF!</definedName>
    <definedName name="운전사_운반차982">#REF!</definedName>
    <definedName name="운전사_운반차991" localSheetId="4">#REF!</definedName>
    <definedName name="운전사_운반차991" localSheetId="37">#REF!</definedName>
    <definedName name="운전사_운반차991" localSheetId="38">#REF!</definedName>
    <definedName name="운전사_운반차991" localSheetId="39">#REF!</definedName>
    <definedName name="운전사_운반차991" localSheetId="40">#REF!</definedName>
    <definedName name="운전사_운반차991" localSheetId="35">#REF!</definedName>
    <definedName name="운전사_운반차991" localSheetId="41">#REF!</definedName>
    <definedName name="운전사_운반차991" localSheetId="36">#REF!</definedName>
    <definedName name="운전사_운반차991" localSheetId="34">#REF!</definedName>
    <definedName name="운전사_운반차991" localSheetId="42">#REF!</definedName>
    <definedName name="운전사_운반차991" localSheetId="22">#REF!</definedName>
    <definedName name="운전사_운반차991" localSheetId="43">#REF!</definedName>
    <definedName name="운전사_운반차991">#REF!</definedName>
    <definedName name="운전사_운반차992" localSheetId="4">#REF!</definedName>
    <definedName name="운전사_운반차992" localSheetId="37">#REF!</definedName>
    <definedName name="운전사_운반차992" localSheetId="38">#REF!</definedName>
    <definedName name="운전사_운반차992" localSheetId="39">#REF!</definedName>
    <definedName name="운전사_운반차992" localSheetId="40">#REF!</definedName>
    <definedName name="운전사_운반차992" localSheetId="35">#REF!</definedName>
    <definedName name="운전사_운반차992" localSheetId="41">#REF!</definedName>
    <definedName name="운전사_운반차992" localSheetId="36">#REF!</definedName>
    <definedName name="운전사_운반차992" localSheetId="34">#REF!</definedName>
    <definedName name="운전사_운반차992" localSheetId="42">#REF!</definedName>
    <definedName name="운전사_운반차992" localSheetId="22">#REF!</definedName>
    <definedName name="운전사_운반차992" localSheetId="43">#REF!</definedName>
    <definedName name="운전사_운반차992">#REF!</definedName>
    <definedName name="운전사기계">#REF!</definedName>
    <definedName name="운전조">#REF!</definedName>
    <definedName name="운호1호" localSheetId="4">#REF!</definedName>
    <definedName name="운호1호" localSheetId="37">#REF!</definedName>
    <definedName name="운호1호" localSheetId="38">#REF!</definedName>
    <definedName name="운호1호" localSheetId="39">#REF!</definedName>
    <definedName name="운호1호" localSheetId="40">#REF!</definedName>
    <definedName name="운호1호" localSheetId="35">#REF!</definedName>
    <definedName name="운호1호" localSheetId="41">#REF!</definedName>
    <definedName name="운호1호" localSheetId="36">#REF!</definedName>
    <definedName name="운호1호" localSheetId="34">#REF!</definedName>
    <definedName name="운호1호" localSheetId="42">#REF!</definedName>
    <definedName name="운호1호" localSheetId="22">#REF!</definedName>
    <definedName name="운호1호" localSheetId="43">#REF!</definedName>
    <definedName name="운호1호">#REF!</definedName>
    <definedName name="운호2호" localSheetId="4">#REF!</definedName>
    <definedName name="운호2호" localSheetId="37">#REF!</definedName>
    <definedName name="운호2호" localSheetId="38">#REF!</definedName>
    <definedName name="운호2호" localSheetId="39">#REF!</definedName>
    <definedName name="운호2호" localSheetId="40">#REF!</definedName>
    <definedName name="운호2호" localSheetId="35">#REF!</definedName>
    <definedName name="운호2호" localSheetId="41">#REF!</definedName>
    <definedName name="운호2호" localSheetId="36">#REF!</definedName>
    <definedName name="운호2호" localSheetId="34">#REF!</definedName>
    <definedName name="운호2호" localSheetId="42">#REF!</definedName>
    <definedName name="운호2호" localSheetId="22">#REF!</definedName>
    <definedName name="운호2호" localSheetId="43">#REF!</definedName>
    <definedName name="운호2호">#REF!</definedName>
    <definedName name="운호3호" localSheetId="4">#REF!</definedName>
    <definedName name="운호3호" localSheetId="37">#REF!</definedName>
    <definedName name="운호3호" localSheetId="38">#REF!</definedName>
    <definedName name="운호3호" localSheetId="39">#REF!</definedName>
    <definedName name="운호3호" localSheetId="40">#REF!</definedName>
    <definedName name="운호3호" localSheetId="35">#REF!</definedName>
    <definedName name="운호3호" localSheetId="41">#REF!</definedName>
    <definedName name="운호3호" localSheetId="36">#REF!</definedName>
    <definedName name="운호3호" localSheetId="34">#REF!</definedName>
    <definedName name="운호3호" localSheetId="42">#REF!</definedName>
    <definedName name="운호3호" localSheetId="22">#REF!</definedName>
    <definedName name="운호3호" localSheetId="43">#REF!</definedName>
    <definedName name="운호3호">#REF!</definedName>
    <definedName name="울산프랜지">#REF!</definedName>
    <definedName name="웃ㅇ국ㅇ" hidden="1">{#N/A,#N/A,FALSE,"혼합골재"}</definedName>
    <definedName name="원">#REF!</definedName>
    <definedName name="원가" hidden="1">{#N/A,#N/A,FALSE,"운반시간"}</definedName>
    <definedName name="원가1">#REF!</definedName>
    <definedName name="원가A">#REF!</definedName>
    <definedName name="원가계산" localSheetId="4">#REF!</definedName>
    <definedName name="원가계산" localSheetId="14">#REF!</definedName>
    <definedName name="원가계산" localSheetId="13">#REF!</definedName>
    <definedName name="원가계산" localSheetId="12">#REF!</definedName>
    <definedName name="원가계산" localSheetId="37">#REF!</definedName>
    <definedName name="원가계산" localSheetId="38">#REF!</definedName>
    <definedName name="원가계산" localSheetId="39">#REF!</definedName>
    <definedName name="원가계산" localSheetId="40">#REF!</definedName>
    <definedName name="원가계산" localSheetId="35">#REF!</definedName>
    <definedName name="원가계산" localSheetId="41">#REF!</definedName>
    <definedName name="원가계산" localSheetId="36">#REF!</definedName>
    <definedName name="원가계산" localSheetId="34">#REF!</definedName>
    <definedName name="원가계산" localSheetId="42">#REF!</definedName>
    <definedName name="원가계산" localSheetId="22">#REF!</definedName>
    <definedName name="원가계산" localSheetId="10">#REF!</definedName>
    <definedName name="원가계산" localSheetId="43">#REF!</definedName>
    <definedName name="원가계산">#REF!</definedName>
    <definedName name="원가계산명">#REF!</definedName>
    <definedName name="원가계산서1">BLCH</definedName>
    <definedName name="원가계산서2">#REF!</definedName>
    <definedName name="원가계산창">#N/A</definedName>
    <definedName name="원남내역" hidden="1">#REF!</definedName>
    <definedName name="원본">#REF!</definedName>
    <definedName name="원수">[51]DANGA!$G$4:$G$300</definedName>
    <definedName name="원영록" localSheetId="4">'5.2.2. 측량설계비 산출내역(세부설계)'!원영록</definedName>
    <definedName name="원영록" localSheetId="52">B.M성과표!원영록</definedName>
    <definedName name="원영록" localSheetId="21">가물막이!원영록</definedName>
    <definedName name="원영록" localSheetId="22">'인공섬 철거'!원영록</definedName>
    <definedName name="원영록">[0]!원영록</definedName>
    <definedName name="원운1호" localSheetId="4">#REF!</definedName>
    <definedName name="원운1호" localSheetId="52">#REF!</definedName>
    <definedName name="원운1호" localSheetId="37">#REF!</definedName>
    <definedName name="원운1호" localSheetId="38">#REF!</definedName>
    <definedName name="원운1호" localSheetId="39">#REF!</definedName>
    <definedName name="원운1호" localSheetId="40">#REF!</definedName>
    <definedName name="원운1호" localSheetId="35">#REF!</definedName>
    <definedName name="원운1호" localSheetId="41">#REF!</definedName>
    <definedName name="원운1호" localSheetId="36">#REF!</definedName>
    <definedName name="원운1호" localSheetId="34">#REF!</definedName>
    <definedName name="원운1호" localSheetId="42">#REF!</definedName>
    <definedName name="원운1호" localSheetId="22">#REF!</definedName>
    <definedName name="원운1호" localSheetId="43">#REF!</definedName>
    <definedName name="원운1호">#REF!</definedName>
    <definedName name="원운2호" localSheetId="4">#REF!</definedName>
    <definedName name="원운2호" localSheetId="37">#REF!</definedName>
    <definedName name="원운2호" localSheetId="38">#REF!</definedName>
    <definedName name="원운2호" localSheetId="39">#REF!</definedName>
    <definedName name="원운2호" localSheetId="40">#REF!</definedName>
    <definedName name="원운2호" localSheetId="35">#REF!</definedName>
    <definedName name="원운2호" localSheetId="41">#REF!</definedName>
    <definedName name="원운2호" localSheetId="36">#REF!</definedName>
    <definedName name="원운2호" localSheetId="34">#REF!</definedName>
    <definedName name="원운2호" localSheetId="42">#REF!</definedName>
    <definedName name="원운2호" localSheetId="22">#REF!</definedName>
    <definedName name="원운2호" localSheetId="43">#REF!</definedName>
    <definedName name="원운2호">#REF!</definedName>
    <definedName name="원자력계장공001" localSheetId="4">#REF!</definedName>
    <definedName name="원자력계장공001" localSheetId="37">#REF!</definedName>
    <definedName name="원자력계장공001" localSheetId="38">#REF!</definedName>
    <definedName name="원자력계장공001" localSheetId="39">#REF!</definedName>
    <definedName name="원자력계장공001" localSheetId="40">#REF!</definedName>
    <definedName name="원자력계장공001" localSheetId="35">#REF!</definedName>
    <definedName name="원자력계장공001" localSheetId="41">#REF!</definedName>
    <definedName name="원자력계장공001" localSheetId="36">#REF!</definedName>
    <definedName name="원자력계장공001" localSheetId="34">#REF!</definedName>
    <definedName name="원자력계장공001" localSheetId="42">#REF!</definedName>
    <definedName name="원자력계장공001" localSheetId="22">#REF!</definedName>
    <definedName name="원자력계장공001" localSheetId="43">#REF!</definedName>
    <definedName name="원자력계장공001">#REF!</definedName>
    <definedName name="원자력계장공002" localSheetId="4">#REF!</definedName>
    <definedName name="원자력계장공002" localSheetId="37">#REF!</definedName>
    <definedName name="원자력계장공002" localSheetId="38">#REF!</definedName>
    <definedName name="원자력계장공002" localSheetId="39">#REF!</definedName>
    <definedName name="원자력계장공002" localSheetId="40">#REF!</definedName>
    <definedName name="원자력계장공002" localSheetId="35">#REF!</definedName>
    <definedName name="원자력계장공002" localSheetId="41">#REF!</definedName>
    <definedName name="원자력계장공002" localSheetId="36">#REF!</definedName>
    <definedName name="원자력계장공002" localSheetId="34">#REF!</definedName>
    <definedName name="원자력계장공002" localSheetId="42">#REF!</definedName>
    <definedName name="원자력계장공002" localSheetId="22">#REF!</definedName>
    <definedName name="원자력계장공002" localSheetId="43">#REF!</definedName>
    <definedName name="원자력계장공002">#REF!</definedName>
    <definedName name="원자력계장공011" localSheetId="4">#REF!</definedName>
    <definedName name="원자력계장공011" localSheetId="37">#REF!</definedName>
    <definedName name="원자력계장공011" localSheetId="38">#REF!</definedName>
    <definedName name="원자력계장공011" localSheetId="39">#REF!</definedName>
    <definedName name="원자력계장공011" localSheetId="40">#REF!</definedName>
    <definedName name="원자력계장공011" localSheetId="35">#REF!</definedName>
    <definedName name="원자력계장공011" localSheetId="41">#REF!</definedName>
    <definedName name="원자력계장공011" localSheetId="36">#REF!</definedName>
    <definedName name="원자력계장공011" localSheetId="34">#REF!</definedName>
    <definedName name="원자력계장공011" localSheetId="42">#REF!</definedName>
    <definedName name="원자력계장공011" localSheetId="22">#REF!</definedName>
    <definedName name="원자력계장공011" localSheetId="43">#REF!</definedName>
    <definedName name="원자력계장공011">#REF!</definedName>
    <definedName name="원자력계장공982" localSheetId="4">#REF!</definedName>
    <definedName name="원자력계장공982" localSheetId="37">#REF!</definedName>
    <definedName name="원자력계장공982" localSheetId="38">#REF!</definedName>
    <definedName name="원자력계장공982" localSheetId="39">#REF!</definedName>
    <definedName name="원자력계장공982" localSheetId="40">#REF!</definedName>
    <definedName name="원자력계장공982" localSheetId="35">#REF!</definedName>
    <definedName name="원자력계장공982" localSheetId="41">#REF!</definedName>
    <definedName name="원자력계장공982" localSheetId="36">#REF!</definedName>
    <definedName name="원자력계장공982" localSheetId="34">#REF!</definedName>
    <definedName name="원자력계장공982" localSheetId="42">#REF!</definedName>
    <definedName name="원자력계장공982" localSheetId="22">#REF!</definedName>
    <definedName name="원자력계장공982" localSheetId="43">#REF!</definedName>
    <definedName name="원자력계장공982">#REF!</definedName>
    <definedName name="원자력계장공991" localSheetId="4">#REF!</definedName>
    <definedName name="원자력계장공991" localSheetId="37">#REF!</definedName>
    <definedName name="원자력계장공991" localSheetId="38">#REF!</definedName>
    <definedName name="원자력계장공991" localSheetId="39">#REF!</definedName>
    <definedName name="원자력계장공991" localSheetId="40">#REF!</definedName>
    <definedName name="원자력계장공991" localSheetId="35">#REF!</definedName>
    <definedName name="원자력계장공991" localSheetId="41">#REF!</definedName>
    <definedName name="원자력계장공991" localSheetId="36">#REF!</definedName>
    <definedName name="원자력계장공991" localSheetId="34">#REF!</definedName>
    <definedName name="원자력계장공991" localSheetId="42">#REF!</definedName>
    <definedName name="원자력계장공991" localSheetId="22">#REF!</definedName>
    <definedName name="원자력계장공991" localSheetId="43">#REF!</definedName>
    <definedName name="원자력계장공991">#REF!</definedName>
    <definedName name="원자력계장공992" localSheetId="4">#REF!</definedName>
    <definedName name="원자력계장공992" localSheetId="37">#REF!</definedName>
    <definedName name="원자력계장공992" localSheetId="38">#REF!</definedName>
    <definedName name="원자력계장공992" localSheetId="39">#REF!</definedName>
    <definedName name="원자력계장공992" localSheetId="40">#REF!</definedName>
    <definedName name="원자력계장공992" localSheetId="35">#REF!</definedName>
    <definedName name="원자력계장공992" localSheetId="41">#REF!</definedName>
    <definedName name="원자력계장공992" localSheetId="36">#REF!</definedName>
    <definedName name="원자력계장공992" localSheetId="34">#REF!</definedName>
    <definedName name="원자력계장공992" localSheetId="42">#REF!</definedName>
    <definedName name="원자력계장공992" localSheetId="22">#REF!</definedName>
    <definedName name="원자력계장공992" localSheetId="43">#REF!</definedName>
    <definedName name="원자력계장공992">#REF!</definedName>
    <definedName name="원자력기계설치공001" localSheetId="4">#REF!</definedName>
    <definedName name="원자력기계설치공001" localSheetId="37">#REF!</definedName>
    <definedName name="원자력기계설치공001" localSheetId="38">#REF!</definedName>
    <definedName name="원자력기계설치공001" localSheetId="39">#REF!</definedName>
    <definedName name="원자력기계설치공001" localSheetId="40">#REF!</definedName>
    <definedName name="원자력기계설치공001" localSheetId="35">#REF!</definedName>
    <definedName name="원자력기계설치공001" localSheetId="41">#REF!</definedName>
    <definedName name="원자력기계설치공001" localSheetId="36">#REF!</definedName>
    <definedName name="원자력기계설치공001" localSheetId="34">#REF!</definedName>
    <definedName name="원자력기계설치공001" localSheetId="42">#REF!</definedName>
    <definedName name="원자력기계설치공001" localSheetId="22">#REF!</definedName>
    <definedName name="원자력기계설치공001" localSheetId="43">#REF!</definedName>
    <definedName name="원자력기계설치공001">#REF!</definedName>
    <definedName name="원자력기계설치공002" localSheetId="4">#REF!</definedName>
    <definedName name="원자력기계설치공002" localSheetId="37">#REF!</definedName>
    <definedName name="원자력기계설치공002" localSheetId="38">#REF!</definedName>
    <definedName name="원자력기계설치공002" localSheetId="39">#REF!</definedName>
    <definedName name="원자력기계설치공002" localSheetId="40">#REF!</definedName>
    <definedName name="원자력기계설치공002" localSheetId="35">#REF!</definedName>
    <definedName name="원자력기계설치공002" localSheetId="41">#REF!</definedName>
    <definedName name="원자력기계설치공002" localSheetId="36">#REF!</definedName>
    <definedName name="원자력기계설치공002" localSheetId="34">#REF!</definedName>
    <definedName name="원자력기계설치공002" localSheetId="42">#REF!</definedName>
    <definedName name="원자력기계설치공002" localSheetId="22">#REF!</definedName>
    <definedName name="원자력기계설치공002" localSheetId="43">#REF!</definedName>
    <definedName name="원자력기계설치공002">#REF!</definedName>
    <definedName name="원자력기계설치공011" localSheetId="4">#REF!</definedName>
    <definedName name="원자력기계설치공011" localSheetId="37">#REF!</definedName>
    <definedName name="원자력기계설치공011" localSheetId="38">#REF!</definedName>
    <definedName name="원자력기계설치공011" localSheetId="39">#REF!</definedName>
    <definedName name="원자력기계설치공011" localSheetId="40">#REF!</definedName>
    <definedName name="원자력기계설치공011" localSheetId="35">#REF!</definedName>
    <definedName name="원자력기계설치공011" localSheetId="41">#REF!</definedName>
    <definedName name="원자력기계설치공011" localSheetId="36">#REF!</definedName>
    <definedName name="원자력기계설치공011" localSheetId="34">#REF!</definedName>
    <definedName name="원자력기계설치공011" localSheetId="42">#REF!</definedName>
    <definedName name="원자력기계설치공011" localSheetId="22">#REF!</definedName>
    <definedName name="원자력기계설치공011" localSheetId="43">#REF!</definedName>
    <definedName name="원자력기계설치공011">#REF!</definedName>
    <definedName name="원자력기계설치공982" localSheetId="4">#REF!</definedName>
    <definedName name="원자력기계설치공982" localSheetId="37">#REF!</definedName>
    <definedName name="원자력기계설치공982" localSheetId="38">#REF!</definedName>
    <definedName name="원자력기계설치공982" localSheetId="39">#REF!</definedName>
    <definedName name="원자력기계설치공982" localSheetId="40">#REF!</definedName>
    <definedName name="원자력기계설치공982" localSheetId="35">#REF!</definedName>
    <definedName name="원자력기계설치공982" localSheetId="41">#REF!</definedName>
    <definedName name="원자력기계설치공982" localSheetId="36">#REF!</definedName>
    <definedName name="원자력기계설치공982" localSheetId="34">#REF!</definedName>
    <definedName name="원자력기계설치공982" localSheetId="42">#REF!</definedName>
    <definedName name="원자력기계설치공982" localSheetId="22">#REF!</definedName>
    <definedName name="원자력기계설치공982" localSheetId="43">#REF!</definedName>
    <definedName name="원자력기계설치공982">#REF!</definedName>
    <definedName name="원자력기계설치공991" localSheetId="4">#REF!</definedName>
    <definedName name="원자력기계설치공991" localSheetId="37">#REF!</definedName>
    <definedName name="원자력기계설치공991" localSheetId="38">#REF!</definedName>
    <definedName name="원자력기계설치공991" localSheetId="39">#REF!</definedName>
    <definedName name="원자력기계설치공991" localSheetId="40">#REF!</definedName>
    <definedName name="원자력기계설치공991" localSheetId="35">#REF!</definedName>
    <definedName name="원자력기계설치공991" localSheetId="41">#REF!</definedName>
    <definedName name="원자력기계설치공991" localSheetId="36">#REF!</definedName>
    <definedName name="원자력기계설치공991" localSheetId="34">#REF!</definedName>
    <definedName name="원자력기계설치공991" localSheetId="42">#REF!</definedName>
    <definedName name="원자력기계설치공991" localSheetId="22">#REF!</definedName>
    <definedName name="원자력기계설치공991" localSheetId="43">#REF!</definedName>
    <definedName name="원자력기계설치공991">#REF!</definedName>
    <definedName name="원자력기계설치공992" localSheetId="4">#REF!</definedName>
    <definedName name="원자력기계설치공992" localSheetId="37">#REF!</definedName>
    <definedName name="원자력기계설치공992" localSheetId="38">#REF!</definedName>
    <definedName name="원자력기계설치공992" localSheetId="39">#REF!</definedName>
    <definedName name="원자력기계설치공992" localSheetId="40">#REF!</definedName>
    <definedName name="원자력기계설치공992" localSheetId="35">#REF!</definedName>
    <definedName name="원자력기계설치공992" localSheetId="41">#REF!</definedName>
    <definedName name="원자력기계설치공992" localSheetId="36">#REF!</definedName>
    <definedName name="원자력기계설치공992" localSheetId="34">#REF!</definedName>
    <definedName name="원자력기계설치공992" localSheetId="42">#REF!</definedName>
    <definedName name="원자력기계설치공992" localSheetId="22">#REF!</definedName>
    <definedName name="원자력기계설치공992" localSheetId="43">#REF!</definedName>
    <definedName name="원자력기계설치공992">#REF!</definedName>
    <definedName name="원자력기술자001" localSheetId="4">#REF!</definedName>
    <definedName name="원자력기술자001" localSheetId="37">#REF!</definedName>
    <definedName name="원자력기술자001" localSheetId="38">#REF!</definedName>
    <definedName name="원자력기술자001" localSheetId="39">#REF!</definedName>
    <definedName name="원자력기술자001" localSheetId="40">#REF!</definedName>
    <definedName name="원자력기술자001" localSheetId="35">#REF!</definedName>
    <definedName name="원자력기술자001" localSheetId="41">#REF!</definedName>
    <definedName name="원자력기술자001" localSheetId="36">#REF!</definedName>
    <definedName name="원자력기술자001" localSheetId="34">#REF!</definedName>
    <definedName name="원자력기술자001" localSheetId="42">#REF!</definedName>
    <definedName name="원자력기술자001" localSheetId="22">#REF!</definedName>
    <definedName name="원자력기술자001" localSheetId="43">#REF!</definedName>
    <definedName name="원자력기술자001">#REF!</definedName>
    <definedName name="원자력기술자002" localSheetId="4">#REF!</definedName>
    <definedName name="원자력기술자002" localSheetId="37">#REF!</definedName>
    <definedName name="원자력기술자002" localSheetId="38">#REF!</definedName>
    <definedName name="원자력기술자002" localSheetId="39">#REF!</definedName>
    <definedName name="원자력기술자002" localSheetId="40">#REF!</definedName>
    <definedName name="원자력기술자002" localSheetId="35">#REF!</definedName>
    <definedName name="원자력기술자002" localSheetId="41">#REF!</definedName>
    <definedName name="원자력기술자002" localSheetId="36">#REF!</definedName>
    <definedName name="원자력기술자002" localSheetId="34">#REF!</definedName>
    <definedName name="원자력기술자002" localSheetId="42">#REF!</definedName>
    <definedName name="원자력기술자002" localSheetId="22">#REF!</definedName>
    <definedName name="원자력기술자002" localSheetId="43">#REF!</definedName>
    <definedName name="원자력기술자002">#REF!</definedName>
    <definedName name="원자력기술자011" localSheetId="4">#REF!</definedName>
    <definedName name="원자력기술자011" localSheetId="37">#REF!</definedName>
    <definedName name="원자력기술자011" localSheetId="38">#REF!</definedName>
    <definedName name="원자력기술자011" localSheetId="39">#REF!</definedName>
    <definedName name="원자력기술자011" localSheetId="40">#REF!</definedName>
    <definedName name="원자력기술자011" localSheetId="35">#REF!</definedName>
    <definedName name="원자력기술자011" localSheetId="41">#REF!</definedName>
    <definedName name="원자력기술자011" localSheetId="36">#REF!</definedName>
    <definedName name="원자력기술자011" localSheetId="34">#REF!</definedName>
    <definedName name="원자력기술자011" localSheetId="42">#REF!</definedName>
    <definedName name="원자력기술자011" localSheetId="22">#REF!</definedName>
    <definedName name="원자력기술자011" localSheetId="43">#REF!</definedName>
    <definedName name="원자력기술자011">#REF!</definedName>
    <definedName name="원자력기술자982" localSheetId="4">#REF!</definedName>
    <definedName name="원자력기술자982" localSheetId="37">#REF!</definedName>
    <definedName name="원자력기술자982" localSheetId="38">#REF!</definedName>
    <definedName name="원자력기술자982" localSheetId="39">#REF!</definedName>
    <definedName name="원자력기술자982" localSheetId="40">#REF!</definedName>
    <definedName name="원자력기술자982" localSheetId="35">#REF!</definedName>
    <definedName name="원자력기술자982" localSheetId="41">#REF!</definedName>
    <definedName name="원자력기술자982" localSheetId="36">#REF!</definedName>
    <definedName name="원자력기술자982" localSheetId="34">#REF!</definedName>
    <definedName name="원자력기술자982" localSheetId="42">#REF!</definedName>
    <definedName name="원자력기술자982" localSheetId="22">#REF!</definedName>
    <definedName name="원자력기술자982" localSheetId="43">#REF!</definedName>
    <definedName name="원자력기술자982">#REF!</definedName>
    <definedName name="원자력기술자991" localSheetId="4">#REF!</definedName>
    <definedName name="원자력기술자991" localSheetId="37">#REF!</definedName>
    <definedName name="원자력기술자991" localSheetId="38">#REF!</definedName>
    <definedName name="원자력기술자991" localSheetId="39">#REF!</definedName>
    <definedName name="원자력기술자991" localSheetId="40">#REF!</definedName>
    <definedName name="원자력기술자991" localSheetId="35">#REF!</definedName>
    <definedName name="원자력기술자991" localSheetId="41">#REF!</definedName>
    <definedName name="원자력기술자991" localSheetId="36">#REF!</definedName>
    <definedName name="원자력기술자991" localSheetId="34">#REF!</definedName>
    <definedName name="원자력기술자991" localSheetId="42">#REF!</definedName>
    <definedName name="원자력기술자991" localSheetId="22">#REF!</definedName>
    <definedName name="원자력기술자991" localSheetId="43">#REF!</definedName>
    <definedName name="원자력기술자991">#REF!</definedName>
    <definedName name="원자력기술자992" localSheetId="4">#REF!</definedName>
    <definedName name="원자력기술자992" localSheetId="37">#REF!</definedName>
    <definedName name="원자력기술자992" localSheetId="38">#REF!</definedName>
    <definedName name="원자력기술자992" localSheetId="39">#REF!</definedName>
    <definedName name="원자력기술자992" localSheetId="40">#REF!</definedName>
    <definedName name="원자력기술자992" localSheetId="35">#REF!</definedName>
    <definedName name="원자력기술자992" localSheetId="41">#REF!</definedName>
    <definedName name="원자력기술자992" localSheetId="36">#REF!</definedName>
    <definedName name="원자력기술자992" localSheetId="34">#REF!</definedName>
    <definedName name="원자력기술자992" localSheetId="42">#REF!</definedName>
    <definedName name="원자력기술자992" localSheetId="22">#REF!</definedName>
    <definedName name="원자력기술자992" localSheetId="43">#REF!</definedName>
    <definedName name="원자력기술자992">#REF!</definedName>
    <definedName name="원자력덕트공001" localSheetId="4">#REF!</definedName>
    <definedName name="원자력덕트공001" localSheetId="37">#REF!</definedName>
    <definedName name="원자력덕트공001" localSheetId="38">#REF!</definedName>
    <definedName name="원자력덕트공001" localSheetId="39">#REF!</definedName>
    <definedName name="원자력덕트공001" localSheetId="40">#REF!</definedName>
    <definedName name="원자력덕트공001" localSheetId="35">#REF!</definedName>
    <definedName name="원자력덕트공001" localSheetId="41">#REF!</definedName>
    <definedName name="원자력덕트공001" localSheetId="36">#REF!</definedName>
    <definedName name="원자력덕트공001" localSheetId="34">#REF!</definedName>
    <definedName name="원자력덕트공001" localSheetId="42">#REF!</definedName>
    <definedName name="원자력덕트공001" localSheetId="22">#REF!</definedName>
    <definedName name="원자력덕트공001" localSheetId="43">#REF!</definedName>
    <definedName name="원자력덕트공001">#REF!</definedName>
    <definedName name="원자력덕트공002" localSheetId="4">#REF!</definedName>
    <definedName name="원자력덕트공002" localSheetId="37">#REF!</definedName>
    <definedName name="원자력덕트공002" localSheetId="38">#REF!</definedName>
    <definedName name="원자력덕트공002" localSheetId="39">#REF!</definedName>
    <definedName name="원자력덕트공002" localSheetId="40">#REF!</definedName>
    <definedName name="원자력덕트공002" localSheetId="35">#REF!</definedName>
    <definedName name="원자력덕트공002" localSheetId="41">#REF!</definedName>
    <definedName name="원자력덕트공002" localSheetId="36">#REF!</definedName>
    <definedName name="원자력덕트공002" localSheetId="34">#REF!</definedName>
    <definedName name="원자력덕트공002" localSheetId="42">#REF!</definedName>
    <definedName name="원자력덕트공002" localSheetId="22">#REF!</definedName>
    <definedName name="원자력덕트공002" localSheetId="43">#REF!</definedName>
    <definedName name="원자력덕트공002">#REF!</definedName>
    <definedName name="원자력덕트공011" localSheetId="4">#REF!</definedName>
    <definedName name="원자력덕트공011" localSheetId="37">#REF!</definedName>
    <definedName name="원자력덕트공011" localSheetId="38">#REF!</definedName>
    <definedName name="원자력덕트공011" localSheetId="39">#REF!</definedName>
    <definedName name="원자력덕트공011" localSheetId="40">#REF!</definedName>
    <definedName name="원자력덕트공011" localSheetId="35">#REF!</definedName>
    <definedName name="원자력덕트공011" localSheetId="41">#REF!</definedName>
    <definedName name="원자력덕트공011" localSheetId="36">#REF!</definedName>
    <definedName name="원자력덕트공011" localSheetId="34">#REF!</definedName>
    <definedName name="원자력덕트공011" localSheetId="42">#REF!</definedName>
    <definedName name="원자력덕트공011" localSheetId="22">#REF!</definedName>
    <definedName name="원자력덕트공011" localSheetId="43">#REF!</definedName>
    <definedName name="원자력덕트공011">#REF!</definedName>
    <definedName name="원자력덕트공982" localSheetId="4">#REF!</definedName>
    <definedName name="원자력덕트공982" localSheetId="37">#REF!</definedName>
    <definedName name="원자력덕트공982" localSheetId="38">#REF!</definedName>
    <definedName name="원자력덕트공982" localSheetId="39">#REF!</definedName>
    <definedName name="원자력덕트공982" localSheetId="40">#REF!</definedName>
    <definedName name="원자력덕트공982" localSheetId="35">#REF!</definedName>
    <definedName name="원자력덕트공982" localSheetId="41">#REF!</definedName>
    <definedName name="원자력덕트공982" localSheetId="36">#REF!</definedName>
    <definedName name="원자력덕트공982" localSheetId="34">#REF!</definedName>
    <definedName name="원자력덕트공982" localSheetId="42">#REF!</definedName>
    <definedName name="원자력덕트공982" localSheetId="22">#REF!</definedName>
    <definedName name="원자력덕트공982" localSheetId="43">#REF!</definedName>
    <definedName name="원자력덕트공982">#REF!</definedName>
    <definedName name="원자력덕트공991" localSheetId="4">#REF!</definedName>
    <definedName name="원자력덕트공991" localSheetId="37">#REF!</definedName>
    <definedName name="원자력덕트공991" localSheetId="38">#REF!</definedName>
    <definedName name="원자력덕트공991" localSheetId="39">#REF!</definedName>
    <definedName name="원자력덕트공991" localSheetId="40">#REF!</definedName>
    <definedName name="원자력덕트공991" localSheetId="35">#REF!</definedName>
    <definedName name="원자력덕트공991" localSheetId="41">#REF!</definedName>
    <definedName name="원자력덕트공991" localSheetId="36">#REF!</definedName>
    <definedName name="원자력덕트공991" localSheetId="34">#REF!</definedName>
    <definedName name="원자력덕트공991" localSheetId="42">#REF!</definedName>
    <definedName name="원자력덕트공991" localSheetId="22">#REF!</definedName>
    <definedName name="원자력덕트공991" localSheetId="43">#REF!</definedName>
    <definedName name="원자력덕트공991">#REF!</definedName>
    <definedName name="원자력덕트공992" localSheetId="4">#REF!</definedName>
    <definedName name="원자력덕트공992" localSheetId="37">#REF!</definedName>
    <definedName name="원자력덕트공992" localSheetId="38">#REF!</definedName>
    <definedName name="원자력덕트공992" localSheetId="39">#REF!</definedName>
    <definedName name="원자력덕트공992" localSheetId="40">#REF!</definedName>
    <definedName name="원자력덕트공992" localSheetId="35">#REF!</definedName>
    <definedName name="원자력덕트공992" localSheetId="41">#REF!</definedName>
    <definedName name="원자력덕트공992" localSheetId="36">#REF!</definedName>
    <definedName name="원자력덕트공992" localSheetId="34">#REF!</definedName>
    <definedName name="원자력덕트공992" localSheetId="42">#REF!</definedName>
    <definedName name="원자력덕트공992" localSheetId="22">#REF!</definedName>
    <definedName name="원자력덕트공992" localSheetId="43">#REF!</definedName>
    <definedName name="원자력덕트공992">#REF!</definedName>
    <definedName name="원자력배관공001" localSheetId="4">#REF!</definedName>
    <definedName name="원자력배관공001" localSheetId="37">#REF!</definedName>
    <definedName name="원자력배관공001" localSheetId="38">#REF!</definedName>
    <definedName name="원자력배관공001" localSheetId="39">#REF!</definedName>
    <definedName name="원자력배관공001" localSheetId="40">#REF!</definedName>
    <definedName name="원자력배관공001" localSheetId="35">#REF!</definedName>
    <definedName name="원자력배관공001" localSheetId="41">#REF!</definedName>
    <definedName name="원자력배관공001" localSheetId="36">#REF!</definedName>
    <definedName name="원자력배관공001" localSheetId="34">#REF!</definedName>
    <definedName name="원자력배관공001" localSheetId="42">#REF!</definedName>
    <definedName name="원자력배관공001" localSheetId="22">#REF!</definedName>
    <definedName name="원자력배관공001" localSheetId="43">#REF!</definedName>
    <definedName name="원자력배관공001">#REF!</definedName>
    <definedName name="원자력배관공002" localSheetId="4">#REF!</definedName>
    <definedName name="원자력배관공002" localSheetId="37">#REF!</definedName>
    <definedName name="원자력배관공002" localSheetId="38">#REF!</definedName>
    <definedName name="원자력배관공002" localSheetId="39">#REF!</definedName>
    <definedName name="원자력배관공002" localSheetId="40">#REF!</definedName>
    <definedName name="원자력배관공002" localSheetId="35">#REF!</definedName>
    <definedName name="원자력배관공002" localSheetId="41">#REF!</definedName>
    <definedName name="원자력배관공002" localSheetId="36">#REF!</definedName>
    <definedName name="원자력배관공002" localSheetId="34">#REF!</definedName>
    <definedName name="원자력배관공002" localSheetId="42">#REF!</definedName>
    <definedName name="원자력배관공002" localSheetId="22">#REF!</definedName>
    <definedName name="원자력배관공002" localSheetId="43">#REF!</definedName>
    <definedName name="원자력배관공002">#REF!</definedName>
    <definedName name="원자력배관공011" localSheetId="4">#REF!</definedName>
    <definedName name="원자력배관공011" localSheetId="37">#REF!</definedName>
    <definedName name="원자력배관공011" localSheetId="38">#REF!</definedName>
    <definedName name="원자력배관공011" localSheetId="39">#REF!</definedName>
    <definedName name="원자력배관공011" localSheetId="40">#REF!</definedName>
    <definedName name="원자력배관공011" localSheetId="35">#REF!</definedName>
    <definedName name="원자력배관공011" localSheetId="41">#REF!</definedName>
    <definedName name="원자력배관공011" localSheetId="36">#REF!</definedName>
    <definedName name="원자력배관공011" localSheetId="34">#REF!</definedName>
    <definedName name="원자력배관공011" localSheetId="42">#REF!</definedName>
    <definedName name="원자력배관공011" localSheetId="22">#REF!</definedName>
    <definedName name="원자력배관공011" localSheetId="43">#REF!</definedName>
    <definedName name="원자력배관공011">#REF!</definedName>
    <definedName name="원자력배관공982" localSheetId="4">#REF!</definedName>
    <definedName name="원자력배관공982" localSheetId="37">#REF!</definedName>
    <definedName name="원자력배관공982" localSheetId="38">#REF!</definedName>
    <definedName name="원자력배관공982" localSheetId="39">#REF!</definedName>
    <definedName name="원자력배관공982" localSheetId="40">#REF!</definedName>
    <definedName name="원자력배관공982" localSheetId="35">#REF!</definedName>
    <definedName name="원자력배관공982" localSheetId="41">#REF!</definedName>
    <definedName name="원자력배관공982" localSheetId="36">#REF!</definedName>
    <definedName name="원자력배관공982" localSheetId="34">#REF!</definedName>
    <definedName name="원자력배관공982" localSheetId="42">#REF!</definedName>
    <definedName name="원자력배관공982" localSheetId="22">#REF!</definedName>
    <definedName name="원자력배관공982" localSheetId="43">#REF!</definedName>
    <definedName name="원자력배관공982">#REF!</definedName>
    <definedName name="원자력배관공991" localSheetId="4">#REF!</definedName>
    <definedName name="원자력배관공991" localSheetId="37">#REF!</definedName>
    <definedName name="원자력배관공991" localSheetId="38">#REF!</definedName>
    <definedName name="원자력배관공991" localSheetId="39">#REF!</definedName>
    <definedName name="원자력배관공991" localSheetId="40">#REF!</definedName>
    <definedName name="원자력배관공991" localSheetId="35">#REF!</definedName>
    <definedName name="원자력배관공991" localSheetId="41">#REF!</definedName>
    <definedName name="원자력배관공991" localSheetId="36">#REF!</definedName>
    <definedName name="원자력배관공991" localSheetId="34">#REF!</definedName>
    <definedName name="원자력배관공991" localSheetId="42">#REF!</definedName>
    <definedName name="원자력배관공991" localSheetId="22">#REF!</definedName>
    <definedName name="원자력배관공991" localSheetId="43">#REF!</definedName>
    <definedName name="원자력배관공991">#REF!</definedName>
    <definedName name="원자력배관공992" localSheetId="4">#REF!</definedName>
    <definedName name="원자력배관공992" localSheetId="37">#REF!</definedName>
    <definedName name="원자력배관공992" localSheetId="38">#REF!</definedName>
    <definedName name="원자력배관공992" localSheetId="39">#REF!</definedName>
    <definedName name="원자력배관공992" localSheetId="40">#REF!</definedName>
    <definedName name="원자력배관공992" localSheetId="35">#REF!</definedName>
    <definedName name="원자력배관공992" localSheetId="41">#REF!</definedName>
    <definedName name="원자력배관공992" localSheetId="36">#REF!</definedName>
    <definedName name="원자력배관공992" localSheetId="34">#REF!</definedName>
    <definedName name="원자력배관공992" localSheetId="42">#REF!</definedName>
    <definedName name="원자력배관공992" localSheetId="22">#REF!</definedName>
    <definedName name="원자력배관공992" localSheetId="43">#REF!</definedName>
    <definedName name="원자력배관공992">#REF!</definedName>
    <definedName name="원자력보온공001" localSheetId="4">#REF!</definedName>
    <definedName name="원자력보온공001" localSheetId="37">#REF!</definedName>
    <definedName name="원자력보온공001" localSheetId="38">#REF!</definedName>
    <definedName name="원자력보온공001" localSheetId="39">#REF!</definedName>
    <definedName name="원자력보온공001" localSheetId="40">#REF!</definedName>
    <definedName name="원자력보온공001" localSheetId="35">#REF!</definedName>
    <definedName name="원자력보온공001" localSheetId="41">#REF!</definedName>
    <definedName name="원자력보온공001" localSheetId="36">#REF!</definedName>
    <definedName name="원자력보온공001" localSheetId="34">#REF!</definedName>
    <definedName name="원자력보온공001" localSheetId="42">#REF!</definedName>
    <definedName name="원자력보온공001" localSheetId="22">#REF!</definedName>
    <definedName name="원자력보온공001" localSheetId="43">#REF!</definedName>
    <definedName name="원자력보온공001">#REF!</definedName>
    <definedName name="원자력보온공002" localSheetId="4">#REF!</definedName>
    <definedName name="원자력보온공002" localSheetId="37">#REF!</definedName>
    <definedName name="원자력보온공002" localSheetId="38">#REF!</definedName>
    <definedName name="원자력보온공002" localSheetId="39">#REF!</definedName>
    <definedName name="원자력보온공002" localSheetId="40">#REF!</definedName>
    <definedName name="원자력보온공002" localSheetId="35">#REF!</definedName>
    <definedName name="원자력보온공002" localSheetId="41">#REF!</definedName>
    <definedName name="원자력보온공002" localSheetId="36">#REF!</definedName>
    <definedName name="원자력보온공002" localSheetId="34">#REF!</definedName>
    <definedName name="원자력보온공002" localSheetId="42">#REF!</definedName>
    <definedName name="원자력보온공002" localSheetId="22">#REF!</definedName>
    <definedName name="원자력보온공002" localSheetId="43">#REF!</definedName>
    <definedName name="원자력보온공002">#REF!</definedName>
    <definedName name="원자력보온공011" localSheetId="4">#REF!</definedName>
    <definedName name="원자력보온공011" localSheetId="37">#REF!</definedName>
    <definedName name="원자력보온공011" localSheetId="38">#REF!</definedName>
    <definedName name="원자력보온공011" localSheetId="39">#REF!</definedName>
    <definedName name="원자력보온공011" localSheetId="40">#REF!</definedName>
    <definedName name="원자력보온공011" localSheetId="35">#REF!</definedName>
    <definedName name="원자력보온공011" localSheetId="41">#REF!</definedName>
    <definedName name="원자력보온공011" localSheetId="36">#REF!</definedName>
    <definedName name="원자력보온공011" localSheetId="34">#REF!</definedName>
    <definedName name="원자력보온공011" localSheetId="42">#REF!</definedName>
    <definedName name="원자력보온공011" localSheetId="22">#REF!</definedName>
    <definedName name="원자력보온공011" localSheetId="43">#REF!</definedName>
    <definedName name="원자력보온공011">#REF!</definedName>
    <definedName name="원자력보온공982" localSheetId="4">#REF!</definedName>
    <definedName name="원자력보온공982" localSheetId="37">#REF!</definedName>
    <definedName name="원자력보온공982" localSheetId="38">#REF!</definedName>
    <definedName name="원자력보온공982" localSheetId="39">#REF!</definedName>
    <definedName name="원자력보온공982" localSheetId="40">#REF!</definedName>
    <definedName name="원자력보온공982" localSheetId="35">#REF!</definedName>
    <definedName name="원자력보온공982" localSheetId="41">#REF!</definedName>
    <definedName name="원자력보온공982" localSheetId="36">#REF!</definedName>
    <definedName name="원자력보온공982" localSheetId="34">#REF!</definedName>
    <definedName name="원자력보온공982" localSheetId="42">#REF!</definedName>
    <definedName name="원자력보온공982" localSheetId="22">#REF!</definedName>
    <definedName name="원자력보온공982" localSheetId="43">#REF!</definedName>
    <definedName name="원자력보온공982">#REF!</definedName>
    <definedName name="원자력보온공991" localSheetId="4">#REF!</definedName>
    <definedName name="원자력보온공991" localSheetId="37">#REF!</definedName>
    <definedName name="원자력보온공991" localSheetId="38">#REF!</definedName>
    <definedName name="원자력보온공991" localSheetId="39">#REF!</definedName>
    <definedName name="원자력보온공991" localSheetId="40">#REF!</definedName>
    <definedName name="원자력보온공991" localSheetId="35">#REF!</definedName>
    <definedName name="원자력보온공991" localSheetId="41">#REF!</definedName>
    <definedName name="원자력보온공991" localSheetId="36">#REF!</definedName>
    <definedName name="원자력보온공991" localSheetId="34">#REF!</definedName>
    <definedName name="원자력보온공991" localSheetId="42">#REF!</definedName>
    <definedName name="원자력보온공991" localSheetId="22">#REF!</definedName>
    <definedName name="원자력보온공991" localSheetId="43">#REF!</definedName>
    <definedName name="원자력보온공991">#REF!</definedName>
    <definedName name="원자력보온공992" localSheetId="4">#REF!</definedName>
    <definedName name="원자력보온공992" localSheetId="37">#REF!</definedName>
    <definedName name="원자력보온공992" localSheetId="38">#REF!</definedName>
    <definedName name="원자력보온공992" localSheetId="39">#REF!</definedName>
    <definedName name="원자력보온공992" localSheetId="40">#REF!</definedName>
    <definedName name="원자력보온공992" localSheetId="35">#REF!</definedName>
    <definedName name="원자력보온공992" localSheetId="41">#REF!</definedName>
    <definedName name="원자력보온공992" localSheetId="36">#REF!</definedName>
    <definedName name="원자력보온공992" localSheetId="34">#REF!</definedName>
    <definedName name="원자력보온공992" localSheetId="42">#REF!</definedName>
    <definedName name="원자력보온공992" localSheetId="22">#REF!</definedName>
    <definedName name="원자력보온공992" localSheetId="43">#REF!</definedName>
    <definedName name="원자력보온공992">#REF!</definedName>
    <definedName name="원자력용접공001" localSheetId="4">#REF!</definedName>
    <definedName name="원자력용접공001" localSheetId="37">#REF!</definedName>
    <definedName name="원자력용접공001" localSheetId="38">#REF!</definedName>
    <definedName name="원자력용접공001" localSheetId="39">#REF!</definedName>
    <definedName name="원자력용접공001" localSheetId="40">#REF!</definedName>
    <definedName name="원자력용접공001" localSheetId="35">#REF!</definedName>
    <definedName name="원자력용접공001" localSheetId="41">#REF!</definedName>
    <definedName name="원자력용접공001" localSheetId="36">#REF!</definedName>
    <definedName name="원자력용접공001" localSheetId="34">#REF!</definedName>
    <definedName name="원자력용접공001" localSheetId="42">#REF!</definedName>
    <definedName name="원자력용접공001" localSheetId="22">#REF!</definedName>
    <definedName name="원자력용접공001" localSheetId="43">#REF!</definedName>
    <definedName name="원자력용접공001">#REF!</definedName>
    <definedName name="원자력용접공002" localSheetId="4">#REF!</definedName>
    <definedName name="원자력용접공002" localSheetId="37">#REF!</definedName>
    <definedName name="원자력용접공002" localSheetId="38">#REF!</definedName>
    <definedName name="원자력용접공002" localSheetId="39">#REF!</definedName>
    <definedName name="원자력용접공002" localSheetId="40">#REF!</definedName>
    <definedName name="원자력용접공002" localSheetId="35">#REF!</definedName>
    <definedName name="원자력용접공002" localSheetId="41">#REF!</definedName>
    <definedName name="원자력용접공002" localSheetId="36">#REF!</definedName>
    <definedName name="원자력용접공002" localSheetId="34">#REF!</definedName>
    <definedName name="원자력용접공002" localSheetId="42">#REF!</definedName>
    <definedName name="원자력용접공002" localSheetId="22">#REF!</definedName>
    <definedName name="원자력용접공002" localSheetId="43">#REF!</definedName>
    <definedName name="원자력용접공002">#REF!</definedName>
    <definedName name="원자력용접공011" localSheetId="4">#REF!</definedName>
    <definedName name="원자력용접공011" localSheetId="37">#REF!</definedName>
    <definedName name="원자력용접공011" localSheetId="38">#REF!</definedName>
    <definedName name="원자력용접공011" localSheetId="39">#REF!</definedName>
    <definedName name="원자력용접공011" localSheetId="40">#REF!</definedName>
    <definedName name="원자력용접공011" localSheetId="35">#REF!</definedName>
    <definedName name="원자력용접공011" localSheetId="41">#REF!</definedName>
    <definedName name="원자력용접공011" localSheetId="36">#REF!</definedName>
    <definedName name="원자력용접공011" localSheetId="34">#REF!</definedName>
    <definedName name="원자력용접공011" localSheetId="42">#REF!</definedName>
    <definedName name="원자력용접공011" localSheetId="22">#REF!</definedName>
    <definedName name="원자력용접공011" localSheetId="43">#REF!</definedName>
    <definedName name="원자력용접공011">#REF!</definedName>
    <definedName name="원자력용접공982" localSheetId="4">#REF!</definedName>
    <definedName name="원자력용접공982" localSheetId="37">#REF!</definedName>
    <definedName name="원자력용접공982" localSheetId="38">#REF!</definedName>
    <definedName name="원자력용접공982" localSheetId="39">#REF!</definedName>
    <definedName name="원자력용접공982" localSheetId="40">#REF!</definedName>
    <definedName name="원자력용접공982" localSheetId="35">#REF!</definedName>
    <definedName name="원자력용접공982" localSheetId="41">#REF!</definedName>
    <definedName name="원자력용접공982" localSheetId="36">#REF!</definedName>
    <definedName name="원자력용접공982" localSheetId="34">#REF!</definedName>
    <definedName name="원자력용접공982" localSheetId="42">#REF!</definedName>
    <definedName name="원자력용접공982" localSheetId="22">#REF!</definedName>
    <definedName name="원자력용접공982" localSheetId="43">#REF!</definedName>
    <definedName name="원자력용접공982">#REF!</definedName>
    <definedName name="원자력용접공991" localSheetId="4">#REF!</definedName>
    <definedName name="원자력용접공991" localSheetId="37">#REF!</definedName>
    <definedName name="원자력용접공991" localSheetId="38">#REF!</definedName>
    <definedName name="원자력용접공991" localSheetId="39">#REF!</definedName>
    <definedName name="원자력용접공991" localSheetId="40">#REF!</definedName>
    <definedName name="원자력용접공991" localSheetId="35">#REF!</definedName>
    <definedName name="원자력용접공991" localSheetId="41">#REF!</definedName>
    <definedName name="원자력용접공991" localSheetId="36">#REF!</definedName>
    <definedName name="원자력용접공991" localSheetId="34">#REF!</definedName>
    <definedName name="원자력용접공991" localSheetId="42">#REF!</definedName>
    <definedName name="원자력용접공991" localSheetId="22">#REF!</definedName>
    <definedName name="원자력용접공991" localSheetId="43">#REF!</definedName>
    <definedName name="원자력용접공991">#REF!</definedName>
    <definedName name="원자력용접공992" localSheetId="4">#REF!</definedName>
    <definedName name="원자력용접공992" localSheetId="37">#REF!</definedName>
    <definedName name="원자력용접공992" localSheetId="38">#REF!</definedName>
    <definedName name="원자력용접공992" localSheetId="39">#REF!</definedName>
    <definedName name="원자력용접공992" localSheetId="40">#REF!</definedName>
    <definedName name="원자력용접공992" localSheetId="35">#REF!</definedName>
    <definedName name="원자력용접공992" localSheetId="41">#REF!</definedName>
    <definedName name="원자력용접공992" localSheetId="36">#REF!</definedName>
    <definedName name="원자력용접공992" localSheetId="34">#REF!</definedName>
    <definedName name="원자력용접공992" localSheetId="42">#REF!</definedName>
    <definedName name="원자력용접공992" localSheetId="22">#REF!</definedName>
    <definedName name="원자력용접공992" localSheetId="43">#REF!</definedName>
    <definedName name="원자력용접공992">#REF!</definedName>
    <definedName name="원자력제관공001" localSheetId="4">#REF!</definedName>
    <definedName name="원자력제관공001" localSheetId="37">#REF!</definedName>
    <definedName name="원자력제관공001" localSheetId="38">#REF!</definedName>
    <definedName name="원자력제관공001" localSheetId="39">#REF!</definedName>
    <definedName name="원자력제관공001" localSheetId="40">#REF!</definedName>
    <definedName name="원자력제관공001" localSheetId="35">#REF!</definedName>
    <definedName name="원자력제관공001" localSheetId="41">#REF!</definedName>
    <definedName name="원자력제관공001" localSheetId="36">#REF!</definedName>
    <definedName name="원자력제관공001" localSheetId="34">#REF!</definedName>
    <definedName name="원자력제관공001" localSheetId="42">#REF!</definedName>
    <definedName name="원자력제관공001" localSheetId="22">#REF!</definedName>
    <definedName name="원자력제관공001" localSheetId="43">#REF!</definedName>
    <definedName name="원자력제관공001">#REF!</definedName>
    <definedName name="원자력제관공002" localSheetId="4">#REF!</definedName>
    <definedName name="원자력제관공002" localSheetId="37">#REF!</definedName>
    <definedName name="원자력제관공002" localSheetId="38">#REF!</definedName>
    <definedName name="원자력제관공002" localSheetId="39">#REF!</definedName>
    <definedName name="원자력제관공002" localSheetId="40">#REF!</definedName>
    <definedName name="원자력제관공002" localSheetId="35">#REF!</definedName>
    <definedName name="원자력제관공002" localSheetId="41">#REF!</definedName>
    <definedName name="원자력제관공002" localSheetId="36">#REF!</definedName>
    <definedName name="원자력제관공002" localSheetId="34">#REF!</definedName>
    <definedName name="원자력제관공002" localSheetId="42">#REF!</definedName>
    <definedName name="원자력제관공002" localSheetId="22">#REF!</definedName>
    <definedName name="원자력제관공002" localSheetId="43">#REF!</definedName>
    <definedName name="원자력제관공002">#REF!</definedName>
    <definedName name="원자력제관공011" localSheetId="4">#REF!</definedName>
    <definedName name="원자력제관공011" localSheetId="37">#REF!</definedName>
    <definedName name="원자력제관공011" localSheetId="38">#REF!</definedName>
    <definedName name="원자력제관공011" localSheetId="39">#REF!</definedName>
    <definedName name="원자력제관공011" localSheetId="40">#REF!</definedName>
    <definedName name="원자력제관공011" localSheetId="35">#REF!</definedName>
    <definedName name="원자력제관공011" localSheetId="41">#REF!</definedName>
    <definedName name="원자력제관공011" localSheetId="36">#REF!</definedName>
    <definedName name="원자력제관공011" localSheetId="34">#REF!</definedName>
    <definedName name="원자력제관공011" localSheetId="42">#REF!</definedName>
    <definedName name="원자력제관공011" localSheetId="22">#REF!</definedName>
    <definedName name="원자력제관공011" localSheetId="43">#REF!</definedName>
    <definedName name="원자력제관공011">#REF!</definedName>
    <definedName name="원자력제관공982" localSheetId="4">#REF!</definedName>
    <definedName name="원자력제관공982" localSheetId="37">#REF!</definedName>
    <definedName name="원자력제관공982" localSheetId="38">#REF!</definedName>
    <definedName name="원자력제관공982" localSheetId="39">#REF!</definedName>
    <definedName name="원자력제관공982" localSheetId="40">#REF!</definedName>
    <definedName name="원자력제관공982" localSheetId="35">#REF!</definedName>
    <definedName name="원자력제관공982" localSheetId="41">#REF!</definedName>
    <definedName name="원자력제관공982" localSheetId="36">#REF!</definedName>
    <definedName name="원자력제관공982" localSheetId="34">#REF!</definedName>
    <definedName name="원자력제관공982" localSheetId="42">#REF!</definedName>
    <definedName name="원자력제관공982" localSheetId="22">#REF!</definedName>
    <definedName name="원자력제관공982" localSheetId="43">#REF!</definedName>
    <definedName name="원자력제관공982">#REF!</definedName>
    <definedName name="원자력제관공991" localSheetId="4">#REF!</definedName>
    <definedName name="원자력제관공991" localSheetId="37">#REF!</definedName>
    <definedName name="원자력제관공991" localSheetId="38">#REF!</definedName>
    <definedName name="원자력제관공991" localSheetId="39">#REF!</definedName>
    <definedName name="원자력제관공991" localSheetId="40">#REF!</definedName>
    <definedName name="원자력제관공991" localSheetId="35">#REF!</definedName>
    <definedName name="원자력제관공991" localSheetId="41">#REF!</definedName>
    <definedName name="원자력제관공991" localSheetId="36">#REF!</definedName>
    <definedName name="원자력제관공991" localSheetId="34">#REF!</definedName>
    <definedName name="원자력제관공991" localSheetId="42">#REF!</definedName>
    <definedName name="원자력제관공991" localSheetId="22">#REF!</definedName>
    <definedName name="원자력제관공991" localSheetId="43">#REF!</definedName>
    <definedName name="원자력제관공991">#REF!</definedName>
    <definedName name="원자력제관공992" localSheetId="4">#REF!</definedName>
    <definedName name="원자력제관공992" localSheetId="37">#REF!</definedName>
    <definedName name="원자력제관공992" localSheetId="38">#REF!</definedName>
    <definedName name="원자력제관공992" localSheetId="39">#REF!</definedName>
    <definedName name="원자력제관공992" localSheetId="40">#REF!</definedName>
    <definedName name="원자력제관공992" localSheetId="35">#REF!</definedName>
    <definedName name="원자력제관공992" localSheetId="41">#REF!</definedName>
    <definedName name="원자력제관공992" localSheetId="36">#REF!</definedName>
    <definedName name="원자력제관공992" localSheetId="34">#REF!</definedName>
    <definedName name="원자력제관공992" localSheetId="42">#REF!</definedName>
    <definedName name="원자력제관공992" localSheetId="22">#REF!</definedName>
    <definedName name="원자력제관공992" localSheetId="43">#REF!</definedName>
    <definedName name="원자력제관공992">#REF!</definedName>
    <definedName name="원자력케이블전공001" localSheetId="4">#REF!</definedName>
    <definedName name="원자력케이블전공001" localSheetId="37">#REF!</definedName>
    <definedName name="원자력케이블전공001" localSheetId="38">#REF!</definedName>
    <definedName name="원자력케이블전공001" localSheetId="39">#REF!</definedName>
    <definedName name="원자력케이블전공001" localSheetId="40">#REF!</definedName>
    <definedName name="원자력케이블전공001" localSheetId="35">#REF!</definedName>
    <definedName name="원자력케이블전공001" localSheetId="41">#REF!</definedName>
    <definedName name="원자력케이블전공001" localSheetId="36">#REF!</definedName>
    <definedName name="원자력케이블전공001" localSheetId="34">#REF!</definedName>
    <definedName name="원자력케이블전공001" localSheetId="42">#REF!</definedName>
    <definedName name="원자력케이블전공001" localSheetId="22">#REF!</definedName>
    <definedName name="원자력케이블전공001" localSheetId="43">#REF!</definedName>
    <definedName name="원자력케이블전공001">#REF!</definedName>
    <definedName name="원자력케이블전공002" localSheetId="4">#REF!</definedName>
    <definedName name="원자력케이블전공002" localSheetId="37">#REF!</definedName>
    <definedName name="원자력케이블전공002" localSheetId="38">#REF!</definedName>
    <definedName name="원자력케이블전공002" localSheetId="39">#REF!</definedName>
    <definedName name="원자력케이블전공002" localSheetId="40">#REF!</definedName>
    <definedName name="원자력케이블전공002" localSheetId="35">#REF!</definedName>
    <definedName name="원자력케이블전공002" localSheetId="41">#REF!</definedName>
    <definedName name="원자력케이블전공002" localSheetId="36">#REF!</definedName>
    <definedName name="원자력케이블전공002" localSheetId="34">#REF!</definedName>
    <definedName name="원자력케이블전공002" localSheetId="42">#REF!</definedName>
    <definedName name="원자력케이블전공002" localSheetId="22">#REF!</definedName>
    <definedName name="원자력케이블전공002" localSheetId="43">#REF!</definedName>
    <definedName name="원자력케이블전공002">#REF!</definedName>
    <definedName name="원자력케이블전공011" localSheetId="4">#REF!</definedName>
    <definedName name="원자력케이블전공011" localSheetId="37">#REF!</definedName>
    <definedName name="원자력케이블전공011" localSheetId="38">#REF!</definedName>
    <definedName name="원자력케이블전공011" localSheetId="39">#REF!</definedName>
    <definedName name="원자력케이블전공011" localSheetId="40">#REF!</definedName>
    <definedName name="원자력케이블전공011" localSheetId="35">#REF!</definedName>
    <definedName name="원자력케이블전공011" localSheetId="41">#REF!</definedName>
    <definedName name="원자력케이블전공011" localSheetId="36">#REF!</definedName>
    <definedName name="원자력케이블전공011" localSheetId="34">#REF!</definedName>
    <definedName name="원자력케이블전공011" localSheetId="42">#REF!</definedName>
    <definedName name="원자력케이블전공011" localSheetId="22">#REF!</definedName>
    <definedName name="원자력케이블전공011" localSheetId="43">#REF!</definedName>
    <definedName name="원자력케이블전공011">#REF!</definedName>
    <definedName name="원자력케이블전공982" localSheetId="4">#REF!</definedName>
    <definedName name="원자력케이블전공982" localSheetId="37">#REF!</definedName>
    <definedName name="원자력케이블전공982" localSheetId="38">#REF!</definedName>
    <definedName name="원자력케이블전공982" localSheetId="39">#REF!</definedName>
    <definedName name="원자력케이블전공982" localSheetId="40">#REF!</definedName>
    <definedName name="원자력케이블전공982" localSheetId="35">#REF!</definedName>
    <definedName name="원자력케이블전공982" localSheetId="41">#REF!</definedName>
    <definedName name="원자력케이블전공982" localSheetId="36">#REF!</definedName>
    <definedName name="원자력케이블전공982" localSheetId="34">#REF!</definedName>
    <definedName name="원자력케이블전공982" localSheetId="42">#REF!</definedName>
    <definedName name="원자력케이블전공982" localSheetId="22">#REF!</definedName>
    <definedName name="원자력케이블전공982" localSheetId="43">#REF!</definedName>
    <definedName name="원자력케이블전공982">#REF!</definedName>
    <definedName name="원자력케이블전공991" localSheetId="4">#REF!</definedName>
    <definedName name="원자력케이블전공991" localSheetId="37">#REF!</definedName>
    <definedName name="원자력케이블전공991" localSheetId="38">#REF!</definedName>
    <definedName name="원자력케이블전공991" localSheetId="39">#REF!</definedName>
    <definedName name="원자력케이블전공991" localSheetId="40">#REF!</definedName>
    <definedName name="원자력케이블전공991" localSheetId="35">#REF!</definedName>
    <definedName name="원자력케이블전공991" localSheetId="41">#REF!</definedName>
    <definedName name="원자력케이블전공991" localSheetId="36">#REF!</definedName>
    <definedName name="원자력케이블전공991" localSheetId="34">#REF!</definedName>
    <definedName name="원자력케이블전공991" localSheetId="42">#REF!</definedName>
    <definedName name="원자력케이블전공991" localSheetId="22">#REF!</definedName>
    <definedName name="원자력케이블전공991" localSheetId="43">#REF!</definedName>
    <definedName name="원자력케이블전공991">#REF!</definedName>
    <definedName name="원자력케이블전공992" localSheetId="4">#REF!</definedName>
    <definedName name="원자력케이블전공992" localSheetId="37">#REF!</definedName>
    <definedName name="원자력케이블전공992" localSheetId="38">#REF!</definedName>
    <definedName name="원자력케이블전공992" localSheetId="39">#REF!</definedName>
    <definedName name="원자력케이블전공992" localSheetId="40">#REF!</definedName>
    <definedName name="원자력케이블전공992" localSheetId="35">#REF!</definedName>
    <definedName name="원자력케이블전공992" localSheetId="41">#REF!</definedName>
    <definedName name="원자력케이블전공992" localSheetId="36">#REF!</definedName>
    <definedName name="원자력케이블전공992" localSheetId="34">#REF!</definedName>
    <definedName name="원자력케이블전공992" localSheetId="42">#REF!</definedName>
    <definedName name="원자력케이블전공992" localSheetId="22">#REF!</definedName>
    <definedName name="원자력케이블전공992" localSheetId="43">#REF!</definedName>
    <definedName name="원자력케이블전공992">#REF!</definedName>
    <definedName name="원자력특별인부001" localSheetId="4">#REF!</definedName>
    <definedName name="원자력특별인부001" localSheetId="37">#REF!</definedName>
    <definedName name="원자력특별인부001" localSheetId="38">#REF!</definedName>
    <definedName name="원자력특별인부001" localSheetId="39">#REF!</definedName>
    <definedName name="원자력특별인부001" localSheetId="40">#REF!</definedName>
    <definedName name="원자력특별인부001" localSheetId="35">#REF!</definedName>
    <definedName name="원자력특별인부001" localSheetId="41">#REF!</definedName>
    <definedName name="원자력특별인부001" localSheetId="36">#REF!</definedName>
    <definedName name="원자력특별인부001" localSheetId="34">#REF!</definedName>
    <definedName name="원자력특별인부001" localSheetId="42">#REF!</definedName>
    <definedName name="원자력특별인부001" localSheetId="22">#REF!</definedName>
    <definedName name="원자력특별인부001" localSheetId="43">#REF!</definedName>
    <definedName name="원자력특별인부001">#REF!</definedName>
    <definedName name="원자력특별인부002" localSheetId="4">#REF!</definedName>
    <definedName name="원자력특별인부002" localSheetId="37">#REF!</definedName>
    <definedName name="원자력특별인부002" localSheetId="38">#REF!</definedName>
    <definedName name="원자력특별인부002" localSheetId="39">#REF!</definedName>
    <definedName name="원자력특별인부002" localSheetId="40">#REF!</definedName>
    <definedName name="원자력특별인부002" localSheetId="35">#REF!</definedName>
    <definedName name="원자력특별인부002" localSheetId="41">#REF!</definedName>
    <definedName name="원자력특별인부002" localSheetId="36">#REF!</definedName>
    <definedName name="원자력특별인부002" localSheetId="34">#REF!</definedName>
    <definedName name="원자력특별인부002" localSheetId="42">#REF!</definedName>
    <definedName name="원자력특별인부002" localSheetId="22">#REF!</definedName>
    <definedName name="원자력특별인부002" localSheetId="43">#REF!</definedName>
    <definedName name="원자력특별인부002">#REF!</definedName>
    <definedName name="원자력특별인부011" localSheetId="4">#REF!</definedName>
    <definedName name="원자력특별인부011" localSheetId="37">#REF!</definedName>
    <definedName name="원자력특별인부011" localSheetId="38">#REF!</definedName>
    <definedName name="원자력특별인부011" localSheetId="39">#REF!</definedName>
    <definedName name="원자력특별인부011" localSheetId="40">#REF!</definedName>
    <definedName name="원자력특별인부011" localSheetId="35">#REF!</definedName>
    <definedName name="원자력특별인부011" localSheetId="41">#REF!</definedName>
    <definedName name="원자력특별인부011" localSheetId="36">#REF!</definedName>
    <definedName name="원자력특별인부011" localSheetId="34">#REF!</definedName>
    <definedName name="원자력특별인부011" localSheetId="42">#REF!</definedName>
    <definedName name="원자력특별인부011" localSheetId="22">#REF!</definedName>
    <definedName name="원자력특별인부011" localSheetId="43">#REF!</definedName>
    <definedName name="원자력특별인부011">#REF!</definedName>
    <definedName name="원자력특별인부982" localSheetId="4">#REF!</definedName>
    <definedName name="원자력특별인부982" localSheetId="37">#REF!</definedName>
    <definedName name="원자력특별인부982" localSheetId="38">#REF!</definedName>
    <definedName name="원자력특별인부982" localSheetId="39">#REF!</definedName>
    <definedName name="원자력특별인부982" localSheetId="40">#REF!</definedName>
    <definedName name="원자력특별인부982" localSheetId="35">#REF!</definedName>
    <definedName name="원자력특별인부982" localSheetId="41">#REF!</definedName>
    <definedName name="원자력특별인부982" localSheetId="36">#REF!</definedName>
    <definedName name="원자력특별인부982" localSheetId="34">#REF!</definedName>
    <definedName name="원자력특별인부982" localSheetId="42">#REF!</definedName>
    <definedName name="원자력특별인부982" localSheetId="22">#REF!</definedName>
    <definedName name="원자력특별인부982" localSheetId="43">#REF!</definedName>
    <definedName name="원자력특별인부982">#REF!</definedName>
    <definedName name="원자력특별인부991" localSheetId="4">#REF!</definedName>
    <definedName name="원자력특별인부991" localSheetId="37">#REF!</definedName>
    <definedName name="원자력특별인부991" localSheetId="38">#REF!</definedName>
    <definedName name="원자력특별인부991" localSheetId="39">#REF!</definedName>
    <definedName name="원자력특별인부991" localSheetId="40">#REF!</definedName>
    <definedName name="원자력특별인부991" localSheetId="35">#REF!</definedName>
    <definedName name="원자력특별인부991" localSheetId="41">#REF!</definedName>
    <definedName name="원자력특별인부991" localSheetId="36">#REF!</definedName>
    <definedName name="원자력특별인부991" localSheetId="34">#REF!</definedName>
    <definedName name="원자력특별인부991" localSheetId="42">#REF!</definedName>
    <definedName name="원자력특별인부991" localSheetId="22">#REF!</definedName>
    <definedName name="원자력특별인부991" localSheetId="43">#REF!</definedName>
    <definedName name="원자력특별인부991">#REF!</definedName>
    <definedName name="원자력특별인부992" localSheetId="4">#REF!</definedName>
    <definedName name="원자력특별인부992" localSheetId="37">#REF!</definedName>
    <definedName name="원자력특별인부992" localSheetId="38">#REF!</definedName>
    <definedName name="원자력특별인부992" localSheetId="39">#REF!</definedName>
    <definedName name="원자력특별인부992" localSheetId="40">#REF!</definedName>
    <definedName name="원자력특별인부992" localSheetId="35">#REF!</definedName>
    <definedName name="원자력특별인부992" localSheetId="41">#REF!</definedName>
    <definedName name="원자력특별인부992" localSheetId="36">#REF!</definedName>
    <definedName name="원자력특별인부992" localSheetId="34">#REF!</definedName>
    <definedName name="원자력특별인부992" localSheetId="42">#REF!</definedName>
    <definedName name="원자력특별인부992" localSheetId="22">#REF!</definedName>
    <definedName name="원자력특별인부992" localSheetId="43">#REF!</definedName>
    <definedName name="원자력특별인부992">#REF!</definedName>
    <definedName name="원자력품질관리사001" localSheetId="4">#REF!</definedName>
    <definedName name="원자력품질관리사001" localSheetId="37">#REF!</definedName>
    <definedName name="원자력품질관리사001" localSheetId="38">#REF!</definedName>
    <definedName name="원자력품질관리사001" localSheetId="39">#REF!</definedName>
    <definedName name="원자력품질관리사001" localSheetId="40">#REF!</definedName>
    <definedName name="원자력품질관리사001" localSheetId="35">#REF!</definedName>
    <definedName name="원자력품질관리사001" localSheetId="41">#REF!</definedName>
    <definedName name="원자력품질관리사001" localSheetId="36">#REF!</definedName>
    <definedName name="원자력품질관리사001" localSheetId="34">#REF!</definedName>
    <definedName name="원자력품질관리사001" localSheetId="42">#REF!</definedName>
    <definedName name="원자력품질관리사001" localSheetId="22">#REF!</definedName>
    <definedName name="원자력품질관리사001" localSheetId="43">#REF!</definedName>
    <definedName name="원자력품질관리사001">#REF!</definedName>
    <definedName name="원자력품질관리사002" localSheetId="4">#REF!</definedName>
    <definedName name="원자력품질관리사002" localSheetId="37">#REF!</definedName>
    <definedName name="원자력품질관리사002" localSheetId="38">#REF!</definedName>
    <definedName name="원자력품질관리사002" localSheetId="39">#REF!</definedName>
    <definedName name="원자력품질관리사002" localSheetId="40">#REF!</definedName>
    <definedName name="원자력품질관리사002" localSheetId="35">#REF!</definedName>
    <definedName name="원자력품질관리사002" localSheetId="41">#REF!</definedName>
    <definedName name="원자력품질관리사002" localSheetId="36">#REF!</definedName>
    <definedName name="원자력품질관리사002" localSheetId="34">#REF!</definedName>
    <definedName name="원자력품질관리사002" localSheetId="42">#REF!</definedName>
    <definedName name="원자력품질관리사002" localSheetId="22">#REF!</definedName>
    <definedName name="원자력품질관리사002" localSheetId="43">#REF!</definedName>
    <definedName name="원자력품질관리사002">#REF!</definedName>
    <definedName name="원자력품질관리사011" localSheetId="4">#REF!</definedName>
    <definedName name="원자력품질관리사011" localSheetId="37">#REF!</definedName>
    <definedName name="원자력품질관리사011" localSheetId="38">#REF!</definedName>
    <definedName name="원자력품질관리사011" localSheetId="39">#REF!</definedName>
    <definedName name="원자력품질관리사011" localSheetId="40">#REF!</definedName>
    <definedName name="원자력품질관리사011" localSheetId="35">#REF!</definedName>
    <definedName name="원자력품질관리사011" localSheetId="41">#REF!</definedName>
    <definedName name="원자력품질관리사011" localSheetId="36">#REF!</definedName>
    <definedName name="원자력품질관리사011" localSheetId="34">#REF!</definedName>
    <definedName name="원자력품질관리사011" localSheetId="42">#REF!</definedName>
    <definedName name="원자력품질관리사011" localSheetId="22">#REF!</definedName>
    <definedName name="원자력품질관리사011" localSheetId="43">#REF!</definedName>
    <definedName name="원자력품질관리사011">#REF!</definedName>
    <definedName name="원자력품질관리사982" localSheetId="4">#REF!</definedName>
    <definedName name="원자력품질관리사982" localSheetId="37">#REF!</definedName>
    <definedName name="원자력품질관리사982" localSheetId="38">#REF!</definedName>
    <definedName name="원자력품질관리사982" localSheetId="39">#REF!</definedName>
    <definedName name="원자력품질관리사982" localSheetId="40">#REF!</definedName>
    <definedName name="원자력품질관리사982" localSheetId="35">#REF!</definedName>
    <definedName name="원자력품질관리사982" localSheetId="41">#REF!</definedName>
    <definedName name="원자력품질관리사982" localSheetId="36">#REF!</definedName>
    <definedName name="원자력품질관리사982" localSheetId="34">#REF!</definedName>
    <definedName name="원자력품질관리사982" localSheetId="42">#REF!</definedName>
    <definedName name="원자력품질관리사982" localSheetId="22">#REF!</definedName>
    <definedName name="원자력품질관리사982" localSheetId="43">#REF!</definedName>
    <definedName name="원자력품질관리사982">#REF!</definedName>
    <definedName name="원자력품질관리사991" localSheetId="4">#REF!</definedName>
    <definedName name="원자력품질관리사991" localSheetId="37">#REF!</definedName>
    <definedName name="원자력품질관리사991" localSheetId="38">#REF!</definedName>
    <definedName name="원자력품질관리사991" localSheetId="39">#REF!</definedName>
    <definedName name="원자력품질관리사991" localSheetId="40">#REF!</definedName>
    <definedName name="원자력품질관리사991" localSheetId="35">#REF!</definedName>
    <definedName name="원자력품질관리사991" localSheetId="41">#REF!</definedName>
    <definedName name="원자력품질관리사991" localSheetId="36">#REF!</definedName>
    <definedName name="원자력품질관리사991" localSheetId="34">#REF!</definedName>
    <definedName name="원자력품질관리사991" localSheetId="42">#REF!</definedName>
    <definedName name="원자력품질관리사991" localSheetId="22">#REF!</definedName>
    <definedName name="원자력품질관리사991" localSheetId="43">#REF!</definedName>
    <definedName name="원자력품질관리사991">#REF!</definedName>
    <definedName name="원자력품질관리사992" localSheetId="4">#REF!</definedName>
    <definedName name="원자력품질관리사992" localSheetId="37">#REF!</definedName>
    <definedName name="원자력품질관리사992" localSheetId="38">#REF!</definedName>
    <definedName name="원자력품질관리사992" localSheetId="39">#REF!</definedName>
    <definedName name="원자력품질관리사992" localSheetId="40">#REF!</definedName>
    <definedName name="원자력품질관리사992" localSheetId="35">#REF!</definedName>
    <definedName name="원자력품질관리사992" localSheetId="41">#REF!</definedName>
    <definedName name="원자력품질관리사992" localSheetId="36">#REF!</definedName>
    <definedName name="원자력품질관리사992" localSheetId="34">#REF!</definedName>
    <definedName name="원자력품질관리사992" localSheetId="42">#REF!</definedName>
    <definedName name="원자력품질관리사992" localSheetId="22">#REF!</definedName>
    <definedName name="원자력품질관리사992" localSheetId="43">#REF!</definedName>
    <definedName name="원자력품질관리사992">#REF!</definedName>
    <definedName name="원자력플랜트전공001" localSheetId="4">#REF!</definedName>
    <definedName name="원자력플랜트전공001" localSheetId="37">#REF!</definedName>
    <definedName name="원자력플랜트전공001" localSheetId="38">#REF!</definedName>
    <definedName name="원자력플랜트전공001" localSheetId="39">#REF!</definedName>
    <definedName name="원자력플랜트전공001" localSheetId="40">#REF!</definedName>
    <definedName name="원자력플랜트전공001" localSheetId="35">#REF!</definedName>
    <definedName name="원자력플랜트전공001" localSheetId="41">#REF!</definedName>
    <definedName name="원자력플랜트전공001" localSheetId="36">#REF!</definedName>
    <definedName name="원자력플랜트전공001" localSheetId="34">#REF!</definedName>
    <definedName name="원자력플랜트전공001" localSheetId="42">#REF!</definedName>
    <definedName name="원자력플랜트전공001" localSheetId="22">#REF!</definedName>
    <definedName name="원자력플랜트전공001" localSheetId="43">#REF!</definedName>
    <definedName name="원자력플랜트전공001">#REF!</definedName>
    <definedName name="원자력플랜트전공002" localSheetId="4">#REF!</definedName>
    <definedName name="원자력플랜트전공002" localSheetId="37">#REF!</definedName>
    <definedName name="원자력플랜트전공002" localSheetId="38">#REF!</definedName>
    <definedName name="원자력플랜트전공002" localSheetId="39">#REF!</definedName>
    <definedName name="원자력플랜트전공002" localSheetId="40">#REF!</definedName>
    <definedName name="원자력플랜트전공002" localSheetId="35">#REF!</definedName>
    <definedName name="원자력플랜트전공002" localSheetId="41">#REF!</definedName>
    <definedName name="원자력플랜트전공002" localSheetId="36">#REF!</definedName>
    <definedName name="원자력플랜트전공002" localSheetId="34">#REF!</definedName>
    <definedName name="원자력플랜트전공002" localSheetId="42">#REF!</definedName>
    <definedName name="원자력플랜트전공002" localSheetId="22">#REF!</definedName>
    <definedName name="원자력플랜트전공002" localSheetId="43">#REF!</definedName>
    <definedName name="원자력플랜트전공002">#REF!</definedName>
    <definedName name="원자력플랜트전공011" localSheetId="4">#REF!</definedName>
    <definedName name="원자력플랜트전공011" localSheetId="37">#REF!</definedName>
    <definedName name="원자력플랜트전공011" localSheetId="38">#REF!</definedName>
    <definedName name="원자력플랜트전공011" localSheetId="39">#REF!</definedName>
    <definedName name="원자력플랜트전공011" localSheetId="40">#REF!</definedName>
    <definedName name="원자력플랜트전공011" localSheetId="35">#REF!</definedName>
    <definedName name="원자력플랜트전공011" localSheetId="41">#REF!</definedName>
    <definedName name="원자력플랜트전공011" localSheetId="36">#REF!</definedName>
    <definedName name="원자력플랜트전공011" localSheetId="34">#REF!</definedName>
    <definedName name="원자력플랜트전공011" localSheetId="42">#REF!</definedName>
    <definedName name="원자력플랜트전공011" localSheetId="22">#REF!</definedName>
    <definedName name="원자력플랜트전공011" localSheetId="43">#REF!</definedName>
    <definedName name="원자력플랜트전공011">#REF!</definedName>
    <definedName name="원자력플랜트전공982" localSheetId="4">#REF!</definedName>
    <definedName name="원자력플랜트전공982" localSheetId="37">#REF!</definedName>
    <definedName name="원자력플랜트전공982" localSheetId="38">#REF!</definedName>
    <definedName name="원자력플랜트전공982" localSheetId="39">#REF!</definedName>
    <definedName name="원자력플랜트전공982" localSheetId="40">#REF!</definedName>
    <definedName name="원자력플랜트전공982" localSheetId="35">#REF!</definedName>
    <definedName name="원자력플랜트전공982" localSheetId="41">#REF!</definedName>
    <definedName name="원자력플랜트전공982" localSheetId="36">#REF!</definedName>
    <definedName name="원자력플랜트전공982" localSheetId="34">#REF!</definedName>
    <definedName name="원자력플랜트전공982" localSheetId="42">#REF!</definedName>
    <definedName name="원자력플랜트전공982" localSheetId="22">#REF!</definedName>
    <definedName name="원자력플랜트전공982" localSheetId="43">#REF!</definedName>
    <definedName name="원자력플랜트전공982">#REF!</definedName>
    <definedName name="원자력플랜트전공991" localSheetId="4">#REF!</definedName>
    <definedName name="원자력플랜트전공991" localSheetId="37">#REF!</definedName>
    <definedName name="원자력플랜트전공991" localSheetId="38">#REF!</definedName>
    <definedName name="원자력플랜트전공991" localSheetId="39">#REF!</definedName>
    <definedName name="원자력플랜트전공991" localSheetId="40">#REF!</definedName>
    <definedName name="원자력플랜트전공991" localSheetId="35">#REF!</definedName>
    <definedName name="원자력플랜트전공991" localSheetId="41">#REF!</definedName>
    <definedName name="원자력플랜트전공991" localSheetId="36">#REF!</definedName>
    <definedName name="원자력플랜트전공991" localSheetId="34">#REF!</definedName>
    <definedName name="원자력플랜트전공991" localSheetId="42">#REF!</definedName>
    <definedName name="원자력플랜트전공991" localSheetId="22">#REF!</definedName>
    <definedName name="원자력플랜트전공991" localSheetId="43">#REF!</definedName>
    <definedName name="원자력플랜트전공991">#REF!</definedName>
    <definedName name="원자력플랜트전공992" localSheetId="4">#REF!</definedName>
    <definedName name="원자력플랜트전공992" localSheetId="37">#REF!</definedName>
    <definedName name="원자력플랜트전공992" localSheetId="38">#REF!</definedName>
    <definedName name="원자력플랜트전공992" localSheetId="39">#REF!</definedName>
    <definedName name="원자력플랜트전공992" localSheetId="40">#REF!</definedName>
    <definedName name="원자력플랜트전공992" localSheetId="35">#REF!</definedName>
    <definedName name="원자력플랜트전공992" localSheetId="41">#REF!</definedName>
    <definedName name="원자력플랜트전공992" localSheetId="36">#REF!</definedName>
    <definedName name="원자력플랜트전공992" localSheetId="34">#REF!</definedName>
    <definedName name="원자력플랜트전공992" localSheetId="42">#REF!</definedName>
    <definedName name="원자력플랜트전공992" localSheetId="22">#REF!</definedName>
    <definedName name="원자력플랜트전공992" localSheetId="43">#REF!</definedName>
    <definedName name="원자력플랜트전공992">#REF!</definedName>
    <definedName name="원지반다짐">#REF!</definedName>
    <definedName name="원추리">#REF!</definedName>
    <definedName name="원추리노">#REF!</definedName>
    <definedName name="원추리재">#REF!</definedName>
    <definedName name="원파고라노">#REF!</definedName>
    <definedName name="원파고라재">#REF!</definedName>
    <definedName name="월">#REF!</definedName>
    <definedName name="위병면회소">[52]원가계산서!#REF!</definedName>
    <definedName name="위생공001" localSheetId="4">#REF!</definedName>
    <definedName name="위생공001" localSheetId="37">#REF!</definedName>
    <definedName name="위생공001" localSheetId="38">#REF!</definedName>
    <definedName name="위생공001" localSheetId="39">#REF!</definedName>
    <definedName name="위생공001" localSheetId="40">#REF!</definedName>
    <definedName name="위생공001" localSheetId="35">#REF!</definedName>
    <definedName name="위생공001" localSheetId="41">#REF!</definedName>
    <definedName name="위생공001" localSheetId="36">#REF!</definedName>
    <definedName name="위생공001" localSheetId="34">#REF!</definedName>
    <definedName name="위생공001" localSheetId="42">#REF!</definedName>
    <definedName name="위생공001" localSheetId="22">#REF!</definedName>
    <definedName name="위생공001" localSheetId="43">#REF!</definedName>
    <definedName name="위생공001">#REF!</definedName>
    <definedName name="위생공002" localSheetId="4">#REF!</definedName>
    <definedName name="위생공002" localSheetId="37">#REF!</definedName>
    <definedName name="위생공002" localSheetId="38">#REF!</definedName>
    <definedName name="위생공002" localSheetId="39">#REF!</definedName>
    <definedName name="위생공002" localSheetId="40">#REF!</definedName>
    <definedName name="위생공002" localSheetId="35">#REF!</definedName>
    <definedName name="위생공002" localSheetId="41">#REF!</definedName>
    <definedName name="위생공002" localSheetId="36">#REF!</definedName>
    <definedName name="위생공002" localSheetId="34">#REF!</definedName>
    <definedName name="위생공002" localSheetId="42">#REF!</definedName>
    <definedName name="위생공002" localSheetId="22">#REF!</definedName>
    <definedName name="위생공002" localSheetId="43">#REF!</definedName>
    <definedName name="위생공002">#REF!</definedName>
    <definedName name="위생공011" localSheetId="4">#REF!</definedName>
    <definedName name="위생공011" localSheetId="37">#REF!</definedName>
    <definedName name="위생공011" localSheetId="38">#REF!</definedName>
    <definedName name="위생공011" localSheetId="39">#REF!</definedName>
    <definedName name="위생공011" localSheetId="40">#REF!</definedName>
    <definedName name="위생공011" localSheetId="35">#REF!</definedName>
    <definedName name="위생공011" localSheetId="41">#REF!</definedName>
    <definedName name="위생공011" localSheetId="36">#REF!</definedName>
    <definedName name="위생공011" localSheetId="34">#REF!</definedName>
    <definedName name="위생공011" localSheetId="42">#REF!</definedName>
    <definedName name="위생공011" localSheetId="22">#REF!</definedName>
    <definedName name="위생공011" localSheetId="43">#REF!</definedName>
    <definedName name="위생공011">#REF!</definedName>
    <definedName name="위생공982" localSheetId="4">#REF!</definedName>
    <definedName name="위생공982" localSheetId="37">#REF!</definedName>
    <definedName name="위생공982" localSheetId="38">#REF!</definedName>
    <definedName name="위생공982" localSheetId="39">#REF!</definedName>
    <definedName name="위생공982" localSheetId="40">#REF!</definedName>
    <definedName name="위생공982" localSheetId="35">#REF!</definedName>
    <definedName name="위생공982" localSheetId="41">#REF!</definedName>
    <definedName name="위생공982" localSheetId="36">#REF!</definedName>
    <definedName name="위생공982" localSheetId="34">#REF!</definedName>
    <definedName name="위생공982" localSheetId="42">#REF!</definedName>
    <definedName name="위생공982" localSheetId="22">#REF!</definedName>
    <definedName name="위생공982" localSheetId="43">#REF!</definedName>
    <definedName name="위생공982">#REF!</definedName>
    <definedName name="위생공991" localSheetId="4">#REF!</definedName>
    <definedName name="위생공991" localSheetId="37">#REF!</definedName>
    <definedName name="위생공991" localSheetId="38">#REF!</definedName>
    <definedName name="위생공991" localSheetId="39">#REF!</definedName>
    <definedName name="위생공991" localSheetId="40">#REF!</definedName>
    <definedName name="위생공991" localSheetId="35">#REF!</definedName>
    <definedName name="위생공991" localSheetId="41">#REF!</definedName>
    <definedName name="위생공991" localSheetId="36">#REF!</definedName>
    <definedName name="위생공991" localSheetId="34">#REF!</definedName>
    <definedName name="위생공991" localSheetId="42">#REF!</definedName>
    <definedName name="위생공991" localSheetId="22">#REF!</definedName>
    <definedName name="위생공991" localSheetId="43">#REF!</definedName>
    <definedName name="위생공991">#REF!</definedName>
    <definedName name="위생공992" localSheetId="4">#REF!</definedName>
    <definedName name="위생공992" localSheetId="37">#REF!</definedName>
    <definedName name="위생공992" localSheetId="38">#REF!</definedName>
    <definedName name="위생공992" localSheetId="39">#REF!</definedName>
    <definedName name="위생공992" localSheetId="40">#REF!</definedName>
    <definedName name="위생공992" localSheetId="35">#REF!</definedName>
    <definedName name="위생공992" localSheetId="41">#REF!</definedName>
    <definedName name="위생공992" localSheetId="36">#REF!</definedName>
    <definedName name="위생공992" localSheetId="34">#REF!</definedName>
    <definedName name="위생공992" localSheetId="42">#REF!</definedName>
    <definedName name="위생공992" localSheetId="22">#REF!</definedName>
    <definedName name="위생공992" localSheetId="43">#REF!</definedName>
    <definedName name="위생공992">#REF!</definedName>
    <definedName name="위치">#N/A</definedName>
    <definedName name="유">#REF!</definedName>
    <definedName name="유_지_창_고">#REF!</definedName>
    <definedName name="유골천">#REF!</definedName>
    <definedName name="유기질비료">#REF!</definedName>
    <definedName name="유동">#REF!</definedName>
    <definedName name="유량계설치">#REF!</definedName>
    <definedName name="유리공001" localSheetId="4">#REF!</definedName>
    <definedName name="유리공001" localSheetId="37">#REF!</definedName>
    <definedName name="유리공001" localSheetId="38">#REF!</definedName>
    <definedName name="유리공001" localSheetId="39">#REF!</definedName>
    <definedName name="유리공001" localSheetId="40">#REF!</definedName>
    <definedName name="유리공001" localSheetId="35">#REF!</definedName>
    <definedName name="유리공001" localSheetId="41">#REF!</definedName>
    <definedName name="유리공001" localSheetId="36">#REF!</definedName>
    <definedName name="유리공001" localSheetId="34">#REF!</definedName>
    <definedName name="유리공001" localSheetId="42">#REF!</definedName>
    <definedName name="유리공001" localSheetId="22">#REF!</definedName>
    <definedName name="유리공001" localSheetId="43">#REF!</definedName>
    <definedName name="유리공001">#REF!</definedName>
    <definedName name="유리공002" localSheetId="4">#REF!</definedName>
    <definedName name="유리공002" localSheetId="37">#REF!</definedName>
    <definedName name="유리공002" localSheetId="38">#REF!</definedName>
    <definedName name="유리공002" localSheetId="39">#REF!</definedName>
    <definedName name="유리공002" localSheetId="40">#REF!</definedName>
    <definedName name="유리공002" localSheetId="35">#REF!</definedName>
    <definedName name="유리공002" localSheetId="41">#REF!</definedName>
    <definedName name="유리공002" localSheetId="36">#REF!</definedName>
    <definedName name="유리공002" localSheetId="34">#REF!</definedName>
    <definedName name="유리공002" localSheetId="42">#REF!</definedName>
    <definedName name="유리공002" localSheetId="22">#REF!</definedName>
    <definedName name="유리공002" localSheetId="43">#REF!</definedName>
    <definedName name="유리공002">#REF!</definedName>
    <definedName name="유리공011" localSheetId="4">#REF!</definedName>
    <definedName name="유리공011" localSheetId="37">#REF!</definedName>
    <definedName name="유리공011" localSheetId="38">#REF!</definedName>
    <definedName name="유리공011" localSheetId="39">#REF!</definedName>
    <definedName name="유리공011" localSheetId="40">#REF!</definedName>
    <definedName name="유리공011" localSheetId="35">#REF!</definedName>
    <definedName name="유리공011" localSheetId="41">#REF!</definedName>
    <definedName name="유리공011" localSheetId="36">#REF!</definedName>
    <definedName name="유리공011" localSheetId="34">#REF!</definedName>
    <definedName name="유리공011" localSheetId="42">#REF!</definedName>
    <definedName name="유리공011" localSheetId="22">#REF!</definedName>
    <definedName name="유리공011" localSheetId="43">#REF!</definedName>
    <definedName name="유리공011">#REF!</definedName>
    <definedName name="유리공982" localSheetId="4">#REF!</definedName>
    <definedName name="유리공982" localSheetId="37">#REF!</definedName>
    <definedName name="유리공982" localSheetId="38">#REF!</definedName>
    <definedName name="유리공982" localSheetId="39">#REF!</definedName>
    <definedName name="유리공982" localSheetId="40">#REF!</definedName>
    <definedName name="유리공982" localSheetId="35">#REF!</definedName>
    <definedName name="유리공982" localSheetId="41">#REF!</definedName>
    <definedName name="유리공982" localSheetId="36">#REF!</definedName>
    <definedName name="유리공982" localSheetId="34">#REF!</definedName>
    <definedName name="유리공982" localSheetId="42">#REF!</definedName>
    <definedName name="유리공982" localSheetId="22">#REF!</definedName>
    <definedName name="유리공982" localSheetId="43">#REF!</definedName>
    <definedName name="유리공982">#REF!</definedName>
    <definedName name="유리공991" localSheetId="4">#REF!</definedName>
    <definedName name="유리공991" localSheetId="37">#REF!</definedName>
    <definedName name="유리공991" localSheetId="38">#REF!</definedName>
    <definedName name="유리공991" localSheetId="39">#REF!</definedName>
    <definedName name="유리공991" localSheetId="40">#REF!</definedName>
    <definedName name="유리공991" localSheetId="35">#REF!</definedName>
    <definedName name="유리공991" localSheetId="41">#REF!</definedName>
    <definedName name="유리공991" localSheetId="36">#REF!</definedName>
    <definedName name="유리공991" localSheetId="34">#REF!</definedName>
    <definedName name="유리공991" localSheetId="42">#REF!</definedName>
    <definedName name="유리공991" localSheetId="22">#REF!</definedName>
    <definedName name="유리공991" localSheetId="43">#REF!</definedName>
    <definedName name="유리공991">#REF!</definedName>
    <definedName name="유리공992" localSheetId="4">#REF!</definedName>
    <definedName name="유리공992" localSheetId="37">#REF!</definedName>
    <definedName name="유리공992" localSheetId="38">#REF!</definedName>
    <definedName name="유리공992" localSheetId="39">#REF!</definedName>
    <definedName name="유리공992" localSheetId="40">#REF!</definedName>
    <definedName name="유리공992" localSheetId="35">#REF!</definedName>
    <definedName name="유리공992" localSheetId="41">#REF!</definedName>
    <definedName name="유리공992" localSheetId="36">#REF!</definedName>
    <definedName name="유리공992" localSheetId="34">#REF!</definedName>
    <definedName name="유리공992" localSheetId="42">#REF!</definedName>
    <definedName name="유리공992" localSheetId="22">#REF!</definedName>
    <definedName name="유리공992" localSheetId="43">#REF!</definedName>
    <definedName name="유리공992">#REF!</definedName>
    <definedName name="유사복구">[27]일위대가!#REF!</definedName>
    <definedName name="유입공" hidden="1">{"'결과(하)'!$L$24"}</definedName>
    <definedName name="유지창고">#REF!</definedName>
    <definedName name="육">#REF!</definedName>
    <definedName name="육리1호" localSheetId="4">#REF!</definedName>
    <definedName name="육리1호" localSheetId="37">#REF!</definedName>
    <definedName name="육리1호" localSheetId="38">#REF!</definedName>
    <definedName name="육리1호" localSheetId="39">#REF!</definedName>
    <definedName name="육리1호" localSheetId="40">#REF!</definedName>
    <definedName name="육리1호" localSheetId="35">#REF!</definedName>
    <definedName name="육리1호" localSheetId="41">#REF!</definedName>
    <definedName name="육리1호" localSheetId="36">#REF!</definedName>
    <definedName name="육리1호" localSheetId="34">#REF!</definedName>
    <definedName name="육리1호" localSheetId="42">#REF!</definedName>
    <definedName name="육리1호" localSheetId="22">#REF!</definedName>
    <definedName name="육리1호" localSheetId="43">#REF!</definedName>
    <definedName name="육리1호">#REF!</definedName>
    <definedName name="육리2호" localSheetId="4">#REF!</definedName>
    <definedName name="육리2호" localSheetId="37">#REF!</definedName>
    <definedName name="육리2호" localSheetId="38">#REF!</definedName>
    <definedName name="육리2호" localSheetId="39">#REF!</definedName>
    <definedName name="육리2호" localSheetId="40">#REF!</definedName>
    <definedName name="육리2호" localSheetId="35">#REF!</definedName>
    <definedName name="육리2호" localSheetId="41">#REF!</definedName>
    <definedName name="육리2호" localSheetId="36">#REF!</definedName>
    <definedName name="육리2호" localSheetId="34">#REF!</definedName>
    <definedName name="육리2호" localSheetId="42">#REF!</definedName>
    <definedName name="육리2호" localSheetId="22">#REF!</definedName>
    <definedName name="육리2호" localSheetId="43">#REF!</definedName>
    <definedName name="육리2호">#REF!</definedName>
    <definedName name="육상면정리및청소">#REF!</definedName>
    <definedName name="윤" localSheetId="4">#REF!,#REF!,#REF!,#REF!,#REF!,#REF!,#REF!,#REF!,#REF!,#REF!,#REF!,#REF!,#REF!,#REF!,#REF!,#REF!,#REF!,#REF!,#REF!</definedName>
    <definedName name="윤" localSheetId="14">#REF!,#REF!,#REF!,#REF!,#REF!,#REF!,#REF!,#REF!,#REF!,#REF!,#REF!,#REF!,#REF!,#REF!,#REF!,#REF!,#REF!,#REF!,#REF!</definedName>
    <definedName name="윤" localSheetId="13">#REF!,#REF!,#REF!,#REF!,#REF!,#REF!,#REF!,#REF!,#REF!,#REF!,#REF!,#REF!,#REF!,#REF!,#REF!,#REF!,#REF!,#REF!,#REF!</definedName>
    <definedName name="윤" localSheetId="12">#REF!,#REF!,#REF!,#REF!,#REF!,#REF!,#REF!,#REF!,#REF!,#REF!,#REF!,#REF!,#REF!,#REF!,#REF!,#REF!,#REF!,#REF!,#REF!</definedName>
    <definedName name="윤" localSheetId="37">#REF!,#REF!,#REF!,#REF!,#REF!,#REF!,#REF!,#REF!,#REF!,#REF!,#REF!,#REF!,#REF!,#REF!,#REF!,#REF!,#REF!,#REF!,#REF!</definedName>
    <definedName name="윤" localSheetId="38">#REF!,#REF!,#REF!,#REF!,#REF!,#REF!,#REF!,#REF!,#REF!,#REF!,#REF!,#REF!,#REF!,#REF!,#REF!,#REF!,#REF!,#REF!,#REF!</definedName>
    <definedName name="윤" localSheetId="39">#REF!,#REF!,#REF!,#REF!,#REF!,#REF!,#REF!,#REF!,#REF!,#REF!,#REF!,#REF!,#REF!,#REF!,#REF!,#REF!,#REF!,#REF!,#REF!</definedName>
    <definedName name="윤" localSheetId="40">#REF!,#REF!,#REF!,#REF!,#REF!,#REF!,#REF!,#REF!,#REF!,#REF!,#REF!,#REF!,#REF!,#REF!,#REF!,#REF!,#REF!,#REF!,#REF!</definedName>
    <definedName name="윤" localSheetId="35">#REF!,#REF!,#REF!,#REF!,#REF!,#REF!,#REF!,#REF!,#REF!,#REF!,#REF!,#REF!,#REF!,#REF!,#REF!,#REF!,#REF!,#REF!,#REF!</definedName>
    <definedName name="윤" localSheetId="41">#REF!,#REF!,#REF!,#REF!,#REF!,#REF!,#REF!,#REF!,#REF!,#REF!,#REF!,#REF!,#REF!,#REF!,#REF!,#REF!,#REF!,#REF!,#REF!</definedName>
    <definedName name="윤" localSheetId="36">#REF!,#REF!,#REF!,#REF!,#REF!,#REF!,#REF!,#REF!,#REF!,#REF!,#REF!,#REF!,#REF!,#REF!,#REF!,#REF!,#REF!,#REF!,#REF!</definedName>
    <definedName name="윤" localSheetId="34">#REF!,#REF!,#REF!,#REF!,#REF!,#REF!,#REF!,#REF!,#REF!,#REF!,#REF!,#REF!,#REF!,#REF!,#REF!,#REF!,#REF!,#REF!,#REF!</definedName>
    <definedName name="윤" localSheetId="42">#REF!,#REF!,#REF!,#REF!,#REF!,#REF!,#REF!,#REF!,#REF!,#REF!,#REF!,#REF!,#REF!,#REF!,#REF!,#REF!,#REF!,#REF!,#REF!</definedName>
    <definedName name="윤" localSheetId="22">#REF!,#REF!,#REF!,#REF!,#REF!,#REF!,#REF!,#REF!,#REF!,#REF!,#REF!,#REF!,#REF!,#REF!,#REF!,#REF!,#REF!,#REF!,#REF!</definedName>
    <definedName name="윤" localSheetId="10">#REF!,#REF!,#REF!,#REF!,#REF!,#REF!,#REF!,#REF!,#REF!,#REF!,#REF!,#REF!,#REF!,#REF!,#REF!,#REF!,#REF!,#REF!,#REF!</definedName>
    <definedName name="윤" localSheetId="43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으치" hidden="1">#REF!</definedName>
    <definedName name="은목서H1.5노">#REF!</definedName>
    <definedName name="은목서H1.5재">#REF!</definedName>
    <definedName name="은산1호" localSheetId="4">#REF!</definedName>
    <definedName name="은산1호" localSheetId="52">#REF!</definedName>
    <definedName name="은산1호" localSheetId="37">#REF!</definedName>
    <definedName name="은산1호" localSheetId="38">#REF!</definedName>
    <definedName name="은산1호" localSheetId="39">#REF!</definedName>
    <definedName name="은산1호" localSheetId="40">#REF!</definedName>
    <definedName name="은산1호" localSheetId="35">#REF!</definedName>
    <definedName name="은산1호" localSheetId="41">#REF!</definedName>
    <definedName name="은산1호" localSheetId="36">#REF!</definedName>
    <definedName name="은산1호" localSheetId="34">#REF!</definedName>
    <definedName name="은산1호" localSheetId="42">#REF!</definedName>
    <definedName name="은산1호" localSheetId="22">#REF!</definedName>
    <definedName name="은산1호" localSheetId="43">#REF!</definedName>
    <definedName name="은산1호">#REF!</definedName>
    <definedName name="은산2호" localSheetId="4">#REF!</definedName>
    <definedName name="은산2호" localSheetId="37">#REF!</definedName>
    <definedName name="은산2호" localSheetId="38">#REF!</definedName>
    <definedName name="은산2호" localSheetId="39">#REF!</definedName>
    <definedName name="은산2호" localSheetId="40">#REF!</definedName>
    <definedName name="은산2호" localSheetId="35">#REF!</definedName>
    <definedName name="은산2호" localSheetId="41">#REF!</definedName>
    <definedName name="은산2호" localSheetId="36">#REF!</definedName>
    <definedName name="은산2호" localSheetId="34">#REF!</definedName>
    <definedName name="은산2호" localSheetId="42">#REF!</definedName>
    <definedName name="은산2호" localSheetId="22">#REF!</definedName>
    <definedName name="은산2호" localSheetId="43">#REF!</definedName>
    <definedName name="은산2호">#REF!</definedName>
    <definedName name="은산3호" localSheetId="4">#REF!</definedName>
    <definedName name="은산3호" localSheetId="37">#REF!</definedName>
    <definedName name="은산3호" localSheetId="38">#REF!</definedName>
    <definedName name="은산3호" localSheetId="39">#REF!</definedName>
    <definedName name="은산3호" localSheetId="40">#REF!</definedName>
    <definedName name="은산3호" localSheetId="35">#REF!</definedName>
    <definedName name="은산3호" localSheetId="41">#REF!</definedName>
    <definedName name="은산3호" localSheetId="36">#REF!</definedName>
    <definedName name="은산3호" localSheetId="34">#REF!</definedName>
    <definedName name="은산3호" localSheetId="42">#REF!</definedName>
    <definedName name="은산3호" localSheetId="22">#REF!</definedName>
    <definedName name="은산3호" localSheetId="43">#REF!</definedName>
    <definedName name="은산3호">#REF!</definedName>
    <definedName name="은산4호" localSheetId="4">#REF!</definedName>
    <definedName name="은산4호" localSheetId="37">#REF!</definedName>
    <definedName name="은산4호" localSheetId="38">#REF!</definedName>
    <definedName name="은산4호" localSheetId="39">#REF!</definedName>
    <definedName name="은산4호" localSheetId="40">#REF!</definedName>
    <definedName name="은산4호" localSheetId="35">#REF!</definedName>
    <definedName name="은산4호" localSheetId="41">#REF!</definedName>
    <definedName name="은산4호" localSheetId="36">#REF!</definedName>
    <definedName name="은산4호" localSheetId="34">#REF!</definedName>
    <definedName name="은산4호" localSheetId="42">#REF!</definedName>
    <definedName name="은산4호" localSheetId="22">#REF!</definedName>
    <definedName name="은산4호" localSheetId="43">#REF!</definedName>
    <definedName name="은산4호">#REF!</definedName>
    <definedName name="은행B12경">#REF!</definedName>
    <definedName name="은행B12노">#REF!</definedName>
    <definedName name="은행B12재">#REF!</definedName>
    <definedName name="은행B8">#REF!</definedName>
    <definedName name="은행B8경">#REF!</definedName>
    <definedName name="은행B8노">#REF!</definedName>
    <definedName name="은행B8재">#REF!</definedName>
    <definedName name="은행나무" localSheetId="4">#REF!</definedName>
    <definedName name="은행나무" localSheetId="14">#REF!</definedName>
    <definedName name="은행나무" localSheetId="13">#REF!</definedName>
    <definedName name="은행나무" localSheetId="12">#REF!</definedName>
    <definedName name="은행나무" localSheetId="37">#REF!</definedName>
    <definedName name="은행나무" localSheetId="38">#REF!</definedName>
    <definedName name="은행나무" localSheetId="39">#REF!</definedName>
    <definedName name="은행나무" localSheetId="40">#REF!</definedName>
    <definedName name="은행나무" localSheetId="35">#REF!</definedName>
    <definedName name="은행나무" localSheetId="41">#REF!</definedName>
    <definedName name="은행나무" localSheetId="36">#REF!</definedName>
    <definedName name="은행나무" localSheetId="34">#REF!</definedName>
    <definedName name="은행나무" localSheetId="42">#REF!</definedName>
    <definedName name="은행나무" localSheetId="22">#REF!</definedName>
    <definedName name="은행나무" localSheetId="10">#REF!</definedName>
    <definedName name="은행나무" localSheetId="43">#REF!</definedName>
    <definedName name="은행나무">#REF!</definedName>
    <definedName name="은행나무H3.5" localSheetId="4">#REF!</definedName>
    <definedName name="은행나무H3.5" localSheetId="37">#REF!</definedName>
    <definedName name="은행나무H3.5" localSheetId="38">#REF!</definedName>
    <definedName name="은행나무H3.5" localSheetId="39">#REF!</definedName>
    <definedName name="은행나무H3.5" localSheetId="40">#REF!</definedName>
    <definedName name="은행나무H3.5" localSheetId="35">#REF!</definedName>
    <definedName name="은행나무H3.5" localSheetId="41">#REF!</definedName>
    <definedName name="은행나무H3.5" localSheetId="36">#REF!</definedName>
    <definedName name="은행나무H3.5" localSheetId="34">#REF!</definedName>
    <definedName name="은행나무H3.5" localSheetId="42">#REF!</definedName>
    <definedName name="은행나무H3.5" localSheetId="22">#REF!</definedName>
    <definedName name="은행나무H3.5" localSheetId="43">#REF!</definedName>
    <definedName name="은행나무H3.5">#REF!</definedName>
    <definedName name="을" localSheetId="4">#REF!</definedName>
    <definedName name="을" localSheetId="37">#REF!</definedName>
    <definedName name="을" localSheetId="38">#REF!</definedName>
    <definedName name="을" localSheetId="39">#REF!</definedName>
    <definedName name="을" localSheetId="40">#REF!</definedName>
    <definedName name="을" localSheetId="35">#REF!</definedName>
    <definedName name="을" localSheetId="41">#REF!</definedName>
    <definedName name="을" localSheetId="36">#REF!</definedName>
    <definedName name="을" localSheetId="34">#REF!</definedName>
    <definedName name="을" localSheetId="42">#REF!</definedName>
    <definedName name="을" localSheetId="22">#REF!</definedName>
    <definedName name="을" localSheetId="43">#REF!</definedName>
    <definedName name="을">#REF!</definedName>
    <definedName name="을지양식">#REF!</definedName>
    <definedName name="의" hidden="1">{#N/A,#N/A,FALSE,"운반시간"}</definedName>
    <definedName name="이" localSheetId="4">#REF!,#REF!,#REF!,#REF!,#REF!,#REF!,#REF!,#REF!,#REF!,#REF!,#REF!,#REF!,#REF!,#REF!,#REF!,#REF!,#REF!,#REF!,#REF!</definedName>
    <definedName name="이" localSheetId="37">#REF!</definedName>
    <definedName name="이" localSheetId="38">#REF!</definedName>
    <definedName name="이" localSheetId="39">#REF!</definedName>
    <definedName name="이" localSheetId="40">#REF!</definedName>
    <definedName name="이" localSheetId="35">#REF!</definedName>
    <definedName name="이" localSheetId="41">#REF!</definedName>
    <definedName name="이" localSheetId="36">#REF!</definedName>
    <definedName name="이" localSheetId="34">#REF!</definedName>
    <definedName name="이" localSheetId="42">#REF!</definedName>
    <definedName name="이" localSheetId="22">#REF!</definedName>
    <definedName name="이" localSheetId="43">#REF!</definedName>
    <definedName name="이">#REF!</definedName>
    <definedName name="이각경">#REF!</definedName>
    <definedName name="이각지주목">#REF!</definedName>
    <definedName name="이공구가설비" localSheetId="4">#REF!</definedName>
    <definedName name="이공구가설비" localSheetId="14">#REF!</definedName>
    <definedName name="이공구가설비" localSheetId="13">#REF!</definedName>
    <definedName name="이공구가설비" localSheetId="12">#REF!</definedName>
    <definedName name="이공구가설비" localSheetId="37">#REF!</definedName>
    <definedName name="이공구가설비" localSheetId="38">#REF!</definedName>
    <definedName name="이공구가설비" localSheetId="39">#REF!</definedName>
    <definedName name="이공구가설비" localSheetId="40">#REF!</definedName>
    <definedName name="이공구가설비" localSheetId="35">#REF!</definedName>
    <definedName name="이공구가설비" localSheetId="41">#REF!</definedName>
    <definedName name="이공구가설비" localSheetId="36">#REF!</definedName>
    <definedName name="이공구가설비" localSheetId="34">#REF!</definedName>
    <definedName name="이공구가설비" localSheetId="42">#REF!</definedName>
    <definedName name="이공구가설비" localSheetId="22">#REF!</definedName>
    <definedName name="이공구가설비" localSheetId="10">#REF!</definedName>
    <definedName name="이공구가설비" localSheetId="43">#REF!</definedName>
    <definedName name="이공구가설비">#REF!</definedName>
    <definedName name="이공구간접노무비" localSheetId="4">#REF!</definedName>
    <definedName name="이공구간접노무비" localSheetId="14">#REF!</definedName>
    <definedName name="이공구간접노무비" localSheetId="13">#REF!</definedName>
    <definedName name="이공구간접노무비" localSheetId="12">#REF!</definedName>
    <definedName name="이공구간접노무비" localSheetId="37">#REF!</definedName>
    <definedName name="이공구간접노무비" localSheetId="38">#REF!</definedName>
    <definedName name="이공구간접노무비" localSheetId="39">#REF!</definedName>
    <definedName name="이공구간접노무비" localSheetId="40">#REF!</definedName>
    <definedName name="이공구간접노무비" localSheetId="35">#REF!</definedName>
    <definedName name="이공구간접노무비" localSheetId="41">#REF!</definedName>
    <definedName name="이공구간접노무비" localSheetId="36">#REF!</definedName>
    <definedName name="이공구간접노무비" localSheetId="34">#REF!</definedName>
    <definedName name="이공구간접노무비" localSheetId="42">#REF!</definedName>
    <definedName name="이공구간접노무비" localSheetId="22">#REF!</definedName>
    <definedName name="이공구간접노무비" localSheetId="10">#REF!</definedName>
    <definedName name="이공구간접노무비" localSheetId="43">#REF!</definedName>
    <definedName name="이공구간접노무비">#REF!</definedName>
    <definedName name="이공구공사원가" localSheetId="4">#REF!</definedName>
    <definedName name="이공구공사원가" localSheetId="14">#REF!</definedName>
    <definedName name="이공구공사원가" localSheetId="13">#REF!</definedName>
    <definedName name="이공구공사원가" localSheetId="12">#REF!</definedName>
    <definedName name="이공구공사원가" localSheetId="37">#REF!</definedName>
    <definedName name="이공구공사원가" localSheetId="38">#REF!</definedName>
    <definedName name="이공구공사원가" localSheetId="39">#REF!</definedName>
    <definedName name="이공구공사원가" localSheetId="40">#REF!</definedName>
    <definedName name="이공구공사원가" localSheetId="35">#REF!</definedName>
    <definedName name="이공구공사원가" localSheetId="41">#REF!</definedName>
    <definedName name="이공구공사원가" localSheetId="36">#REF!</definedName>
    <definedName name="이공구공사원가" localSheetId="34">#REF!</definedName>
    <definedName name="이공구공사원가" localSheetId="42">#REF!</definedName>
    <definedName name="이공구공사원가" localSheetId="22">#REF!</definedName>
    <definedName name="이공구공사원가" localSheetId="10">#REF!</definedName>
    <definedName name="이공구공사원가" localSheetId="43">#REF!</definedName>
    <definedName name="이공구공사원가">#REF!</definedName>
    <definedName name="이공구기타경비" localSheetId="4">#REF!</definedName>
    <definedName name="이공구기타경비" localSheetId="14">#REF!</definedName>
    <definedName name="이공구기타경비" localSheetId="13">#REF!</definedName>
    <definedName name="이공구기타경비" localSheetId="12">#REF!</definedName>
    <definedName name="이공구기타경비" localSheetId="37">#REF!</definedName>
    <definedName name="이공구기타경비" localSheetId="38">#REF!</definedName>
    <definedName name="이공구기타경비" localSheetId="39">#REF!</definedName>
    <definedName name="이공구기타경비" localSheetId="40">#REF!</definedName>
    <definedName name="이공구기타경비" localSheetId="35">#REF!</definedName>
    <definedName name="이공구기타경비" localSheetId="41">#REF!</definedName>
    <definedName name="이공구기타경비" localSheetId="36">#REF!</definedName>
    <definedName name="이공구기타경비" localSheetId="34">#REF!</definedName>
    <definedName name="이공구기타경비" localSheetId="42">#REF!</definedName>
    <definedName name="이공구기타경비" localSheetId="22">#REF!</definedName>
    <definedName name="이공구기타경비" localSheetId="10">#REF!</definedName>
    <definedName name="이공구기타경비" localSheetId="43">#REF!</definedName>
    <definedName name="이공구기타경비">#REF!</definedName>
    <definedName name="이공구부가가치세">'[38]2공구산출내역'!#REF!</definedName>
    <definedName name="이공구산재보험료" localSheetId="4">#REF!</definedName>
    <definedName name="이공구산재보험료" localSheetId="14">#REF!</definedName>
    <definedName name="이공구산재보험료" localSheetId="13">#REF!</definedName>
    <definedName name="이공구산재보험료" localSheetId="12">#REF!</definedName>
    <definedName name="이공구산재보험료" localSheetId="37">#REF!</definedName>
    <definedName name="이공구산재보험료" localSheetId="38">#REF!</definedName>
    <definedName name="이공구산재보험료" localSheetId="39">#REF!</definedName>
    <definedName name="이공구산재보험료" localSheetId="40">#REF!</definedName>
    <definedName name="이공구산재보험료" localSheetId="35">#REF!</definedName>
    <definedName name="이공구산재보험료" localSheetId="41">#REF!</definedName>
    <definedName name="이공구산재보험료" localSheetId="36">#REF!</definedName>
    <definedName name="이공구산재보험료" localSheetId="34">#REF!</definedName>
    <definedName name="이공구산재보험료" localSheetId="42">#REF!</definedName>
    <definedName name="이공구산재보험료" localSheetId="22">#REF!</definedName>
    <definedName name="이공구산재보험료" localSheetId="10">#REF!</definedName>
    <definedName name="이공구산재보험료" localSheetId="43">#REF!</definedName>
    <definedName name="이공구산재보험료">#REF!</definedName>
    <definedName name="이공구안전관리비" localSheetId="4">#REF!</definedName>
    <definedName name="이공구안전관리비" localSheetId="14">#REF!</definedName>
    <definedName name="이공구안전관리비" localSheetId="13">#REF!</definedName>
    <definedName name="이공구안전관리비" localSheetId="12">#REF!</definedName>
    <definedName name="이공구안전관리비" localSheetId="37">#REF!</definedName>
    <definedName name="이공구안전관리비" localSheetId="38">#REF!</definedName>
    <definedName name="이공구안전관리비" localSheetId="39">#REF!</definedName>
    <definedName name="이공구안전관리비" localSheetId="40">#REF!</definedName>
    <definedName name="이공구안전관리비" localSheetId="35">#REF!</definedName>
    <definedName name="이공구안전관리비" localSheetId="41">#REF!</definedName>
    <definedName name="이공구안전관리비" localSheetId="36">#REF!</definedName>
    <definedName name="이공구안전관리비" localSheetId="34">#REF!</definedName>
    <definedName name="이공구안전관리비" localSheetId="42">#REF!</definedName>
    <definedName name="이공구안전관리비" localSheetId="22">#REF!</definedName>
    <definedName name="이공구안전관리비" localSheetId="10">#REF!</definedName>
    <definedName name="이공구안전관리비" localSheetId="43">#REF!</definedName>
    <definedName name="이공구안전관리비">#REF!</definedName>
    <definedName name="이공구이윤" localSheetId="4">#REF!</definedName>
    <definedName name="이공구이윤" localSheetId="14">#REF!</definedName>
    <definedName name="이공구이윤" localSheetId="13">#REF!</definedName>
    <definedName name="이공구이윤" localSheetId="12">#REF!</definedName>
    <definedName name="이공구이윤" localSheetId="37">#REF!</definedName>
    <definedName name="이공구이윤" localSheetId="38">#REF!</definedName>
    <definedName name="이공구이윤" localSheetId="39">#REF!</definedName>
    <definedName name="이공구이윤" localSheetId="40">#REF!</definedName>
    <definedName name="이공구이윤" localSheetId="35">#REF!</definedName>
    <definedName name="이공구이윤" localSheetId="41">#REF!</definedName>
    <definedName name="이공구이윤" localSheetId="36">#REF!</definedName>
    <definedName name="이공구이윤" localSheetId="34">#REF!</definedName>
    <definedName name="이공구이윤" localSheetId="42">#REF!</definedName>
    <definedName name="이공구이윤" localSheetId="22">#REF!</definedName>
    <definedName name="이공구이윤" localSheetId="10">#REF!</definedName>
    <definedName name="이공구이윤" localSheetId="43">#REF!</definedName>
    <definedName name="이공구이윤">#REF!</definedName>
    <definedName name="이공구일반관리비" localSheetId="4">#REF!</definedName>
    <definedName name="이공구일반관리비" localSheetId="14">#REF!</definedName>
    <definedName name="이공구일반관리비" localSheetId="13">#REF!</definedName>
    <definedName name="이공구일반관리비" localSheetId="12">#REF!</definedName>
    <definedName name="이공구일반관리비" localSheetId="37">#REF!</definedName>
    <definedName name="이공구일반관리비" localSheetId="38">#REF!</definedName>
    <definedName name="이공구일반관리비" localSheetId="39">#REF!</definedName>
    <definedName name="이공구일반관리비" localSheetId="40">#REF!</definedName>
    <definedName name="이공구일반관리비" localSheetId="35">#REF!</definedName>
    <definedName name="이공구일반관리비" localSheetId="41">#REF!</definedName>
    <definedName name="이공구일반관리비" localSheetId="36">#REF!</definedName>
    <definedName name="이공구일반관리비" localSheetId="34">#REF!</definedName>
    <definedName name="이공구일반관리비" localSheetId="42">#REF!</definedName>
    <definedName name="이공구일반관리비" localSheetId="22">#REF!</definedName>
    <definedName name="이공구일반관리비" localSheetId="10">#REF!</definedName>
    <definedName name="이공구일반관리비" localSheetId="43">#REF!</definedName>
    <definedName name="이공구일반관리비">#REF!</definedName>
    <definedName name="이기무슨말이고">#REF!</definedName>
    <definedName name="이기사사" hidden="1">#REF!</definedName>
    <definedName name="이노">#REF!</definedName>
    <definedName name="이름" hidden="1">#REF!</definedName>
    <definedName name="이릉" hidden="1">#REF!</definedName>
    <definedName name="이미" hidden="1">#REF!</definedName>
    <definedName name="이미리" hidden="1">#REF!</definedName>
    <definedName name="이상">#REF!</definedName>
    <definedName name="이식">#REF!</definedName>
    <definedName name="이월32">#REF!</definedName>
    <definedName name="이윤" localSheetId="4">#REF!</definedName>
    <definedName name="이윤" localSheetId="37">#REF!</definedName>
    <definedName name="이윤" localSheetId="38">#REF!</definedName>
    <definedName name="이윤" localSheetId="39">#REF!</definedName>
    <definedName name="이윤" localSheetId="40">#REF!</definedName>
    <definedName name="이윤" localSheetId="35">#REF!</definedName>
    <definedName name="이윤" localSheetId="41">#REF!</definedName>
    <definedName name="이윤" localSheetId="36">#REF!</definedName>
    <definedName name="이윤" localSheetId="34">#REF!</definedName>
    <definedName name="이윤" localSheetId="42">#REF!</definedName>
    <definedName name="이윤" localSheetId="22">#REF!</definedName>
    <definedName name="이윤" localSheetId="43">#REF!</definedName>
    <definedName name="이윤">#REF!</definedName>
    <definedName name="이윤_산식">#REF!</definedName>
    <definedName name="이윤요율">#REF!</definedName>
    <definedName name="이윤표">#REF!</definedName>
    <definedName name="이응각" localSheetId="4">#REF!</definedName>
    <definedName name="이응각" localSheetId="37">#REF!</definedName>
    <definedName name="이응각" localSheetId="38">#REF!</definedName>
    <definedName name="이응각" localSheetId="39">#REF!</definedName>
    <definedName name="이응각" localSheetId="40">#REF!</definedName>
    <definedName name="이응각" localSheetId="35">#REF!</definedName>
    <definedName name="이응각" localSheetId="41">#REF!</definedName>
    <definedName name="이응각" localSheetId="36">#REF!</definedName>
    <definedName name="이응각" localSheetId="34">#REF!</definedName>
    <definedName name="이응각" localSheetId="42">#REF!</definedName>
    <definedName name="이응각" localSheetId="22">#REF!</definedName>
    <definedName name="이응각" localSheetId="43">#REF!</definedName>
    <definedName name="이응각">#REF!</definedName>
    <definedName name="이이" localSheetId="4">#REF!</definedName>
    <definedName name="이이" localSheetId="37">#REF!</definedName>
    <definedName name="이이" localSheetId="38">#REF!</definedName>
    <definedName name="이이" localSheetId="39">#REF!</definedName>
    <definedName name="이이" localSheetId="40">#REF!</definedName>
    <definedName name="이이" localSheetId="35">#REF!</definedName>
    <definedName name="이이" localSheetId="41">#REF!</definedName>
    <definedName name="이이" localSheetId="36">#REF!</definedName>
    <definedName name="이이" localSheetId="34">#REF!</definedName>
    <definedName name="이이" localSheetId="42">#REF!</definedName>
    <definedName name="이이" localSheetId="22">#REF!</definedName>
    <definedName name="이이" localSheetId="43">#REF!</definedName>
    <definedName name="이이">#REF!</definedName>
    <definedName name="이이잉" localSheetId="4">#REF!</definedName>
    <definedName name="이이잉" localSheetId="14">#REF!</definedName>
    <definedName name="이이잉" localSheetId="13">#REF!</definedName>
    <definedName name="이이잉" localSheetId="12">#REF!</definedName>
    <definedName name="이이잉" localSheetId="37">#REF!</definedName>
    <definedName name="이이잉" localSheetId="38">#REF!</definedName>
    <definedName name="이이잉" localSheetId="39">#REF!</definedName>
    <definedName name="이이잉" localSheetId="40">#REF!</definedName>
    <definedName name="이이잉" localSheetId="35">#REF!</definedName>
    <definedName name="이이잉" localSheetId="41">#REF!</definedName>
    <definedName name="이이잉" localSheetId="36">#REF!</definedName>
    <definedName name="이이잉" localSheetId="34">#REF!</definedName>
    <definedName name="이이잉" localSheetId="42">#REF!</definedName>
    <definedName name="이이잉" localSheetId="22">#REF!</definedName>
    <definedName name="이이잉" localSheetId="10">#REF!</definedName>
    <definedName name="이이잉" localSheetId="43">#REF!</definedName>
    <definedName name="이이잉">#REF!</definedName>
    <definedName name="이재">#REF!</definedName>
    <definedName name="이정" hidden="1">{#N/A,#N/A,FALSE,"2~8번"}</definedName>
    <definedName name="이창채" hidden="1">{#N/A,#N/A,TRUE,"손익보고"}</definedName>
    <definedName name="이팝나무H3.5" localSheetId="4">#REF!</definedName>
    <definedName name="이팝나무H3.5" localSheetId="37">#REF!</definedName>
    <definedName name="이팝나무H3.5" localSheetId="38">#REF!</definedName>
    <definedName name="이팝나무H3.5" localSheetId="39">#REF!</definedName>
    <definedName name="이팝나무H3.5" localSheetId="40">#REF!</definedName>
    <definedName name="이팝나무H3.5" localSheetId="35">#REF!</definedName>
    <definedName name="이팝나무H3.5" localSheetId="41">#REF!</definedName>
    <definedName name="이팝나무H3.5" localSheetId="36">#REF!</definedName>
    <definedName name="이팝나무H3.5" localSheetId="34">#REF!</definedName>
    <definedName name="이팝나무H3.5" localSheetId="42">#REF!</definedName>
    <definedName name="이팝나무H3.5" localSheetId="22">#REF!</definedName>
    <definedName name="이팝나무H3.5" localSheetId="43">#REF!</definedName>
    <definedName name="이팝나무H3.5">#REF!</definedName>
    <definedName name="이형관보호공">#REF!</definedName>
    <definedName name="이희선" localSheetId="4">#REF!,#REF!</definedName>
    <definedName name="이희선" localSheetId="52">#REF!,#REF!</definedName>
    <definedName name="이희선" localSheetId="37">#REF!,#REF!</definedName>
    <definedName name="이희선" localSheetId="38">#REF!,#REF!</definedName>
    <definedName name="이희선" localSheetId="39">#REF!,#REF!</definedName>
    <definedName name="이희선" localSheetId="40">#REF!,#REF!</definedName>
    <definedName name="이희선" localSheetId="35">#REF!,#REF!</definedName>
    <definedName name="이희선" localSheetId="41">#REF!,#REF!</definedName>
    <definedName name="이희선" localSheetId="36">#REF!,#REF!</definedName>
    <definedName name="이희선" localSheetId="34">#REF!,#REF!</definedName>
    <definedName name="이희선" localSheetId="42">#REF!,#REF!</definedName>
    <definedName name="이희선" localSheetId="22">#REF!,#REF!</definedName>
    <definedName name="이희선" localSheetId="43">#REF!,#REF!</definedName>
    <definedName name="이희선">#REF!,#REF!</definedName>
    <definedName name="익스팬션조인트설치">#REF!</definedName>
    <definedName name="인1">#REF!</definedName>
    <definedName name="인2">#REF!</definedName>
    <definedName name="인3">#REF!</definedName>
    <definedName name="인4">#REF!</definedName>
    <definedName name="인5">#REF!</definedName>
    <definedName name="인6">#REF!</definedName>
    <definedName name="인7">#REF!</definedName>
    <definedName name="인8">#REF!</definedName>
    <definedName name="인9">#REF!</definedName>
    <definedName name="인건비" localSheetId="4">#REF!</definedName>
    <definedName name="인건비" localSheetId="52">#REF!</definedName>
    <definedName name="인건비" localSheetId="37">#REF!</definedName>
    <definedName name="인건비" localSheetId="38">#REF!</definedName>
    <definedName name="인건비" localSheetId="39">#REF!</definedName>
    <definedName name="인건비" localSheetId="40">#REF!</definedName>
    <definedName name="인건비" localSheetId="35">#REF!</definedName>
    <definedName name="인건비" localSheetId="41">#REF!</definedName>
    <definedName name="인건비" localSheetId="36">#REF!</definedName>
    <definedName name="인건비" localSheetId="34">#REF!</definedName>
    <definedName name="인건비" localSheetId="42">#REF!</definedName>
    <definedName name="인건비" localSheetId="22">#REF!</definedName>
    <definedName name="인건비" localSheetId="43">#REF!</definedName>
    <definedName name="인건비">#REF!</definedName>
    <definedName name="인건비1">#REF!</definedName>
    <definedName name="인기300">[7]대로근거!#REF!</definedName>
    <definedName name="인기350">[7]대로근거!#REF!</definedName>
    <definedName name="인동덩쿨" localSheetId="4">#REF!</definedName>
    <definedName name="인동덩쿨" localSheetId="14">#REF!</definedName>
    <definedName name="인동덩쿨" localSheetId="13">#REF!</definedName>
    <definedName name="인동덩쿨" localSheetId="12">#REF!</definedName>
    <definedName name="인동덩쿨" localSheetId="37">#REF!</definedName>
    <definedName name="인동덩쿨" localSheetId="38">#REF!</definedName>
    <definedName name="인동덩쿨" localSheetId="39">#REF!</definedName>
    <definedName name="인동덩쿨" localSheetId="40">#REF!</definedName>
    <definedName name="인동덩쿨" localSheetId="35">#REF!</definedName>
    <definedName name="인동덩쿨" localSheetId="41">#REF!</definedName>
    <definedName name="인동덩쿨" localSheetId="36">#REF!</definedName>
    <definedName name="인동덩쿨" localSheetId="34">#REF!</definedName>
    <definedName name="인동덩쿨" localSheetId="42">#REF!</definedName>
    <definedName name="인동덩쿨" localSheetId="22">#REF!</definedName>
    <definedName name="인동덩쿨" localSheetId="10">#REF!</definedName>
    <definedName name="인동덩쿨" localSheetId="43">#REF!</definedName>
    <definedName name="인동덩쿨">#REF!</definedName>
    <definedName name="인력되메우기">#REF!</definedName>
    <definedName name="인력운반비">#N/A</definedName>
    <definedName name="인력터파기">#REF!</definedName>
    <definedName name="인력터파기되메우기">#REF!</definedName>
    <definedName name="인생">BLCH</definedName>
    <definedName name="인쇄양식">#N/A</definedName>
    <definedName name="인암300">[7]대로근거!#REF!</definedName>
    <definedName name="인암350">[7]대로근거!#REF!</definedName>
    <definedName name="인원">#REF!</definedName>
    <definedName name="인입공사비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토300">[7]대로근거!#REF!</definedName>
    <definedName name="인토350">[7]대로근거!#REF!</definedName>
    <definedName name="일" hidden="1">#REF!</definedName>
    <definedName name="일공구가설">#REF!</definedName>
    <definedName name="일공구직영비" localSheetId="4">#REF!</definedName>
    <definedName name="일공구직영비" localSheetId="14">#REF!</definedName>
    <definedName name="일공구직영비" localSheetId="13">#REF!</definedName>
    <definedName name="일공구직영비" localSheetId="12">#REF!</definedName>
    <definedName name="일공구직영비" localSheetId="37">#REF!</definedName>
    <definedName name="일공구직영비" localSheetId="38">#REF!</definedName>
    <definedName name="일공구직영비" localSheetId="39">#REF!</definedName>
    <definedName name="일공구직영비" localSheetId="40">#REF!</definedName>
    <definedName name="일공구직영비" localSheetId="35">#REF!</definedName>
    <definedName name="일공구직영비" localSheetId="41">#REF!</definedName>
    <definedName name="일공구직영비" localSheetId="36">#REF!</definedName>
    <definedName name="일공구직영비" localSheetId="34">#REF!</definedName>
    <definedName name="일공구직영비" localSheetId="42">#REF!</definedName>
    <definedName name="일공구직영비" localSheetId="22">#REF!</definedName>
    <definedName name="일공구직영비" localSheetId="10">#REF!</definedName>
    <definedName name="일공구직영비" localSheetId="43">#REF!</definedName>
    <definedName name="일공구직영비">#REF!</definedName>
    <definedName name="일대">#REF!</definedName>
    <definedName name="일반건설공사_갑">[4]단위수량!#REF!</definedName>
    <definedName name="일반건설공사_을">[4]단위수량!#REF!</definedName>
    <definedName name="일반관리비">#REF!</definedName>
    <definedName name="일반관리비_산식">#REF!</definedName>
    <definedName name="일반관리비요율">#REF!</definedName>
    <definedName name="일반관리비표">#REF!</definedName>
    <definedName name="일반부" localSheetId="4" hidden="1">{#N/A,#N/A,FALSE,"조골재"}</definedName>
    <definedName name="일반부" localSheetId="52" hidden="1">{#N/A,#N/A,FALSE,"조골재"}</definedName>
    <definedName name="일반부" localSheetId="21" hidden="1">{#N/A,#N/A,FALSE,"조골재"}</definedName>
    <definedName name="일반부" localSheetId="22" hidden="1">{#N/A,#N/A,FALSE,"조골재"}</definedName>
    <definedName name="일반부" hidden="1">{#N/A,#N/A,FALSE,"조골재"}</definedName>
    <definedName name="일반비" localSheetId="4">#REF!</definedName>
    <definedName name="일반비" localSheetId="52">#REF!</definedName>
    <definedName name="일반비" localSheetId="37">#REF!</definedName>
    <definedName name="일반비" localSheetId="38">#REF!</definedName>
    <definedName name="일반비" localSheetId="39">#REF!</definedName>
    <definedName name="일반비" localSheetId="40">#REF!</definedName>
    <definedName name="일반비" localSheetId="35">#REF!</definedName>
    <definedName name="일반비" localSheetId="41">#REF!</definedName>
    <definedName name="일반비" localSheetId="36">#REF!</definedName>
    <definedName name="일반비" localSheetId="34">#REF!</definedName>
    <definedName name="일반비" localSheetId="42">#REF!</definedName>
    <definedName name="일반비" localSheetId="22">#REF!</definedName>
    <definedName name="일반비" localSheetId="43">#REF!</definedName>
    <definedName name="일반비">#REF!</definedName>
    <definedName name="일위">#REF!,#REF!</definedName>
    <definedName name="일위단가" localSheetId="4">#REF!</definedName>
    <definedName name="일위단가" localSheetId="37">#REF!</definedName>
    <definedName name="일위단가" localSheetId="38">#REF!</definedName>
    <definedName name="일위단가" localSheetId="39">#REF!</definedName>
    <definedName name="일위단가" localSheetId="40">#REF!</definedName>
    <definedName name="일위단가" localSheetId="35">#REF!</definedName>
    <definedName name="일위단가" localSheetId="41">#REF!</definedName>
    <definedName name="일위단가" localSheetId="36">#REF!</definedName>
    <definedName name="일위단가" localSheetId="34">#REF!</definedName>
    <definedName name="일위단가" localSheetId="42">#REF!</definedName>
    <definedName name="일위단가" localSheetId="22">#REF!</definedName>
    <definedName name="일위단가" localSheetId="43">#REF!</definedName>
    <definedName name="일위단가">#REF!</definedName>
    <definedName name="일위대가" localSheetId="4">#REF!</definedName>
    <definedName name="일위대가" localSheetId="37">#REF!</definedName>
    <definedName name="일위대가" localSheetId="38">#REF!</definedName>
    <definedName name="일위대가" localSheetId="39">#REF!</definedName>
    <definedName name="일위대가" localSheetId="40">#REF!</definedName>
    <definedName name="일위대가" localSheetId="35">#REF!</definedName>
    <definedName name="일위대가" localSheetId="41">#REF!</definedName>
    <definedName name="일위대가" localSheetId="36">#REF!</definedName>
    <definedName name="일위대가" localSheetId="34">#REF!</definedName>
    <definedName name="일위대가" localSheetId="42">#REF!</definedName>
    <definedName name="일위대가" localSheetId="22">#REF!</definedName>
    <definedName name="일위대가" localSheetId="43">#REF!</definedName>
    <definedName name="일위대가">#REF!</definedName>
    <definedName name="일위대가_1">#REF!</definedName>
    <definedName name="일위대가_2">#REF!</definedName>
    <definedName name="일위대가4">#REF!</definedName>
    <definedName name="일위대가표" localSheetId="4">#REF!</definedName>
    <definedName name="일위대가표" localSheetId="37">#REF!</definedName>
    <definedName name="일위대가표" localSheetId="38">#REF!</definedName>
    <definedName name="일위대가표" localSheetId="39">#REF!</definedName>
    <definedName name="일위대가표" localSheetId="40">#REF!</definedName>
    <definedName name="일위대가표" localSheetId="35">#REF!</definedName>
    <definedName name="일위대가표" localSheetId="41">#REF!</definedName>
    <definedName name="일위대가표" localSheetId="36">#REF!</definedName>
    <definedName name="일위대가표" localSheetId="34">#REF!</definedName>
    <definedName name="일위대가표" localSheetId="42">#REF!</definedName>
    <definedName name="일위대가표" localSheetId="22">#REF!</definedName>
    <definedName name="일위대가표" localSheetId="43">#REF!</definedName>
    <definedName name="일위대가표">#REF!</definedName>
    <definedName name="일위집">#REF!</definedName>
    <definedName name="일위호표">#REF!</definedName>
    <definedName name="임직">#REF!</definedName>
    <definedName name="입력" hidden="1">#REF!</definedName>
    <definedName name="입력란">#REF!</definedName>
    <definedName name="입력선택">#REF!</definedName>
    <definedName name="입력전체">#REF!</definedName>
    <definedName name="입안1호" localSheetId="4">#REF!</definedName>
    <definedName name="입안1호" localSheetId="37">#REF!</definedName>
    <definedName name="입안1호" localSheetId="38">#REF!</definedName>
    <definedName name="입안1호" localSheetId="39">#REF!</definedName>
    <definedName name="입안1호" localSheetId="40">#REF!</definedName>
    <definedName name="입안1호" localSheetId="35">#REF!</definedName>
    <definedName name="입안1호" localSheetId="41">#REF!</definedName>
    <definedName name="입안1호" localSheetId="36">#REF!</definedName>
    <definedName name="입안1호" localSheetId="34">#REF!</definedName>
    <definedName name="입안1호" localSheetId="42">#REF!</definedName>
    <definedName name="입안1호" localSheetId="22">#REF!</definedName>
    <definedName name="입안1호" localSheetId="43">#REF!</definedName>
    <definedName name="입안1호">#REF!</definedName>
    <definedName name="입안2호" localSheetId="4">#REF!</definedName>
    <definedName name="입안2호" localSheetId="37">#REF!</definedName>
    <definedName name="입안2호" localSheetId="38">#REF!</definedName>
    <definedName name="입안2호" localSheetId="39">#REF!</definedName>
    <definedName name="입안2호" localSheetId="40">#REF!</definedName>
    <definedName name="입안2호" localSheetId="35">#REF!</definedName>
    <definedName name="입안2호" localSheetId="41">#REF!</definedName>
    <definedName name="입안2호" localSheetId="36">#REF!</definedName>
    <definedName name="입안2호" localSheetId="34">#REF!</definedName>
    <definedName name="입안2호" localSheetId="42">#REF!</definedName>
    <definedName name="입안2호" localSheetId="22">#REF!</definedName>
    <definedName name="입안2호" localSheetId="43">#REF!</definedName>
    <definedName name="입안2호">#REF!</definedName>
    <definedName name="입안3호" localSheetId="4">#REF!</definedName>
    <definedName name="입안3호" localSheetId="37">#REF!</definedName>
    <definedName name="입안3호" localSheetId="38">#REF!</definedName>
    <definedName name="입안3호" localSheetId="39">#REF!</definedName>
    <definedName name="입안3호" localSheetId="40">#REF!</definedName>
    <definedName name="입안3호" localSheetId="35">#REF!</definedName>
    <definedName name="입안3호" localSheetId="41">#REF!</definedName>
    <definedName name="입안3호" localSheetId="36">#REF!</definedName>
    <definedName name="입안3호" localSheetId="34">#REF!</definedName>
    <definedName name="입안3호" localSheetId="42">#REF!</definedName>
    <definedName name="입안3호" localSheetId="22">#REF!</definedName>
    <definedName name="입안3호" localSheetId="43">#REF!</definedName>
    <definedName name="입안3호">#REF!</definedName>
    <definedName name="입안4호" localSheetId="4">#REF!</definedName>
    <definedName name="입안4호" localSheetId="37">#REF!</definedName>
    <definedName name="입안4호" localSheetId="38">#REF!</definedName>
    <definedName name="입안4호" localSheetId="39">#REF!</definedName>
    <definedName name="입안4호" localSheetId="40">#REF!</definedName>
    <definedName name="입안4호" localSheetId="35">#REF!</definedName>
    <definedName name="입안4호" localSheetId="41">#REF!</definedName>
    <definedName name="입안4호" localSheetId="36">#REF!</definedName>
    <definedName name="입안4호" localSheetId="34">#REF!</definedName>
    <definedName name="입안4호" localSheetId="42">#REF!</definedName>
    <definedName name="입안4호" localSheetId="22">#REF!</definedName>
    <definedName name="입안4호" localSheetId="43">#REF!</definedName>
    <definedName name="입안4호">#REF!</definedName>
    <definedName name="입안기존2" localSheetId="4">#REF!</definedName>
    <definedName name="입안기존2" localSheetId="37">#REF!</definedName>
    <definedName name="입안기존2" localSheetId="38">#REF!</definedName>
    <definedName name="입안기존2" localSheetId="39">#REF!</definedName>
    <definedName name="입안기존2" localSheetId="40">#REF!</definedName>
    <definedName name="입안기존2" localSheetId="35">#REF!</definedName>
    <definedName name="입안기존2" localSheetId="41">#REF!</definedName>
    <definedName name="입안기존2" localSheetId="36">#REF!</definedName>
    <definedName name="입안기존2" localSheetId="34">#REF!</definedName>
    <definedName name="입안기존2" localSheetId="42">#REF!</definedName>
    <definedName name="입안기존2" localSheetId="22">#REF!</definedName>
    <definedName name="입안기존2" localSheetId="43">#REF!</definedName>
    <definedName name="입안기존2">#REF!</definedName>
    <definedName name="입찰금액안" hidden="1">#REF!</definedName>
    <definedName name="입찰일시">#REF!</definedName>
    <definedName name="ㅈㄱ" localSheetId="4" hidden="1">{#N/A,#N/A,FALSE,"조골재"}</definedName>
    <definedName name="ㅈㄱ" localSheetId="52" hidden="1">{#N/A,#N/A,FALSE,"조골재"}</definedName>
    <definedName name="ㅈㄱ" localSheetId="21" hidden="1">{#N/A,#N/A,FALSE,"조골재"}</definedName>
    <definedName name="ㅈㄱ" localSheetId="22" hidden="1">{#N/A,#N/A,FALSE,"조골재"}</definedName>
    <definedName name="ㅈㄱ" hidden="1">{#N/A,#N/A,FALSE,"조골재"}</definedName>
    <definedName name="ㅈㄱ도" hidden="1">{"'중기작업1'!$A$1:$V$18"}</definedName>
    <definedName name="ㅈㄵㄵㄵㄴㄵㄵㄴ" hidden="1">{"'중기작업1'!$A$1:$V$18"}</definedName>
    <definedName name="ㅈㄷ" hidden="1">{"'Sheet1'!$A$4","'Sheet1'!$A$9:$G$28"}</definedName>
    <definedName name="ㅈㄷㄱ" hidden="1">{"'Sheet1'!$A$4","'Sheet1'!$A$9:$G$28"}</definedName>
    <definedName name="ㅈㄷㄱㄷㅈㄱㄷㅈ" hidden="1">{#N/A,#N/A,FALSE,"표지목차"}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ㄹ" hidden="1">{"'중기작업1'!$A$1:$V$18"}</definedName>
    <definedName name="ㅈㄷㄻㅇㄹ" hidden="1">#REF!</definedName>
    <definedName name="ㅈㄷㄻㅈ" hidden="1">#REF!</definedName>
    <definedName name="ㅈㅁ">#REF!</definedName>
    <definedName name="ㅈㅁㄱㄷ" hidden="1">{#N/A,#N/A,FALSE,"단가표지"}</definedName>
    <definedName name="ㅈㅈ" localSheetId="4" hidden="1">{#N/A,#N/A,FALSE,"표지목차"}</definedName>
    <definedName name="ㅈㅈ" localSheetId="52">#REF!</definedName>
    <definedName name="ㅈㅈ" localSheetId="37">#REF!</definedName>
    <definedName name="ㅈㅈ" localSheetId="38">#REF!</definedName>
    <definedName name="ㅈㅈ" localSheetId="39">#REF!</definedName>
    <definedName name="ㅈㅈ" localSheetId="40">#REF!</definedName>
    <definedName name="ㅈㅈ" localSheetId="35">#REF!</definedName>
    <definedName name="ㅈㅈ" localSheetId="41">#REF!</definedName>
    <definedName name="ㅈㅈ" localSheetId="36">#REF!</definedName>
    <definedName name="ㅈㅈ" localSheetId="34">#REF!</definedName>
    <definedName name="ㅈㅈ" localSheetId="42">#REF!</definedName>
    <definedName name="ㅈㅈ" localSheetId="22">#REF!</definedName>
    <definedName name="ㅈㅈ" localSheetId="43">#REF!</definedName>
    <definedName name="ㅈㅈ">#REF!</definedName>
    <definedName name="ㅈㅈㅈ" localSheetId="4" hidden="1">{#N/A,#N/A,FALSE,"토공2"}</definedName>
    <definedName name="ㅈㅈㅈ" localSheetId="52" hidden="1">{#N/A,#N/A,FALSE,"골재소요량";#N/A,#N/A,FALSE,"골재소요량"}</definedName>
    <definedName name="ㅈㅈㅈ" localSheetId="21" hidden="1">{#N/A,#N/A,FALSE,"골재소요량";#N/A,#N/A,FALSE,"골재소요량"}</definedName>
    <definedName name="ㅈㅈㅈ" localSheetId="22" hidden="1">{#N/A,#N/A,FALSE,"골재소요량";#N/A,#N/A,FALSE,"골재소요량"}</definedName>
    <definedName name="ㅈㅈㅈ" hidden="1">{#N/A,#N/A,FALSE,"골재소요량";#N/A,#N/A,FALSE,"골재소요량"}</definedName>
    <definedName name="ㅈㅈㅈㅈ">#REF!</definedName>
    <definedName name="ㅈㅈㅈㅈㅈ" hidden="1">{"'중기작업1'!$A$1:$V$18"}</definedName>
    <definedName name="자_트" localSheetId="4">#REF!</definedName>
    <definedName name="자_트" localSheetId="52">#REF!</definedName>
    <definedName name="자_트" localSheetId="37">#REF!</definedName>
    <definedName name="자_트" localSheetId="38">#REF!</definedName>
    <definedName name="자_트" localSheetId="39">#REF!</definedName>
    <definedName name="자_트" localSheetId="40">#REF!</definedName>
    <definedName name="자_트" localSheetId="35">#REF!</definedName>
    <definedName name="자_트" localSheetId="41">#REF!</definedName>
    <definedName name="자_트" localSheetId="36">#REF!</definedName>
    <definedName name="자_트" localSheetId="34">#REF!</definedName>
    <definedName name="자_트" localSheetId="42">#REF!</definedName>
    <definedName name="자_트" localSheetId="22">#REF!</definedName>
    <definedName name="자_트" localSheetId="43">#REF!</definedName>
    <definedName name="자_트">#REF!</definedName>
    <definedName name="자갈운반" localSheetId="4">'5.2.2. 측량설계비 산출내역(세부설계)'!자갈운반</definedName>
    <definedName name="자갈운반" localSheetId="52">B.M성과표!자갈운반</definedName>
    <definedName name="자갈운반" localSheetId="21">가물막이!자갈운반</definedName>
    <definedName name="자갈운반" localSheetId="22">'인공섬 철거'!자갈운반</definedName>
    <definedName name="자갈운반">[0]!자갈운반</definedName>
    <definedName name="자귀나무" localSheetId="4">#REF!</definedName>
    <definedName name="자귀나무" localSheetId="14">#REF!</definedName>
    <definedName name="자귀나무" localSheetId="13">#REF!</definedName>
    <definedName name="자귀나무" localSheetId="12">#REF!</definedName>
    <definedName name="자귀나무" localSheetId="37">#REF!</definedName>
    <definedName name="자귀나무" localSheetId="38">#REF!</definedName>
    <definedName name="자귀나무" localSheetId="39">#REF!</definedName>
    <definedName name="자귀나무" localSheetId="40">#REF!</definedName>
    <definedName name="자귀나무" localSheetId="35">#REF!</definedName>
    <definedName name="자귀나무" localSheetId="41">#REF!</definedName>
    <definedName name="자귀나무" localSheetId="36">#REF!</definedName>
    <definedName name="자귀나무" localSheetId="34">#REF!</definedName>
    <definedName name="자귀나무" localSheetId="42">#REF!</definedName>
    <definedName name="자귀나무" localSheetId="22">#REF!</definedName>
    <definedName name="자귀나무" localSheetId="10">#REF!</definedName>
    <definedName name="자귀나무" localSheetId="43">#REF!</definedName>
    <definedName name="자귀나무">#REF!</definedName>
    <definedName name="자귀나무H3.0xR8" localSheetId="4">#REF!</definedName>
    <definedName name="자귀나무H3.0xR8" localSheetId="37">#REF!</definedName>
    <definedName name="자귀나무H3.0xR8" localSheetId="38">#REF!</definedName>
    <definedName name="자귀나무H3.0xR8" localSheetId="39">#REF!</definedName>
    <definedName name="자귀나무H3.0xR8" localSheetId="40">#REF!</definedName>
    <definedName name="자귀나무H3.0xR8" localSheetId="35">#REF!</definedName>
    <definedName name="자귀나무H3.0xR8" localSheetId="41">#REF!</definedName>
    <definedName name="자귀나무H3.0xR8" localSheetId="36">#REF!</definedName>
    <definedName name="자귀나무H3.0xR8" localSheetId="34">#REF!</definedName>
    <definedName name="자귀나무H3.0xR8" localSheetId="42">#REF!</definedName>
    <definedName name="자귀나무H3.0xR8" localSheetId="22">#REF!</definedName>
    <definedName name="자귀나무H3.0xR8" localSheetId="43">#REF!</definedName>
    <definedName name="자귀나무H3.0xR8">#REF!</definedName>
    <definedName name="자미" hidden="1">{#N/A,#N/A,FALSE,"명세표"}</definedName>
    <definedName name="자산홍H0.3">#REF!</definedName>
    <definedName name="자산홍H0.3경">#REF!</definedName>
    <definedName name="자산홍H0.3노">#REF!</definedName>
    <definedName name="자산홍H0.3재">#REF!</definedName>
    <definedName name="자산홍H0.4">#REF!</definedName>
    <definedName name="자산홍H0.4경">#REF!</definedName>
    <definedName name="자산홍H0.4노">#REF!</definedName>
    <definedName name="자산홍H0.4재">#REF!</definedName>
    <definedName name="자십만원율">#REF!</definedName>
    <definedName name="자십만원이상">#REF!</definedName>
    <definedName name="자연석">#REF!</definedName>
    <definedName name="자연수위" localSheetId="4">#REF!</definedName>
    <definedName name="자연수위" localSheetId="37">#REF!</definedName>
    <definedName name="자연수위" localSheetId="38">#REF!</definedName>
    <definedName name="자연수위" localSheetId="39">#REF!</definedName>
    <definedName name="자연수위" localSheetId="40">#REF!</definedName>
    <definedName name="자연수위" localSheetId="35">#REF!</definedName>
    <definedName name="자연수위" localSheetId="41">#REF!</definedName>
    <definedName name="자연수위" localSheetId="36">#REF!</definedName>
    <definedName name="자연수위" localSheetId="34">#REF!</definedName>
    <definedName name="자연수위" localSheetId="42">#REF!</definedName>
    <definedName name="자연수위" localSheetId="22">#REF!</definedName>
    <definedName name="자연수위" localSheetId="43">#REF!</definedName>
    <definedName name="자연수위">#REF!</definedName>
    <definedName name="자오만원율">#REF!</definedName>
    <definedName name="자오천원율">#REF!</definedName>
    <definedName name="자재" localSheetId="4">#REF!</definedName>
    <definedName name="자재" localSheetId="37">#REF!</definedName>
    <definedName name="자재" localSheetId="38">#REF!</definedName>
    <definedName name="자재" localSheetId="39">#REF!</definedName>
    <definedName name="자재" localSheetId="40">#REF!</definedName>
    <definedName name="자재" localSheetId="35">#REF!</definedName>
    <definedName name="자재" localSheetId="41">#REF!</definedName>
    <definedName name="자재" localSheetId="36">#REF!</definedName>
    <definedName name="자재" localSheetId="34">#REF!</definedName>
    <definedName name="자재" localSheetId="42">#REF!</definedName>
    <definedName name="자재" localSheetId="22">#REF!</definedName>
    <definedName name="자재" localSheetId="43">#REF!</definedName>
    <definedName name="자재">#REF!</definedName>
    <definedName name="자재1">#REF!</definedName>
    <definedName name="자재단가">#REF!</definedName>
    <definedName name="자재단가근거" hidden="1">#REF!</definedName>
    <definedName name="자재단가수정완료">#N/A</definedName>
    <definedName name="자재및골재집계" hidden="1">{"'Sheet1'!$A$4","'Sheet1'!$A$9:$G$28"}</definedName>
    <definedName name="자재율1">0.95</definedName>
    <definedName name="자재인력조달">#N/A</definedName>
    <definedName name="작성자">#REF!</definedName>
    <definedName name="작업">#REF!</definedName>
    <definedName name="작업반장001" localSheetId="4">#REF!</definedName>
    <definedName name="작업반장001" localSheetId="37">#REF!</definedName>
    <definedName name="작업반장001" localSheetId="38">#REF!</definedName>
    <definedName name="작업반장001" localSheetId="39">#REF!</definedName>
    <definedName name="작업반장001" localSheetId="40">#REF!</definedName>
    <definedName name="작업반장001" localSheetId="35">#REF!</definedName>
    <definedName name="작업반장001" localSheetId="41">#REF!</definedName>
    <definedName name="작업반장001" localSheetId="36">#REF!</definedName>
    <definedName name="작업반장001" localSheetId="34">#REF!</definedName>
    <definedName name="작업반장001" localSheetId="42">#REF!</definedName>
    <definedName name="작업반장001" localSheetId="22">#REF!</definedName>
    <definedName name="작업반장001" localSheetId="43">#REF!</definedName>
    <definedName name="작업반장001">#REF!</definedName>
    <definedName name="작업반장002" localSheetId="4">#REF!</definedName>
    <definedName name="작업반장002" localSheetId="37">#REF!</definedName>
    <definedName name="작업반장002" localSheetId="38">#REF!</definedName>
    <definedName name="작업반장002" localSheetId="39">#REF!</definedName>
    <definedName name="작업반장002" localSheetId="40">#REF!</definedName>
    <definedName name="작업반장002" localSheetId="35">#REF!</definedName>
    <definedName name="작업반장002" localSheetId="41">#REF!</definedName>
    <definedName name="작업반장002" localSheetId="36">#REF!</definedName>
    <definedName name="작업반장002" localSheetId="34">#REF!</definedName>
    <definedName name="작업반장002" localSheetId="42">#REF!</definedName>
    <definedName name="작업반장002" localSheetId="22">#REF!</definedName>
    <definedName name="작업반장002" localSheetId="43">#REF!</definedName>
    <definedName name="작업반장002">#REF!</definedName>
    <definedName name="작업반장011" localSheetId="4">#REF!</definedName>
    <definedName name="작업반장011" localSheetId="37">#REF!</definedName>
    <definedName name="작업반장011" localSheetId="38">#REF!</definedName>
    <definedName name="작업반장011" localSheetId="39">#REF!</definedName>
    <definedName name="작업반장011" localSheetId="40">#REF!</definedName>
    <definedName name="작업반장011" localSheetId="35">#REF!</definedName>
    <definedName name="작업반장011" localSheetId="41">#REF!</definedName>
    <definedName name="작업반장011" localSheetId="36">#REF!</definedName>
    <definedName name="작업반장011" localSheetId="34">#REF!</definedName>
    <definedName name="작업반장011" localSheetId="42">#REF!</definedName>
    <definedName name="작업반장011" localSheetId="22">#REF!</definedName>
    <definedName name="작업반장011" localSheetId="43">#REF!</definedName>
    <definedName name="작업반장011">#REF!</definedName>
    <definedName name="작업반장982" localSheetId="4">#REF!</definedName>
    <definedName name="작업반장982" localSheetId="37">#REF!</definedName>
    <definedName name="작업반장982" localSheetId="38">#REF!</definedName>
    <definedName name="작업반장982" localSheetId="39">#REF!</definedName>
    <definedName name="작업반장982" localSheetId="40">#REF!</definedName>
    <definedName name="작업반장982" localSheetId="35">#REF!</definedName>
    <definedName name="작업반장982" localSheetId="41">#REF!</definedName>
    <definedName name="작업반장982" localSheetId="36">#REF!</definedName>
    <definedName name="작업반장982" localSheetId="34">#REF!</definedName>
    <definedName name="작업반장982" localSheetId="42">#REF!</definedName>
    <definedName name="작업반장982" localSheetId="22">#REF!</definedName>
    <definedName name="작업반장982" localSheetId="43">#REF!</definedName>
    <definedName name="작업반장982">#REF!</definedName>
    <definedName name="작업반장991" localSheetId="4">#REF!</definedName>
    <definedName name="작업반장991" localSheetId="37">#REF!</definedName>
    <definedName name="작업반장991" localSheetId="38">#REF!</definedName>
    <definedName name="작업반장991" localSheetId="39">#REF!</definedName>
    <definedName name="작업반장991" localSheetId="40">#REF!</definedName>
    <definedName name="작업반장991" localSheetId="35">#REF!</definedName>
    <definedName name="작업반장991" localSheetId="41">#REF!</definedName>
    <definedName name="작업반장991" localSheetId="36">#REF!</definedName>
    <definedName name="작업반장991" localSheetId="34">#REF!</definedName>
    <definedName name="작업반장991" localSheetId="42">#REF!</definedName>
    <definedName name="작업반장991" localSheetId="22">#REF!</definedName>
    <definedName name="작업반장991" localSheetId="43">#REF!</definedName>
    <definedName name="작업반장991">#REF!</definedName>
    <definedName name="작업반장992" localSheetId="4">#REF!</definedName>
    <definedName name="작업반장992" localSheetId="37">#REF!</definedName>
    <definedName name="작업반장992" localSheetId="38">#REF!</definedName>
    <definedName name="작업반장992" localSheetId="39">#REF!</definedName>
    <definedName name="작업반장992" localSheetId="40">#REF!</definedName>
    <definedName name="작업반장992" localSheetId="35">#REF!</definedName>
    <definedName name="작업반장992" localSheetId="41">#REF!</definedName>
    <definedName name="작업반장992" localSheetId="36">#REF!</definedName>
    <definedName name="작업반장992" localSheetId="34">#REF!</definedName>
    <definedName name="작업반장992" localSheetId="42">#REF!</definedName>
    <definedName name="작업반장992" localSheetId="22">#REF!</definedName>
    <definedName name="작업반장992" localSheetId="43">#REF!</definedName>
    <definedName name="작업반장992">#REF!</definedName>
    <definedName name="잔디" localSheetId="4">#REF!</definedName>
    <definedName name="잔디" localSheetId="37">#REF!</definedName>
    <definedName name="잔디" localSheetId="38">#REF!</definedName>
    <definedName name="잔디" localSheetId="39">#REF!</definedName>
    <definedName name="잔디" localSheetId="40">#REF!</definedName>
    <definedName name="잔디" localSheetId="35">#REF!</definedName>
    <definedName name="잔디" localSheetId="41">#REF!</definedName>
    <definedName name="잔디" localSheetId="36">#REF!</definedName>
    <definedName name="잔디" localSheetId="34">#REF!</definedName>
    <definedName name="잔디" localSheetId="42">#REF!</definedName>
    <definedName name="잔디" localSheetId="22">#REF!</definedName>
    <definedName name="잔디" localSheetId="43">#REF!</definedName>
    <definedName name="잔디">#REF!</definedName>
    <definedName name="잔디_평떼" localSheetId="4">#REF!</definedName>
    <definedName name="잔디_평떼" localSheetId="14">#REF!</definedName>
    <definedName name="잔디_평떼" localSheetId="13">#REF!</definedName>
    <definedName name="잔디_평떼" localSheetId="12">#REF!</definedName>
    <definedName name="잔디_평떼" localSheetId="37">#REF!</definedName>
    <definedName name="잔디_평떼" localSheetId="38">#REF!</definedName>
    <definedName name="잔디_평떼" localSheetId="39">#REF!</definedName>
    <definedName name="잔디_평떼" localSheetId="40">#REF!</definedName>
    <definedName name="잔디_평떼" localSheetId="35">#REF!</definedName>
    <definedName name="잔디_평떼" localSheetId="41">#REF!</definedName>
    <definedName name="잔디_평떼" localSheetId="36">#REF!</definedName>
    <definedName name="잔디_평떼" localSheetId="34">#REF!</definedName>
    <definedName name="잔디_평떼" localSheetId="42">#REF!</definedName>
    <definedName name="잔디_평떼" localSheetId="22">#REF!</definedName>
    <definedName name="잔디_평떼" localSheetId="10">#REF!</definedName>
    <definedName name="잔디_평떼" localSheetId="43">#REF!</definedName>
    <definedName name="잔디_평떼">#REF!</definedName>
    <definedName name="잔디5경">#REF!</definedName>
    <definedName name="잔디5노무">#REF!</definedName>
    <definedName name="잔디5재료">#REF!</definedName>
    <definedName name="잔디노">#REF!</definedName>
    <definedName name="잔디재">#REF!</definedName>
    <definedName name="잔디줄떼">#REF!</definedName>
    <definedName name="잔디줄떼노">#REF!</definedName>
    <definedName name="잔디줄떼재">#REF!</definedName>
    <definedName name="잔디평떼">#REF!</definedName>
    <definedName name="잔디평떼노">#REF!</definedName>
    <definedName name="잔디평떼재">#REF!</definedName>
    <definedName name="잔자갈노">#REF!</definedName>
    <definedName name="잔자갈재">#REF!</definedName>
    <definedName name="잔토">#REF!</definedName>
    <definedName name="잔토처리" localSheetId="4">'5.2.2. 측량설계비 산출내역(세부설계)'!잔토처리</definedName>
    <definedName name="잔토처리" localSheetId="52">B.M성과표!잔토처리</definedName>
    <definedName name="잔토처리" localSheetId="21">가물막이!잔토처리</definedName>
    <definedName name="잔토처리" localSheetId="22">'인공섬 철거'!잔토처리</definedName>
    <definedName name="잔토처리">[0]!잔토처리</definedName>
    <definedName name="잔토처리경경" localSheetId="4">#REF!</definedName>
    <definedName name="잔토처리경경" localSheetId="14">#REF!</definedName>
    <definedName name="잔토처리경경" localSheetId="13">#REF!</definedName>
    <definedName name="잔토처리경경" localSheetId="12">#REF!</definedName>
    <definedName name="잔토처리경경" localSheetId="37">#REF!</definedName>
    <definedName name="잔토처리경경" localSheetId="38">#REF!</definedName>
    <definedName name="잔토처리경경" localSheetId="39">#REF!</definedName>
    <definedName name="잔토처리경경" localSheetId="40">#REF!</definedName>
    <definedName name="잔토처리경경" localSheetId="35">#REF!</definedName>
    <definedName name="잔토처리경경" localSheetId="41">#REF!</definedName>
    <definedName name="잔토처리경경" localSheetId="36">#REF!</definedName>
    <definedName name="잔토처리경경" localSheetId="34">#REF!</definedName>
    <definedName name="잔토처리경경" localSheetId="42">#REF!</definedName>
    <definedName name="잔토처리경경" localSheetId="22">#REF!</definedName>
    <definedName name="잔토처리경경" localSheetId="10">#REF!</definedName>
    <definedName name="잔토처리경경" localSheetId="43">#REF!</definedName>
    <definedName name="잔토처리경경">#REF!</definedName>
    <definedName name="잔토처리경노" localSheetId="4">#REF!</definedName>
    <definedName name="잔토처리경노" localSheetId="14">#REF!</definedName>
    <definedName name="잔토처리경노" localSheetId="13">#REF!</definedName>
    <definedName name="잔토처리경노" localSheetId="12">#REF!</definedName>
    <definedName name="잔토처리경노" localSheetId="37">#REF!</definedName>
    <definedName name="잔토처리경노" localSheetId="38">#REF!</definedName>
    <definedName name="잔토처리경노" localSheetId="39">#REF!</definedName>
    <definedName name="잔토처리경노" localSheetId="40">#REF!</definedName>
    <definedName name="잔토처리경노" localSheetId="35">#REF!</definedName>
    <definedName name="잔토처리경노" localSheetId="41">#REF!</definedName>
    <definedName name="잔토처리경노" localSheetId="36">#REF!</definedName>
    <definedName name="잔토처리경노" localSheetId="34">#REF!</definedName>
    <definedName name="잔토처리경노" localSheetId="42">#REF!</definedName>
    <definedName name="잔토처리경노" localSheetId="22">#REF!</definedName>
    <definedName name="잔토처리경노" localSheetId="10">#REF!</definedName>
    <definedName name="잔토처리경노" localSheetId="43">#REF!</definedName>
    <definedName name="잔토처리경노">#REF!</definedName>
    <definedName name="잔토처리경재" localSheetId="4">#REF!</definedName>
    <definedName name="잔토처리경재" localSheetId="14">#REF!</definedName>
    <definedName name="잔토처리경재" localSheetId="13">#REF!</definedName>
    <definedName name="잔토처리경재" localSheetId="12">#REF!</definedName>
    <definedName name="잔토처리경재" localSheetId="37">#REF!</definedName>
    <definedName name="잔토처리경재" localSheetId="38">#REF!</definedName>
    <definedName name="잔토처리경재" localSheetId="39">#REF!</definedName>
    <definedName name="잔토처리경재" localSheetId="40">#REF!</definedName>
    <definedName name="잔토처리경재" localSheetId="35">#REF!</definedName>
    <definedName name="잔토처리경재" localSheetId="41">#REF!</definedName>
    <definedName name="잔토처리경재" localSheetId="36">#REF!</definedName>
    <definedName name="잔토처리경재" localSheetId="34">#REF!</definedName>
    <definedName name="잔토처리경재" localSheetId="42">#REF!</definedName>
    <definedName name="잔토처리경재" localSheetId="22">#REF!</definedName>
    <definedName name="잔토처리경재" localSheetId="10">#REF!</definedName>
    <definedName name="잔토처리경재" localSheetId="43">#REF!</definedName>
    <definedName name="잔토처리경재">#REF!</definedName>
    <definedName name="잠관" hidden="1">{"'중기작업1'!$A$1:$V$18"}</definedName>
    <definedName name="잠수부001" localSheetId="4">#REF!</definedName>
    <definedName name="잠수부001" localSheetId="37">#REF!</definedName>
    <definedName name="잠수부001" localSheetId="38">#REF!</definedName>
    <definedName name="잠수부001" localSheetId="39">#REF!</definedName>
    <definedName name="잠수부001" localSheetId="40">#REF!</definedName>
    <definedName name="잠수부001" localSheetId="35">#REF!</definedName>
    <definedName name="잠수부001" localSheetId="41">#REF!</definedName>
    <definedName name="잠수부001" localSheetId="36">#REF!</definedName>
    <definedName name="잠수부001" localSheetId="34">#REF!</definedName>
    <definedName name="잠수부001" localSheetId="42">#REF!</definedName>
    <definedName name="잠수부001" localSheetId="22">#REF!</definedName>
    <definedName name="잠수부001" localSheetId="43">#REF!</definedName>
    <definedName name="잠수부001">#REF!</definedName>
    <definedName name="잠수부002" localSheetId="4">#REF!</definedName>
    <definedName name="잠수부002" localSheetId="37">#REF!</definedName>
    <definedName name="잠수부002" localSheetId="38">#REF!</definedName>
    <definedName name="잠수부002" localSheetId="39">#REF!</definedName>
    <definedName name="잠수부002" localSheetId="40">#REF!</definedName>
    <definedName name="잠수부002" localSheetId="35">#REF!</definedName>
    <definedName name="잠수부002" localSheetId="41">#REF!</definedName>
    <definedName name="잠수부002" localSheetId="36">#REF!</definedName>
    <definedName name="잠수부002" localSheetId="34">#REF!</definedName>
    <definedName name="잠수부002" localSheetId="42">#REF!</definedName>
    <definedName name="잠수부002" localSheetId="22">#REF!</definedName>
    <definedName name="잠수부002" localSheetId="43">#REF!</definedName>
    <definedName name="잠수부002">#REF!</definedName>
    <definedName name="잠수부011" localSheetId="4">#REF!</definedName>
    <definedName name="잠수부011" localSheetId="37">#REF!</definedName>
    <definedName name="잠수부011" localSheetId="38">#REF!</definedName>
    <definedName name="잠수부011" localSheetId="39">#REF!</definedName>
    <definedName name="잠수부011" localSheetId="40">#REF!</definedName>
    <definedName name="잠수부011" localSheetId="35">#REF!</definedName>
    <definedName name="잠수부011" localSheetId="41">#REF!</definedName>
    <definedName name="잠수부011" localSheetId="36">#REF!</definedName>
    <definedName name="잠수부011" localSheetId="34">#REF!</definedName>
    <definedName name="잠수부011" localSheetId="42">#REF!</definedName>
    <definedName name="잠수부011" localSheetId="22">#REF!</definedName>
    <definedName name="잠수부011" localSheetId="43">#REF!</definedName>
    <definedName name="잠수부011">#REF!</definedName>
    <definedName name="잠수부982" localSheetId="4">#REF!</definedName>
    <definedName name="잠수부982" localSheetId="37">#REF!</definedName>
    <definedName name="잠수부982" localSheetId="38">#REF!</definedName>
    <definedName name="잠수부982" localSheetId="39">#REF!</definedName>
    <definedName name="잠수부982" localSheetId="40">#REF!</definedName>
    <definedName name="잠수부982" localSheetId="35">#REF!</definedName>
    <definedName name="잠수부982" localSheetId="41">#REF!</definedName>
    <definedName name="잠수부982" localSheetId="36">#REF!</definedName>
    <definedName name="잠수부982" localSheetId="34">#REF!</definedName>
    <definedName name="잠수부982" localSheetId="42">#REF!</definedName>
    <definedName name="잠수부982" localSheetId="22">#REF!</definedName>
    <definedName name="잠수부982" localSheetId="43">#REF!</definedName>
    <definedName name="잠수부982">#REF!</definedName>
    <definedName name="잠수부991" localSheetId="4">#REF!</definedName>
    <definedName name="잠수부991" localSheetId="37">#REF!</definedName>
    <definedName name="잠수부991" localSheetId="38">#REF!</definedName>
    <definedName name="잠수부991" localSheetId="39">#REF!</definedName>
    <definedName name="잠수부991" localSheetId="40">#REF!</definedName>
    <definedName name="잠수부991" localSheetId="35">#REF!</definedName>
    <definedName name="잠수부991" localSheetId="41">#REF!</definedName>
    <definedName name="잠수부991" localSheetId="36">#REF!</definedName>
    <definedName name="잠수부991" localSheetId="34">#REF!</definedName>
    <definedName name="잠수부991" localSheetId="42">#REF!</definedName>
    <definedName name="잠수부991" localSheetId="22">#REF!</definedName>
    <definedName name="잠수부991" localSheetId="43">#REF!</definedName>
    <definedName name="잠수부991">#REF!</definedName>
    <definedName name="잠수부992" localSheetId="4">#REF!</definedName>
    <definedName name="잠수부992" localSheetId="37">#REF!</definedName>
    <definedName name="잠수부992" localSheetId="38">#REF!</definedName>
    <definedName name="잠수부992" localSheetId="39">#REF!</definedName>
    <definedName name="잠수부992" localSheetId="40">#REF!</definedName>
    <definedName name="잠수부992" localSheetId="35">#REF!</definedName>
    <definedName name="잠수부992" localSheetId="41">#REF!</definedName>
    <definedName name="잠수부992" localSheetId="36">#REF!</definedName>
    <definedName name="잠수부992" localSheetId="34">#REF!</definedName>
    <definedName name="잠수부992" localSheetId="42">#REF!</definedName>
    <definedName name="잠수부992" localSheetId="22">#REF!</definedName>
    <definedName name="잠수부992" localSheetId="43">#REF!</definedName>
    <definedName name="잠수부992">#REF!</definedName>
    <definedName name="잠함공">#REF!</definedName>
    <definedName name="잡석" localSheetId="4">#REF!</definedName>
    <definedName name="잡석" localSheetId="14">#REF!</definedName>
    <definedName name="잡석" localSheetId="13">#REF!</definedName>
    <definedName name="잡석" localSheetId="12">#REF!</definedName>
    <definedName name="잡석" localSheetId="37">#REF!</definedName>
    <definedName name="잡석" localSheetId="38">#REF!</definedName>
    <definedName name="잡석" localSheetId="39">#REF!</definedName>
    <definedName name="잡석" localSheetId="40">#REF!</definedName>
    <definedName name="잡석" localSheetId="35">#REF!</definedName>
    <definedName name="잡석" localSheetId="41">#REF!</definedName>
    <definedName name="잡석" localSheetId="36">#REF!</definedName>
    <definedName name="잡석" localSheetId="34">#REF!</definedName>
    <definedName name="잡석" localSheetId="42">#REF!</definedName>
    <definedName name="잡석" localSheetId="22">#REF!</definedName>
    <definedName name="잡석" localSheetId="10">#REF!</definedName>
    <definedName name="잡석" localSheetId="43">#REF!</definedName>
    <definedName name="잡석">#REF!</definedName>
    <definedName name="잡석노">#REF!</definedName>
    <definedName name="잡석재">#REF!</definedName>
    <definedName name="잡지출수">#REF!</definedName>
    <definedName name="잡지출평">#REF!</definedName>
    <definedName name="잡철1">#REF!</definedName>
    <definedName name="잡철2">#REF!</definedName>
    <definedName name="잡철3">#REF!</definedName>
    <definedName name="잡철4">#REF!</definedName>
    <definedName name="잡철5">#REF!</definedName>
    <definedName name="잡철6">#REF!</definedName>
    <definedName name="잡철물">#REF!</definedName>
    <definedName name="잡철물일위대가2004" hidden="1">#REF!</definedName>
    <definedName name="잣나무" localSheetId="4">#REF!</definedName>
    <definedName name="잣나무" localSheetId="14">#REF!</definedName>
    <definedName name="잣나무" localSheetId="13">#REF!</definedName>
    <definedName name="잣나무" localSheetId="12">#REF!</definedName>
    <definedName name="잣나무" localSheetId="37">#REF!</definedName>
    <definedName name="잣나무" localSheetId="38">#REF!</definedName>
    <definedName name="잣나무" localSheetId="39">#REF!</definedName>
    <definedName name="잣나무" localSheetId="40">#REF!</definedName>
    <definedName name="잣나무" localSheetId="35">#REF!</definedName>
    <definedName name="잣나무" localSheetId="41">#REF!</definedName>
    <definedName name="잣나무" localSheetId="36">#REF!</definedName>
    <definedName name="잣나무" localSheetId="34">#REF!</definedName>
    <definedName name="잣나무" localSheetId="42">#REF!</definedName>
    <definedName name="잣나무" localSheetId="22">#REF!</definedName>
    <definedName name="잣나무" localSheetId="10">#REF!</definedName>
    <definedName name="잣나무" localSheetId="43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">#REF!</definedName>
    <definedName name="장1">#REF!</definedName>
    <definedName name="장2">#REF!</definedName>
    <definedName name="장3">#REF!</definedName>
    <definedName name="장4">#REF!</definedName>
    <definedName name="장5">#REF!</definedName>
    <definedName name="장6">#REF!</definedName>
    <definedName name="장7">#REF!</definedName>
    <definedName name="장8">#REF!</definedName>
    <definedName name="장9">#REF!</definedName>
    <definedName name="장묘광">BlankMacro1</definedName>
    <definedName name="장비">#REF!</definedName>
    <definedName name="장비98">#REF!</definedName>
    <definedName name="장비명">#REF!</definedName>
    <definedName name="장비목록">#REF!</definedName>
    <definedName name="장비진입로">#REF!</definedName>
    <definedName name="장산1" localSheetId="4">#REF!</definedName>
    <definedName name="장산1" localSheetId="37">#REF!</definedName>
    <definedName name="장산1" localSheetId="38">#REF!</definedName>
    <definedName name="장산1" localSheetId="39">#REF!</definedName>
    <definedName name="장산1" localSheetId="40">#REF!</definedName>
    <definedName name="장산1" localSheetId="35">#REF!</definedName>
    <definedName name="장산1" localSheetId="41">#REF!</definedName>
    <definedName name="장산1" localSheetId="36">#REF!</definedName>
    <definedName name="장산1" localSheetId="34">#REF!</definedName>
    <definedName name="장산1" localSheetId="42">#REF!</definedName>
    <definedName name="장산1" localSheetId="22">#REF!</definedName>
    <definedName name="장산1" localSheetId="43">#REF!</definedName>
    <definedName name="장산1">#REF!</definedName>
    <definedName name="장산2" localSheetId="4">#REF!</definedName>
    <definedName name="장산2" localSheetId="37">#REF!</definedName>
    <definedName name="장산2" localSheetId="38">#REF!</definedName>
    <definedName name="장산2" localSheetId="39">#REF!</definedName>
    <definedName name="장산2" localSheetId="40">#REF!</definedName>
    <definedName name="장산2" localSheetId="35">#REF!</definedName>
    <definedName name="장산2" localSheetId="41">#REF!</definedName>
    <definedName name="장산2" localSheetId="36">#REF!</definedName>
    <definedName name="장산2" localSheetId="34">#REF!</definedName>
    <definedName name="장산2" localSheetId="42">#REF!</definedName>
    <definedName name="장산2" localSheetId="22">#REF!</definedName>
    <definedName name="장산2" localSheetId="43">#REF!</definedName>
    <definedName name="장산2">#REF!</definedName>
    <definedName name="장산3" localSheetId="4">#REF!</definedName>
    <definedName name="장산3" localSheetId="37">#REF!</definedName>
    <definedName name="장산3" localSheetId="38">#REF!</definedName>
    <definedName name="장산3" localSheetId="39">#REF!</definedName>
    <definedName name="장산3" localSheetId="40">#REF!</definedName>
    <definedName name="장산3" localSheetId="35">#REF!</definedName>
    <definedName name="장산3" localSheetId="41">#REF!</definedName>
    <definedName name="장산3" localSheetId="36">#REF!</definedName>
    <definedName name="장산3" localSheetId="34">#REF!</definedName>
    <definedName name="장산3" localSheetId="42">#REF!</definedName>
    <definedName name="장산3" localSheetId="22">#REF!</definedName>
    <definedName name="장산3" localSheetId="43">#REF!</definedName>
    <definedName name="장산3">#REF!</definedName>
    <definedName name="장산교">#REF!</definedName>
    <definedName name="장선2호" hidden="1">{"'중기작업1'!$A$1:$V$18"}</definedName>
    <definedName name="장선2호산출" hidden="1">{"'중기작업1'!$A$1:$V$18"}</definedName>
    <definedName name="장수양수장터파기토적" localSheetId="4">ErrorHandler_1</definedName>
    <definedName name="장수양수장터파기토적" localSheetId="52">ErrorHandler_1</definedName>
    <definedName name="장수양수장터파기토적" localSheetId="21">ErrorHandler_1</definedName>
    <definedName name="장수양수장터파기토적" localSheetId="14">ErrorHandler_1</definedName>
    <definedName name="장수양수장터파기토적" localSheetId="13">ErrorHandler_1</definedName>
    <definedName name="장수양수장터파기토적" localSheetId="12">ErrorHandler_1</definedName>
    <definedName name="장수양수장터파기토적" localSheetId="30">ErrorHandler_1</definedName>
    <definedName name="장수양수장터파기토적" localSheetId="37">ErrorHandler_1</definedName>
    <definedName name="장수양수장터파기토적" localSheetId="38">ErrorHandler_1</definedName>
    <definedName name="장수양수장터파기토적" localSheetId="39">ErrorHandler_1</definedName>
    <definedName name="장수양수장터파기토적" localSheetId="40">ErrorHandler_1</definedName>
    <definedName name="장수양수장터파기토적" localSheetId="35">ErrorHandler_1</definedName>
    <definedName name="장수양수장터파기토적" localSheetId="41">ErrorHandler_1</definedName>
    <definedName name="장수양수장터파기토적" localSheetId="36">ErrorHandler_1</definedName>
    <definedName name="장수양수장터파기토적" localSheetId="33">ErrorHandler_1</definedName>
    <definedName name="장수양수장터파기토적" localSheetId="34">ErrorHandler_1</definedName>
    <definedName name="장수양수장터파기토적" localSheetId="42">ErrorHandler_1</definedName>
    <definedName name="장수양수장터파기토적" localSheetId="29">ErrorHandler_1</definedName>
    <definedName name="장수양수장터파기토적" localSheetId="22">ErrorHandler_1</definedName>
    <definedName name="장수양수장터파기토적" localSheetId="10">ErrorHandler_1</definedName>
    <definedName name="장수양수장터파기토적" localSheetId="43">ErrorHandler_1</definedName>
    <definedName name="장수양수장터파기토적">ErrorHandler_1</definedName>
    <definedName name="장춘" localSheetId="4">#REF!</definedName>
    <definedName name="장춘" localSheetId="52">#REF!</definedName>
    <definedName name="장춘" localSheetId="37">#REF!</definedName>
    <definedName name="장춘" localSheetId="38">#REF!</definedName>
    <definedName name="장춘" localSheetId="39">#REF!</definedName>
    <definedName name="장춘" localSheetId="40">#REF!</definedName>
    <definedName name="장춘" localSheetId="35">#REF!</definedName>
    <definedName name="장춘" localSheetId="41">#REF!</definedName>
    <definedName name="장춘" localSheetId="36">#REF!</definedName>
    <definedName name="장춘" localSheetId="34">#REF!</definedName>
    <definedName name="장춘" localSheetId="42">#REF!</definedName>
    <definedName name="장춘" localSheetId="22">#REF!</definedName>
    <definedName name="장춘" localSheetId="43">#REF!</definedName>
    <definedName name="장춘">#REF!</definedName>
    <definedName name="재" hidden="1">#REF!</definedName>
    <definedName name="재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재7">#REF!</definedName>
    <definedName name="재8">#REF!</definedName>
    <definedName name="재9">#REF!</definedName>
    <definedName name="재료" hidden="1">{"'결과(하)'!$L$24"}</definedName>
    <definedName name="재료비">#REF!</definedName>
    <definedName name="재료비1">#REF!</definedName>
    <definedName name="재료비계">#REF!</definedName>
    <definedName name="재료비요율">#REF!</definedName>
    <definedName name="재료비합">#REF!</definedName>
    <definedName name="재료산출" hidden="1">{"'중기작업1'!$A$1:$V$18"}</definedName>
    <definedName name="재료총집계표" hidden="1">{"'중기작업1'!$A$1:$V$18"}</definedName>
    <definedName name="쟁료비">#REF!</definedName>
    <definedName name="저" localSheetId="4">#REF!</definedName>
    <definedName name="저" localSheetId="37">#REF!</definedName>
    <definedName name="저" localSheetId="38">#REF!</definedName>
    <definedName name="저" localSheetId="39">#REF!</definedName>
    <definedName name="저" localSheetId="40">#REF!</definedName>
    <definedName name="저" localSheetId="35">#REF!</definedName>
    <definedName name="저" localSheetId="41">#REF!</definedName>
    <definedName name="저" localSheetId="36">#REF!</definedName>
    <definedName name="저" localSheetId="34">#REF!</definedName>
    <definedName name="저" localSheetId="42">#REF!</definedName>
    <definedName name="저" localSheetId="22">#REF!</definedName>
    <definedName name="저" localSheetId="43">#REF!</definedName>
    <definedName name="저">#REF!</definedName>
    <definedName name="저격2">#REF!</definedName>
    <definedName name="저라">#REF!</definedName>
    <definedName name="저수조만수위" localSheetId="4">#REF!</definedName>
    <definedName name="저수조만수위" localSheetId="37">#REF!</definedName>
    <definedName name="저수조만수위" localSheetId="38">#REF!</definedName>
    <definedName name="저수조만수위" localSheetId="39">#REF!</definedName>
    <definedName name="저수조만수위" localSheetId="40">#REF!</definedName>
    <definedName name="저수조만수위" localSheetId="35">#REF!</definedName>
    <definedName name="저수조만수위" localSheetId="41">#REF!</definedName>
    <definedName name="저수조만수위" localSheetId="36">#REF!</definedName>
    <definedName name="저수조만수위" localSheetId="34">#REF!</definedName>
    <definedName name="저수조만수위" localSheetId="42">#REF!</definedName>
    <definedName name="저수조만수위" localSheetId="22">#REF!</definedName>
    <definedName name="저수조만수위" localSheetId="43">#REF!</definedName>
    <definedName name="저수조만수위">#REF!</definedName>
    <definedName name="저압케이블전공">#REF!</definedName>
    <definedName name="저압케이블전공001" localSheetId="4">#REF!</definedName>
    <definedName name="저압케이블전공001" localSheetId="37">#REF!</definedName>
    <definedName name="저압케이블전공001" localSheetId="38">#REF!</definedName>
    <definedName name="저압케이블전공001" localSheetId="39">#REF!</definedName>
    <definedName name="저압케이블전공001" localSheetId="40">#REF!</definedName>
    <definedName name="저압케이블전공001" localSheetId="35">#REF!</definedName>
    <definedName name="저압케이블전공001" localSheetId="41">#REF!</definedName>
    <definedName name="저압케이블전공001" localSheetId="36">#REF!</definedName>
    <definedName name="저압케이블전공001" localSheetId="34">#REF!</definedName>
    <definedName name="저압케이블전공001" localSheetId="42">#REF!</definedName>
    <definedName name="저압케이블전공001" localSheetId="22">#REF!</definedName>
    <definedName name="저압케이블전공001" localSheetId="43">#REF!</definedName>
    <definedName name="저압케이블전공001">#REF!</definedName>
    <definedName name="저압케이블전공002" localSheetId="4">#REF!</definedName>
    <definedName name="저압케이블전공002" localSheetId="37">#REF!</definedName>
    <definedName name="저압케이블전공002" localSheetId="38">#REF!</definedName>
    <definedName name="저압케이블전공002" localSheetId="39">#REF!</definedName>
    <definedName name="저압케이블전공002" localSheetId="40">#REF!</definedName>
    <definedName name="저압케이블전공002" localSheetId="35">#REF!</definedName>
    <definedName name="저압케이블전공002" localSheetId="41">#REF!</definedName>
    <definedName name="저압케이블전공002" localSheetId="36">#REF!</definedName>
    <definedName name="저압케이블전공002" localSheetId="34">#REF!</definedName>
    <definedName name="저압케이블전공002" localSheetId="42">#REF!</definedName>
    <definedName name="저압케이블전공002" localSheetId="22">#REF!</definedName>
    <definedName name="저압케이블전공002" localSheetId="43">#REF!</definedName>
    <definedName name="저압케이블전공002">#REF!</definedName>
    <definedName name="저압케이블전공011" localSheetId="4">#REF!</definedName>
    <definedName name="저압케이블전공011" localSheetId="37">#REF!</definedName>
    <definedName name="저압케이블전공011" localSheetId="38">#REF!</definedName>
    <definedName name="저압케이블전공011" localSheetId="39">#REF!</definedName>
    <definedName name="저압케이블전공011" localSheetId="40">#REF!</definedName>
    <definedName name="저압케이블전공011" localSheetId="35">#REF!</definedName>
    <definedName name="저압케이블전공011" localSheetId="41">#REF!</definedName>
    <definedName name="저압케이블전공011" localSheetId="36">#REF!</definedName>
    <definedName name="저압케이블전공011" localSheetId="34">#REF!</definedName>
    <definedName name="저압케이블전공011" localSheetId="42">#REF!</definedName>
    <definedName name="저압케이블전공011" localSheetId="22">#REF!</definedName>
    <definedName name="저압케이블전공011" localSheetId="43">#REF!</definedName>
    <definedName name="저압케이블전공011">#REF!</definedName>
    <definedName name="저압케이블전공982" localSheetId="4">#REF!</definedName>
    <definedName name="저압케이블전공982" localSheetId="37">#REF!</definedName>
    <definedName name="저압케이블전공982" localSheetId="38">#REF!</definedName>
    <definedName name="저압케이블전공982" localSheetId="39">#REF!</definedName>
    <definedName name="저압케이블전공982" localSheetId="40">#REF!</definedName>
    <definedName name="저압케이블전공982" localSheetId="35">#REF!</definedName>
    <definedName name="저압케이블전공982" localSheetId="41">#REF!</definedName>
    <definedName name="저압케이블전공982" localSheetId="36">#REF!</definedName>
    <definedName name="저압케이블전공982" localSheetId="34">#REF!</definedName>
    <definedName name="저압케이블전공982" localSheetId="42">#REF!</definedName>
    <definedName name="저압케이블전공982" localSheetId="22">#REF!</definedName>
    <definedName name="저압케이블전공982" localSheetId="43">#REF!</definedName>
    <definedName name="저압케이블전공982">#REF!</definedName>
    <definedName name="저압케이블전공991" localSheetId="4">#REF!</definedName>
    <definedName name="저압케이블전공991" localSheetId="37">#REF!</definedName>
    <definedName name="저압케이블전공991" localSheetId="38">#REF!</definedName>
    <definedName name="저압케이블전공991" localSheetId="39">#REF!</definedName>
    <definedName name="저압케이블전공991" localSheetId="40">#REF!</definedName>
    <definedName name="저압케이블전공991" localSheetId="35">#REF!</definedName>
    <definedName name="저압케이블전공991" localSheetId="41">#REF!</definedName>
    <definedName name="저압케이블전공991" localSheetId="36">#REF!</definedName>
    <definedName name="저압케이블전공991" localSheetId="34">#REF!</definedName>
    <definedName name="저압케이블전공991" localSheetId="42">#REF!</definedName>
    <definedName name="저압케이블전공991" localSheetId="22">#REF!</definedName>
    <definedName name="저압케이블전공991" localSheetId="43">#REF!</definedName>
    <definedName name="저압케이블전공991">#REF!</definedName>
    <definedName name="저압케이블전공992" localSheetId="4">#REF!</definedName>
    <definedName name="저압케이블전공992" localSheetId="37">#REF!</definedName>
    <definedName name="저압케이블전공992" localSheetId="38">#REF!</definedName>
    <definedName name="저압케이블전공992" localSheetId="39">#REF!</definedName>
    <definedName name="저압케이블전공992" localSheetId="40">#REF!</definedName>
    <definedName name="저압케이블전공992" localSheetId="35">#REF!</definedName>
    <definedName name="저압케이블전공992" localSheetId="41">#REF!</definedName>
    <definedName name="저압케이블전공992" localSheetId="36">#REF!</definedName>
    <definedName name="저압케이블전공992" localSheetId="34">#REF!</definedName>
    <definedName name="저압케이블전공992" localSheetId="42">#REF!</definedName>
    <definedName name="저압케이블전공992" localSheetId="22">#REF!</definedName>
    <definedName name="저압케이블전공992" localSheetId="43">#REF!</definedName>
    <definedName name="저압케이블전공992">#REF!</definedName>
    <definedName name="저임1">#REF!</definedName>
    <definedName name="저임2">#REF!</definedName>
    <definedName name="저임3">#REF!</definedName>
    <definedName name="저케">#REF!</definedName>
    <definedName name="저판두께">'[53]#REF'!$AJ$30</definedName>
    <definedName name="전" localSheetId="4">#REF!</definedName>
    <definedName name="전" localSheetId="14">#REF!</definedName>
    <definedName name="전" localSheetId="13">#REF!</definedName>
    <definedName name="전" localSheetId="12">#REF!</definedName>
    <definedName name="전" localSheetId="37">#REF!</definedName>
    <definedName name="전" localSheetId="38">#REF!</definedName>
    <definedName name="전" localSheetId="39">#REF!</definedName>
    <definedName name="전" localSheetId="40">#REF!</definedName>
    <definedName name="전" localSheetId="35">#REF!</definedName>
    <definedName name="전" localSheetId="41">#REF!</definedName>
    <definedName name="전" localSheetId="36">#REF!</definedName>
    <definedName name="전" localSheetId="34">#REF!</definedName>
    <definedName name="전" localSheetId="42">#REF!</definedName>
    <definedName name="전" localSheetId="22">#REF!</definedName>
    <definedName name="전" localSheetId="10">#REF!</definedName>
    <definedName name="전" localSheetId="43">#REF!</definedName>
    <definedName name="전">#REF!</definedName>
    <definedName name="전기">#N/A</definedName>
    <definedName name="전기공사기사_전기공사기사1급001" localSheetId="4">#REF!</definedName>
    <definedName name="전기공사기사_전기공사기사1급001" localSheetId="37">#REF!</definedName>
    <definedName name="전기공사기사_전기공사기사1급001" localSheetId="38">#REF!</definedName>
    <definedName name="전기공사기사_전기공사기사1급001" localSheetId="39">#REF!</definedName>
    <definedName name="전기공사기사_전기공사기사1급001" localSheetId="40">#REF!</definedName>
    <definedName name="전기공사기사_전기공사기사1급001" localSheetId="35">#REF!</definedName>
    <definedName name="전기공사기사_전기공사기사1급001" localSheetId="41">#REF!</definedName>
    <definedName name="전기공사기사_전기공사기사1급001" localSheetId="36">#REF!</definedName>
    <definedName name="전기공사기사_전기공사기사1급001" localSheetId="34">#REF!</definedName>
    <definedName name="전기공사기사_전기공사기사1급001" localSheetId="42">#REF!</definedName>
    <definedName name="전기공사기사_전기공사기사1급001" localSheetId="22">#REF!</definedName>
    <definedName name="전기공사기사_전기공사기사1급001" localSheetId="43">#REF!</definedName>
    <definedName name="전기공사기사_전기공사기사1급001">#REF!</definedName>
    <definedName name="전기공사기사_전기공사기사1급002" localSheetId="4">#REF!</definedName>
    <definedName name="전기공사기사_전기공사기사1급002" localSheetId="37">#REF!</definedName>
    <definedName name="전기공사기사_전기공사기사1급002" localSheetId="38">#REF!</definedName>
    <definedName name="전기공사기사_전기공사기사1급002" localSheetId="39">#REF!</definedName>
    <definedName name="전기공사기사_전기공사기사1급002" localSheetId="40">#REF!</definedName>
    <definedName name="전기공사기사_전기공사기사1급002" localSheetId="35">#REF!</definedName>
    <definedName name="전기공사기사_전기공사기사1급002" localSheetId="41">#REF!</definedName>
    <definedName name="전기공사기사_전기공사기사1급002" localSheetId="36">#REF!</definedName>
    <definedName name="전기공사기사_전기공사기사1급002" localSheetId="34">#REF!</definedName>
    <definedName name="전기공사기사_전기공사기사1급002" localSheetId="42">#REF!</definedName>
    <definedName name="전기공사기사_전기공사기사1급002" localSheetId="22">#REF!</definedName>
    <definedName name="전기공사기사_전기공사기사1급002" localSheetId="43">#REF!</definedName>
    <definedName name="전기공사기사_전기공사기사1급002">#REF!</definedName>
    <definedName name="전기공사기사_전기공사기사1급011" localSheetId="4">#REF!</definedName>
    <definedName name="전기공사기사_전기공사기사1급011" localSheetId="37">#REF!</definedName>
    <definedName name="전기공사기사_전기공사기사1급011" localSheetId="38">#REF!</definedName>
    <definedName name="전기공사기사_전기공사기사1급011" localSheetId="39">#REF!</definedName>
    <definedName name="전기공사기사_전기공사기사1급011" localSheetId="40">#REF!</definedName>
    <definedName name="전기공사기사_전기공사기사1급011" localSheetId="35">#REF!</definedName>
    <definedName name="전기공사기사_전기공사기사1급011" localSheetId="41">#REF!</definedName>
    <definedName name="전기공사기사_전기공사기사1급011" localSheetId="36">#REF!</definedName>
    <definedName name="전기공사기사_전기공사기사1급011" localSheetId="34">#REF!</definedName>
    <definedName name="전기공사기사_전기공사기사1급011" localSheetId="42">#REF!</definedName>
    <definedName name="전기공사기사_전기공사기사1급011" localSheetId="22">#REF!</definedName>
    <definedName name="전기공사기사_전기공사기사1급011" localSheetId="43">#REF!</definedName>
    <definedName name="전기공사기사_전기공사기사1급011">#REF!</definedName>
    <definedName name="전기공사기사_전기공사기사1급982" localSheetId="4">#REF!</definedName>
    <definedName name="전기공사기사_전기공사기사1급982" localSheetId="37">#REF!</definedName>
    <definedName name="전기공사기사_전기공사기사1급982" localSheetId="38">#REF!</definedName>
    <definedName name="전기공사기사_전기공사기사1급982" localSheetId="39">#REF!</definedName>
    <definedName name="전기공사기사_전기공사기사1급982" localSheetId="40">#REF!</definedName>
    <definedName name="전기공사기사_전기공사기사1급982" localSheetId="35">#REF!</definedName>
    <definedName name="전기공사기사_전기공사기사1급982" localSheetId="41">#REF!</definedName>
    <definedName name="전기공사기사_전기공사기사1급982" localSheetId="36">#REF!</definedName>
    <definedName name="전기공사기사_전기공사기사1급982" localSheetId="34">#REF!</definedName>
    <definedName name="전기공사기사_전기공사기사1급982" localSheetId="42">#REF!</definedName>
    <definedName name="전기공사기사_전기공사기사1급982" localSheetId="22">#REF!</definedName>
    <definedName name="전기공사기사_전기공사기사1급982" localSheetId="43">#REF!</definedName>
    <definedName name="전기공사기사_전기공사기사1급982">#REF!</definedName>
    <definedName name="전기공사기사_전기공사기사1급991" localSheetId="4">#REF!</definedName>
    <definedName name="전기공사기사_전기공사기사1급991" localSheetId="37">#REF!</definedName>
    <definedName name="전기공사기사_전기공사기사1급991" localSheetId="38">#REF!</definedName>
    <definedName name="전기공사기사_전기공사기사1급991" localSheetId="39">#REF!</definedName>
    <definedName name="전기공사기사_전기공사기사1급991" localSheetId="40">#REF!</definedName>
    <definedName name="전기공사기사_전기공사기사1급991" localSheetId="35">#REF!</definedName>
    <definedName name="전기공사기사_전기공사기사1급991" localSheetId="41">#REF!</definedName>
    <definedName name="전기공사기사_전기공사기사1급991" localSheetId="36">#REF!</definedName>
    <definedName name="전기공사기사_전기공사기사1급991" localSheetId="34">#REF!</definedName>
    <definedName name="전기공사기사_전기공사기사1급991" localSheetId="42">#REF!</definedName>
    <definedName name="전기공사기사_전기공사기사1급991" localSheetId="22">#REF!</definedName>
    <definedName name="전기공사기사_전기공사기사1급991" localSheetId="43">#REF!</definedName>
    <definedName name="전기공사기사_전기공사기사1급991">#REF!</definedName>
    <definedName name="전기공사기사_전기공사기사1급992" localSheetId="4">#REF!</definedName>
    <definedName name="전기공사기사_전기공사기사1급992" localSheetId="37">#REF!</definedName>
    <definedName name="전기공사기사_전기공사기사1급992" localSheetId="38">#REF!</definedName>
    <definedName name="전기공사기사_전기공사기사1급992" localSheetId="39">#REF!</definedName>
    <definedName name="전기공사기사_전기공사기사1급992" localSheetId="40">#REF!</definedName>
    <definedName name="전기공사기사_전기공사기사1급992" localSheetId="35">#REF!</definedName>
    <definedName name="전기공사기사_전기공사기사1급992" localSheetId="41">#REF!</definedName>
    <definedName name="전기공사기사_전기공사기사1급992" localSheetId="36">#REF!</definedName>
    <definedName name="전기공사기사_전기공사기사1급992" localSheetId="34">#REF!</definedName>
    <definedName name="전기공사기사_전기공사기사1급992" localSheetId="42">#REF!</definedName>
    <definedName name="전기공사기사_전기공사기사1급992" localSheetId="22">#REF!</definedName>
    <definedName name="전기공사기사_전기공사기사1급992" localSheetId="43">#REF!</definedName>
    <definedName name="전기공사기사_전기공사기사1급992">#REF!</definedName>
    <definedName name="전기공사산업기사_전기공사기사2급001" localSheetId="4">#REF!</definedName>
    <definedName name="전기공사산업기사_전기공사기사2급001" localSheetId="37">#REF!</definedName>
    <definedName name="전기공사산업기사_전기공사기사2급001" localSheetId="38">#REF!</definedName>
    <definedName name="전기공사산업기사_전기공사기사2급001" localSheetId="39">#REF!</definedName>
    <definedName name="전기공사산업기사_전기공사기사2급001" localSheetId="40">#REF!</definedName>
    <definedName name="전기공사산업기사_전기공사기사2급001" localSheetId="35">#REF!</definedName>
    <definedName name="전기공사산업기사_전기공사기사2급001" localSheetId="41">#REF!</definedName>
    <definedName name="전기공사산업기사_전기공사기사2급001" localSheetId="36">#REF!</definedName>
    <definedName name="전기공사산업기사_전기공사기사2급001" localSheetId="34">#REF!</definedName>
    <definedName name="전기공사산업기사_전기공사기사2급001" localSheetId="42">#REF!</definedName>
    <definedName name="전기공사산업기사_전기공사기사2급001" localSheetId="22">#REF!</definedName>
    <definedName name="전기공사산업기사_전기공사기사2급001" localSheetId="43">#REF!</definedName>
    <definedName name="전기공사산업기사_전기공사기사2급001">#REF!</definedName>
    <definedName name="전기공사산업기사_전기공사기사2급002" localSheetId="4">#REF!</definedName>
    <definedName name="전기공사산업기사_전기공사기사2급002" localSheetId="37">#REF!</definedName>
    <definedName name="전기공사산업기사_전기공사기사2급002" localSheetId="38">#REF!</definedName>
    <definedName name="전기공사산업기사_전기공사기사2급002" localSheetId="39">#REF!</definedName>
    <definedName name="전기공사산업기사_전기공사기사2급002" localSheetId="40">#REF!</definedName>
    <definedName name="전기공사산업기사_전기공사기사2급002" localSheetId="35">#REF!</definedName>
    <definedName name="전기공사산업기사_전기공사기사2급002" localSheetId="41">#REF!</definedName>
    <definedName name="전기공사산업기사_전기공사기사2급002" localSheetId="36">#REF!</definedName>
    <definedName name="전기공사산업기사_전기공사기사2급002" localSheetId="34">#REF!</definedName>
    <definedName name="전기공사산업기사_전기공사기사2급002" localSheetId="42">#REF!</definedName>
    <definedName name="전기공사산업기사_전기공사기사2급002" localSheetId="22">#REF!</definedName>
    <definedName name="전기공사산업기사_전기공사기사2급002" localSheetId="43">#REF!</definedName>
    <definedName name="전기공사산업기사_전기공사기사2급002">#REF!</definedName>
    <definedName name="전기공사산업기사_전기공사기사2급011" localSheetId="4">#REF!</definedName>
    <definedName name="전기공사산업기사_전기공사기사2급011" localSheetId="37">#REF!</definedName>
    <definedName name="전기공사산업기사_전기공사기사2급011" localSheetId="38">#REF!</definedName>
    <definedName name="전기공사산업기사_전기공사기사2급011" localSheetId="39">#REF!</definedName>
    <definedName name="전기공사산업기사_전기공사기사2급011" localSheetId="40">#REF!</definedName>
    <definedName name="전기공사산업기사_전기공사기사2급011" localSheetId="35">#REF!</definedName>
    <definedName name="전기공사산업기사_전기공사기사2급011" localSheetId="41">#REF!</definedName>
    <definedName name="전기공사산업기사_전기공사기사2급011" localSheetId="36">#REF!</definedName>
    <definedName name="전기공사산업기사_전기공사기사2급011" localSheetId="34">#REF!</definedName>
    <definedName name="전기공사산업기사_전기공사기사2급011" localSheetId="42">#REF!</definedName>
    <definedName name="전기공사산업기사_전기공사기사2급011" localSheetId="22">#REF!</definedName>
    <definedName name="전기공사산업기사_전기공사기사2급011" localSheetId="43">#REF!</definedName>
    <definedName name="전기공사산업기사_전기공사기사2급011">#REF!</definedName>
    <definedName name="전기공사산업기사_전기공사기사2급982" localSheetId="4">#REF!</definedName>
    <definedName name="전기공사산업기사_전기공사기사2급982" localSheetId="37">#REF!</definedName>
    <definedName name="전기공사산업기사_전기공사기사2급982" localSheetId="38">#REF!</definedName>
    <definedName name="전기공사산업기사_전기공사기사2급982" localSheetId="39">#REF!</definedName>
    <definedName name="전기공사산업기사_전기공사기사2급982" localSheetId="40">#REF!</definedName>
    <definedName name="전기공사산업기사_전기공사기사2급982" localSheetId="35">#REF!</definedName>
    <definedName name="전기공사산업기사_전기공사기사2급982" localSheetId="41">#REF!</definedName>
    <definedName name="전기공사산업기사_전기공사기사2급982" localSheetId="36">#REF!</definedName>
    <definedName name="전기공사산업기사_전기공사기사2급982" localSheetId="34">#REF!</definedName>
    <definedName name="전기공사산업기사_전기공사기사2급982" localSheetId="42">#REF!</definedName>
    <definedName name="전기공사산업기사_전기공사기사2급982" localSheetId="22">#REF!</definedName>
    <definedName name="전기공사산업기사_전기공사기사2급982" localSheetId="43">#REF!</definedName>
    <definedName name="전기공사산업기사_전기공사기사2급982">#REF!</definedName>
    <definedName name="전기공사산업기사_전기공사기사2급991" localSheetId="4">#REF!</definedName>
    <definedName name="전기공사산업기사_전기공사기사2급991" localSheetId="37">#REF!</definedName>
    <definedName name="전기공사산업기사_전기공사기사2급991" localSheetId="38">#REF!</definedName>
    <definedName name="전기공사산업기사_전기공사기사2급991" localSheetId="39">#REF!</definedName>
    <definedName name="전기공사산업기사_전기공사기사2급991" localSheetId="40">#REF!</definedName>
    <definedName name="전기공사산업기사_전기공사기사2급991" localSheetId="35">#REF!</definedName>
    <definedName name="전기공사산업기사_전기공사기사2급991" localSheetId="41">#REF!</definedName>
    <definedName name="전기공사산업기사_전기공사기사2급991" localSheetId="36">#REF!</definedName>
    <definedName name="전기공사산업기사_전기공사기사2급991" localSheetId="34">#REF!</definedName>
    <definedName name="전기공사산업기사_전기공사기사2급991" localSheetId="42">#REF!</definedName>
    <definedName name="전기공사산업기사_전기공사기사2급991" localSheetId="22">#REF!</definedName>
    <definedName name="전기공사산업기사_전기공사기사2급991" localSheetId="43">#REF!</definedName>
    <definedName name="전기공사산업기사_전기공사기사2급991">#REF!</definedName>
    <definedName name="전기공사산업기사_전기공사기사2급992" localSheetId="4">#REF!</definedName>
    <definedName name="전기공사산업기사_전기공사기사2급992" localSheetId="37">#REF!</definedName>
    <definedName name="전기공사산업기사_전기공사기사2급992" localSheetId="38">#REF!</definedName>
    <definedName name="전기공사산업기사_전기공사기사2급992" localSheetId="39">#REF!</definedName>
    <definedName name="전기공사산업기사_전기공사기사2급992" localSheetId="40">#REF!</definedName>
    <definedName name="전기공사산업기사_전기공사기사2급992" localSheetId="35">#REF!</definedName>
    <definedName name="전기공사산업기사_전기공사기사2급992" localSheetId="41">#REF!</definedName>
    <definedName name="전기공사산업기사_전기공사기사2급992" localSheetId="36">#REF!</definedName>
    <definedName name="전기공사산업기사_전기공사기사2급992" localSheetId="34">#REF!</definedName>
    <definedName name="전기공사산업기사_전기공사기사2급992" localSheetId="42">#REF!</definedName>
    <definedName name="전기공사산업기사_전기공사기사2급992" localSheetId="22">#REF!</definedName>
    <definedName name="전기공사산업기사_전기공사기사2급992" localSheetId="43">#REF!</definedName>
    <definedName name="전기공사산업기사_전기공사기사2급992">#REF!</definedName>
    <definedName name="전기내역서">#REF!</definedName>
    <definedName name="전기노임">#REF!</definedName>
    <definedName name="전기손료">#REF!</definedName>
    <definedName name="전기품질">#REF!</definedName>
    <definedName name="전기할증">#REF!</definedName>
    <definedName name="전단면적" localSheetId="4">#REF!</definedName>
    <definedName name="전단면적" localSheetId="37">#REF!</definedName>
    <definedName name="전단면적" localSheetId="38">#REF!</definedName>
    <definedName name="전단면적" localSheetId="39">#REF!</definedName>
    <definedName name="전단면적" localSheetId="40">#REF!</definedName>
    <definedName name="전단면적" localSheetId="35">#REF!</definedName>
    <definedName name="전단면적" localSheetId="41">#REF!</definedName>
    <definedName name="전단면적" localSheetId="36">#REF!</definedName>
    <definedName name="전단면적" localSheetId="34">#REF!</definedName>
    <definedName name="전단면적" localSheetId="42">#REF!</definedName>
    <definedName name="전단면적" localSheetId="22">#REF!</definedName>
    <definedName name="전단면적" localSheetId="43">#REF!</definedName>
    <definedName name="전단면적">#REF!</definedName>
    <definedName name="전동기용량" localSheetId="4">#REF!</definedName>
    <definedName name="전동기용량" localSheetId="37">#REF!</definedName>
    <definedName name="전동기용량" localSheetId="38">#REF!</definedName>
    <definedName name="전동기용량" localSheetId="39">#REF!</definedName>
    <definedName name="전동기용량" localSheetId="40">#REF!</definedName>
    <definedName name="전동기용량" localSheetId="35">#REF!</definedName>
    <definedName name="전동기용량" localSheetId="41">#REF!</definedName>
    <definedName name="전동기용량" localSheetId="36">#REF!</definedName>
    <definedName name="전동기용량" localSheetId="34">#REF!</definedName>
    <definedName name="전동기용량" localSheetId="42">#REF!</definedName>
    <definedName name="전동기용량" localSheetId="22">#REF!</definedName>
    <definedName name="전동기용량" localSheetId="43">#REF!</definedName>
    <definedName name="전동기용량">#REF!</definedName>
    <definedName name="전등신설">#REF!</definedName>
    <definedName name="전력">#REF!</definedName>
    <definedName name="전압강하계산서">#REF!,#REF!</definedName>
    <definedName name="전영희" hidden="1">{#N/A,#N/A,FALSE,"골재소요량";#N/A,#N/A,FALSE,"골재소요량"}</definedName>
    <definedName name="전오성">#REF!</definedName>
    <definedName name="전체">#REF!</definedName>
    <definedName name="절_단_공" localSheetId="4">#REF!</definedName>
    <definedName name="절_단_공" localSheetId="37">#REF!</definedName>
    <definedName name="절_단_공" localSheetId="38">#REF!</definedName>
    <definedName name="절_단_공" localSheetId="39">#REF!</definedName>
    <definedName name="절_단_공" localSheetId="40">#REF!</definedName>
    <definedName name="절_단_공" localSheetId="35">#REF!</definedName>
    <definedName name="절_단_공" localSheetId="41">#REF!</definedName>
    <definedName name="절_단_공" localSheetId="36">#REF!</definedName>
    <definedName name="절_단_공" localSheetId="34">#REF!</definedName>
    <definedName name="절_단_공" localSheetId="42">#REF!</definedName>
    <definedName name="절_단_공" localSheetId="22">#REF!</definedName>
    <definedName name="절_단_공" localSheetId="43">#REF!</definedName>
    <definedName name="절_단_공">#REF!</definedName>
    <definedName name="절단경비">#REF!</definedName>
    <definedName name="절단공">#REF!</definedName>
    <definedName name="절단공001" localSheetId="4">#REF!</definedName>
    <definedName name="절단공001" localSheetId="37">#REF!</definedName>
    <definedName name="절단공001" localSheetId="38">#REF!</definedName>
    <definedName name="절단공001" localSheetId="39">#REF!</definedName>
    <definedName name="절단공001" localSheetId="40">#REF!</definedName>
    <definedName name="절단공001" localSheetId="35">#REF!</definedName>
    <definedName name="절단공001" localSheetId="41">#REF!</definedName>
    <definedName name="절단공001" localSheetId="36">#REF!</definedName>
    <definedName name="절단공001" localSheetId="34">#REF!</definedName>
    <definedName name="절단공001" localSheetId="42">#REF!</definedName>
    <definedName name="절단공001" localSheetId="22">#REF!</definedName>
    <definedName name="절단공001" localSheetId="43">#REF!</definedName>
    <definedName name="절단공001">#REF!</definedName>
    <definedName name="절단공002" localSheetId="4">#REF!</definedName>
    <definedName name="절단공002" localSheetId="37">#REF!</definedName>
    <definedName name="절단공002" localSheetId="38">#REF!</definedName>
    <definedName name="절단공002" localSheetId="39">#REF!</definedName>
    <definedName name="절단공002" localSheetId="40">#REF!</definedName>
    <definedName name="절단공002" localSheetId="35">#REF!</definedName>
    <definedName name="절단공002" localSheetId="41">#REF!</definedName>
    <definedName name="절단공002" localSheetId="36">#REF!</definedName>
    <definedName name="절단공002" localSheetId="34">#REF!</definedName>
    <definedName name="절단공002" localSheetId="42">#REF!</definedName>
    <definedName name="절단공002" localSheetId="22">#REF!</definedName>
    <definedName name="절단공002" localSheetId="43">#REF!</definedName>
    <definedName name="절단공002">#REF!</definedName>
    <definedName name="절단공011" localSheetId="4">#REF!</definedName>
    <definedName name="절단공011" localSheetId="37">#REF!</definedName>
    <definedName name="절단공011" localSheetId="38">#REF!</definedName>
    <definedName name="절단공011" localSheetId="39">#REF!</definedName>
    <definedName name="절단공011" localSheetId="40">#REF!</definedName>
    <definedName name="절단공011" localSheetId="35">#REF!</definedName>
    <definedName name="절단공011" localSheetId="41">#REF!</definedName>
    <definedName name="절단공011" localSheetId="36">#REF!</definedName>
    <definedName name="절단공011" localSheetId="34">#REF!</definedName>
    <definedName name="절단공011" localSheetId="42">#REF!</definedName>
    <definedName name="절단공011" localSheetId="22">#REF!</definedName>
    <definedName name="절단공011" localSheetId="43">#REF!</definedName>
    <definedName name="절단공011">#REF!</definedName>
    <definedName name="절단공982" localSheetId="4">#REF!</definedName>
    <definedName name="절단공982" localSheetId="37">#REF!</definedName>
    <definedName name="절단공982" localSheetId="38">#REF!</definedName>
    <definedName name="절단공982" localSheetId="39">#REF!</definedName>
    <definedName name="절단공982" localSheetId="40">#REF!</definedName>
    <definedName name="절단공982" localSheetId="35">#REF!</definedName>
    <definedName name="절단공982" localSheetId="41">#REF!</definedName>
    <definedName name="절단공982" localSheetId="36">#REF!</definedName>
    <definedName name="절단공982" localSheetId="34">#REF!</definedName>
    <definedName name="절단공982" localSheetId="42">#REF!</definedName>
    <definedName name="절단공982" localSheetId="22">#REF!</definedName>
    <definedName name="절단공982" localSheetId="43">#REF!</definedName>
    <definedName name="절단공982">#REF!</definedName>
    <definedName name="절단공991" localSheetId="4">#REF!</definedName>
    <definedName name="절단공991" localSheetId="37">#REF!</definedName>
    <definedName name="절단공991" localSheetId="38">#REF!</definedName>
    <definedName name="절단공991" localSheetId="39">#REF!</definedName>
    <definedName name="절단공991" localSheetId="40">#REF!</definedName>
    <definedName name="절단공991" localSheetId="35">#REF!</definedName>
    <definedName name="절단공991" localSheetId="41">#REF!</definedName>
    <definedName name="절단공991" localSheetId="36">#REF!</definedName>
    <definedName name="절단공991" localSheetId="34">#REF!</definedName>
    <definedName name="절단공991" localSheetId="42">#REF!</definedName>
    <definedName name="절단공991" localSheetId="22">#REF!</definedName>
    <definedName name="절단공991" localSheetId="43">#REF!</definedName>
    <definedName name="절단공991">#REF!</definedName>
    <definedName name="절단공992" localSheetId="4">#REF!</definedName>
    <definedName name="절단공992" localSheetId="37">#REF!</definedName>
    <definedName name="절단공992" localSheetId="38">#REF!</definedName>
    <definedName name="절단공992" localSheetId="39">#REF!</definedName>
    <definedName name="절단공992" localSheetId="40">#REF!</definedName>
    <definedName name="절단공992" localSheetId="35">#REF!</definedName>
    <definedName name="절단공992" localSheetId="41">#REF!</definedName>
    <definedName name="절단공992" localSheetId="36">#REF!</definedName>
    <definedName name="절단공992" localSheetId="34">#REF!</definedName>
    <definedName name="절단공992" localSheetId="42">#REF!</definedName>
    <definedName name="절단공992" localSheetId="22">#REF!</definedName>
    <definedName name="절단공992" localSheetId="43">#REF!</definedName>
    <definedName name="절단공992">#REF!</definedName>
    <definedName name="절단노무비">#REF!</definedName>
    <definedName name="절단재료비">#REF!</definedName>
    <definedName name="절취">#REF!</definedName>
    <definedName name="절토" localSheetId="4">'5.2.2. 측량설계비 산출내역(세부설계)'!절토</definedName>
    <definedName name="절토" localSheetId="52">B.M성과표!절토</definedName>
    <definedName name="절토" localSheetId="21">가물막이!절토</definedName>
    <definedName name="절토" localSheetId="22">'인공섬 철거'!절토</definedName>
    <definedName name="절토">[0]!절토</definedName>
    <definedName name="절토부맹암거">#REF!</definedName>
    <definedName name="절토부측구">#REF!</definedName>
    <definedName name="점멸기입력">#N/A</definedName>
    <definedName name="점수표">#REF!</definedName>
    <definedName name="점착력">#REF!</definedName>
    <definedName name="점토노">#REF!</definedName>
    <definedName name="점토재">#REF!</definedName>
    <definedName name="접_높" localSheetId="4">#REF!</definedName>
    <definedName name="접_높" localSheetId="14">#REF!</definedName>
    <definedName name="접_높" localSheetId="13">#REF!</definedName>
    <definedName name="접_높" localSheetId="12">#REF!</definedName>
    <definedName name="접_높" localSheetId="37">#REF!</definedName>
    <definedName name="접_높" localSheetId="38">#REF!</definedName>
    <definedName name="접_높" localSheetId="39">#REF!</definedName>
    <definedName name="접_높" localSheetId="40">#REF!</definedName>
    <definedName name="접_높" localSheetId="35">#REF!</definedName>
    <definedName name="접_높" localSheetId="41">#REF!</definedName>
    <definedName name="접_높" localSheetId="36">#REF!</definedName>
    <definedName name="접_높" localSheetId="34">#REF!</definedName>
    <definedName name="접_높" localSheetId="42">#REF!</definedName>
    <definedName name="접_높" localSheetId="22">#REF!</definedName>
    <definedName name="접_높" localSheetId="10">#REF!</definedName>
    <definedName name="접_높" localSheetId="43">#REF!</definedName>
    <definedName name="접_높">#REF!</definedName>
    <definedName name="접_폭" localSheetId="4">#REF!</definedName>
    <definedName name="접_폭" localSheetId="37">#REF!</definedName>
    <definedName name="접_폭" localSheetId="38">#REF!</definedName>
    <definedName name="접_폭" localSheetId="39">#REF!</definedName>
    <definedName name="접_폭" localSheetId="40">#REF!</definedName>
    <definedName name="접_폭" localSheetId="35">#REF!</definedName>
    <definedName name="접_폭" localSheetId="41">#REF!</definedName>
    <definedName name="접_폭" localSheetId="36">#REF!</definedName>
    <definedName name="접_폭" localSheetId="34">#REF!</definedName>
    <definedName name="접_폭" localSheetId="42">#REF!</definedName>
    <definedName name="접_폭" localSheetId="22">#REF!</definedName>
    <definedName name="접_폭" localSheetId="43">#REF!</definedName>
    <definedName name="접_폭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형변설치">#REF!</definedName>
    <definedName name="접형변인력설치">#REF!</definedName>
    <definedName name="정" localSheetId="4">#REF!</definedName>
    <definedName name="정" localSheetId="37">#REF!</definedName>
    <definedName name="정" localSheetId="38">#REF!</definedName>
    <definedName name="정" localSheetId="39">#REF!</definedName>
    <definedName name="정" localSheetId="40">#REF!</definedName>
    <definedName name="정" localSheetId="35">#REF!</definedName>
    <definedName name="정" localSheetId="41">#REF!</definedName>
    <definedName name="정" localSheetId="36">#REF!</definedName>
    <definedName name="정" localSheetId="34">#REF!</definedName>
    <definedName name="정" localSheetId="42">#REF!</definedName>
    <definedName name="정" localSheetId="22">#REF!</definedName>
    <definedName name="정" localSheetId="43">#REF!</definedName>
    <definedName name="정">#REF!</definedName>
    <definedName name="정간접노무비">#REF!</definedName>
    <definedName name="정근" localSheetId="4">#REF!</definedName>
    <definedName name="정근" localSheetId="37">#REF!</definedName>
    <definedName name="정근" localSheetId="38">#REF!</definedName>
    <definedName name="정근" localSheetId="39">#REF!</definedName>
    <definedName name="정근" localSheetId="40">#REF!</definedName>
    <definedName name="정근" localSheetId="35">#REF!</definedName>
    <definedName name="정근" localSheetId="41">#REF!</definedName>
    <definedName name="정근" localSheetId="36">#REF!</definedName>
    <definedName name="정근" localSheetId="34">#REF!</definedName>
    <definedName name="정근" localSheetId="42">#REF!</definedName>
    <definedName name="정근" localSheetId="22">#REF!</definedName>
    <definedName name="정근" localSheetId="43">#REF!</definedName>
    <definedName name="정근">#REF!</definedName>
    <definedName name="정노무비">#REF!</definedName>
    <definedName name="정도급경비">#REF!</definedName>
    <definedName name="정도급비">#REF!</definedName>
    <definedName name="정도장노임">#REF!</definedName>
    <definedName name="정비공">#REF!</definedName>
    <definedName name="정비동">#REF!</definedName>
    <definedName name="정사급재료비">#REF!</definedName>
    <definedName name="정액초과20" localSheetId="4">#REF!</definedName>
    <definedName name="정액초과20" localSheetId="37">#REF!</definedName>
    <definedName name="정액초과20" localSheetId="38">#REF!</definedName>
    <definedName name="정액초과20" localSheetId="39">#REF!</definedName>
    <definedName name="정액초과20" localSheetId="40">#REF!</definedName>
    <definedName name="정액초과20" localSheetId="35">#REF!</definedName>
    <definedName name="정액초과20" localSheetId="41">#REF!</definedName>
    <definedName name="정액초과20" localSheetId="36">#REF!</definedName>
    <definedName name="정액초과20" localSheetId="34">#REF!</definedName>
    <definedName name="정액초과20" localSheetId="42">#REF!</definedName>
    <definedName name="정액초과20" localSheetId="22">#REF!</definedName>
    <definedName name="정액초과20" localSheetId="43">#REF!</definedName>
    <definedName name="정액초과20">#REF!</definedName>
    <definedName name="정열범위">#REF!</definedName>
    <definedName name="정이윤">#REF!</definedName>
    <definedName name="정일반관리비">#REF!</definedName>
    <definedName name="정전기노임">#REF!</definedName>
    <definedName name="정지" hidden="1">{"'결과(하)'!$L$24"}</definedName>
    <definedName name="정지입재료비">#REF!</definedName>
    <definedName name="정지토공" hidden="1">{"'결과(하)'!$L$24"}</definedName>
    <definedName name="정직접노무비">#REF!</definedName>
    <definedName name="정토공노임">#REF!</definedName>
    <definedName name="정화조">#REF!</definedName>
    <definedName name="정회사경비">#REF!</definedName>
    <definedName name="제1호표">#REF!</definedName>
    <definedName name="제1회" hidden="1">{#N/A,#N/A,FALSE,"집계표"}</definedName>
    <definedName name="제2호표">#REF!</definedName>
    <definedName name="제2회" hidden="1">{#N/A,#N/A,FALSE,"집계표"}</definedName>
    <definedName name="제3호표">#REF!</definedName>
    <definedName name="제4호표">#REF!</definedName>
    <definedName name="제5호표">#REF!</definedName>
    <definedName name="제6호표">#REF!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비율" localSheetId="4">#REF!</definedName>
    <definedName name="제경비율" localSheetId="14">#REF!</definedName>
    <definedName name="제경비율" localSheetId="13">#REF!</definedName>
    <definedName name="제경비율" localSheetId="12">#REF!</definedName>
    <definedName name="제경비율" localSheetId="37">#REF!</definedName>
    <definedName name="제경비율" localSheetId="38">#REF!</definedName>
    <definedName name="제경비율" localSheetId="39">#REF!</definedName>
    <definedName name="제경비율" localSheetId="40">#REF!</definedName>
    <definedName name="제경비율" localSheetId="35">#REF!</definedName>
    <definedName name="제경비율" localSheetId="41">#REF!</definedName>
    <definedName name="제경비율" localSheetId="36">#REF!</definedName>
    <definedName name="제경비율" localSheetId="34">#REF!</definedName>
    <definedName name="제경비율" localSheetId="42">#REF!</definedName>
    <definedName name="제경비율" localSheetId="22">#REF!</definedName>
    <definedName name="제경비율" localSheetId="10">#REF!</definedName>
    <definedName name="제경비율" localSheetId="43">#REF!</definedName>
    <definedName name="제경비율">#REF!</definedName>
    <definedName name="제도사">#REF!</definedName>
    <definedName name="제도사001" localSheetId="4">#REF!</definedName>
    <definedName name="제도사001" localSheetId="37">#REF!</definedName>
    <definedName name="제도사001" localSheetId="38">#REF!</definedName>
    <definedName name="제도사001" localSheetId="39">#REF!</definedName>
    <definedName name="제도사001" localSheetId="40">#REF!</definedName>
    <definedName name="제도사001" localSheetId="35">#REF!</definedName>
    <definedName name="제도사001" localSheetId="41">#REF!</definedName>
    <definedName name="제도사001" localSheetId="36">#REF!</definedName>
    <definedName name="제도사001" localSheetId="34">#REF!</definedName>
    <definedName name="제도사001" localSheetId="42">#REF!</definedName>
    <definedName name="제도사001" localSheetId="22">#REF!</definedName>
    <definedName name="제도사001" localSheetId="43">#REF!</definedName>
    <definedName name="제도사001">#REF!</definedName>
    <definedName name="제도사002" localSheetId="4">#REF!</definedName>
    <definedName name="제도사002" localSheetId="37">#REF!</definedName>
    <definedName name="제도사002" localSheetId="38">#REF!</definedName>
    <definedName name="제도사002" localSheetId="39">#REF!</definedName>
    <definedName name="제도사002" localSheetId="40">#REF!</definedName>
    <definedName name="제도사002" localSheetId="35">#REF!</definedName>
    <definedName name="제도사002" localSheetId="41">#REF!</definedName>
    <definedName name="제도사002" localSheetId="36">#REF!</definedName>
    <definedName name="제도사002" localSheetId="34">#REF!</definedName>
    <definedName name="제도사002" localSheetId="42">#REF!</definedName>
    <definedName name="제도사002" localSheetId="22">#REF!</definedName>
    <definedName name="제도사002" localSheetId="43">#REF!</definedName>
    <definedName name="제도사002">#REF!</definedName>
    <definedName name="제도사011" localSheetId="4">#REF!</definedName>
    <definedName name="제도사011" localSheetId="37">#REF!</definedName>
    <definedName name="제도사011" localSheetId="38">#REF!</definedName>
    <definedName name="제도사011" localSheetId="39">#REF!</definedName>
    <definedName name="제도사011" localSheetId="40">#REF!</definedName>
    <definedName name="제도사011" localSheetId="35">#REF!</definedName>
    <definedName name="제도사011" localSheetId="41">#REF!</definedName>
    <definedName name="제도사011" localSheetId="36">#REF!</definedName>
    <definedName name="제도사011" localSheetId="34">#REF!</definedName>
    <definedName name="제도사011" localSheetId="42">#REF!</definedName>
    <definedName name="제도사011" localSheetId="22">#REF!</definedName>
    <definedName name="제도사011" localSheetId="43">#REF!</definedName>
    <definedName name="제도사011">#REF!</definedName>
    <definedName name="제도사982" localSheetId="4">#REF!</definedName>
    <definedName name="제도사982" localSheetId="37">#REF!</definedName>
    <definedName name="제도사982" localSheetId="38">#REF!</definedName>
    <definedName name="제도사982" localSheetId="39">#REF!</definedName>
    <definedName name="제도사982" localSheetId="40">#REF!</definedName>
    <definedName name="제도사982" localSheetId="35">#REF!</definedName>
    <definedName name="제도사982" localSheetId="41">#REF!</definedName>
    <definedName name="제도사982" localSheetId="36">#REF!</definedName>
    <definedName name="제도사982" localSheetId="34">#REF!</definedName>
    <definedName name="제도사982" localSheetId="42">#REF!</definedName>
    <definedName name="제도사982" localSheetId="22">#REF!</definedName>
    <definedName name="제도사982" localSheetId="43">#REF!</definedName>
    <definedName name="제도사982">#REF!</definedName>
    <definedName name="제도사991" localSheetId="4">#REF!</definedName>
    <definedName name="제도사991" localSheetId="37">#REF!</definedName>
    <definedName name="제도사991" localSheetId="38">#REF!</definedName>
    <definedName name="제도사991" localSheetId="39">#REF!</definedName>
    <definedName name="제도사991" localSheetId="40">#REF!</definedName>
    <definedName name="제도사991" localSheetId="35">#REF!</definedName>
    <definedName name="제도사991" localSheetId="41">#REF!</definedName>
    <definedName name="제도사991" localSheetId="36">#REF!</definedName>
    <definedName name="제도사991" localSheetId="34">#REF!</definedName>
    <definedName name="제도사991" localSheetId="42">#REF!</definedName>
    <definedName name="제도사991" localSheetId="22">#REF!</definedName>
    <definedName name="제도사991" localSheetId="43">#REF!</definedName>
    <definedName name="제도사991">#REF!</definedName>
    <definedName name="제도사992" localSheetId="4">#REF!</definedName>
    <definedName name="제도사992" localSheetId="37">#REF!</definedName>
    <definedName name="제도사992" localSheetId="38">#REF!</definedName>
    <definedName name="제도사992" localSheetId="39">#REF!</definedName>
    <definedName name="제도사992" localSheetId="40">#REF!</definedName>
    <definedName name="제도사992" localSheetId="35">#REF!</definedName>
    <definedName name="제도사992" localSheetId="41">#REF!</definedName>
    <definedName name="제도사992" localSheetId="36">#REF!</definedName>
    <definedName name="제도사992" localSheetId="34">#REF!</definedName>
    <definedName name="제도사992" localSheetId="42">#REF!</definedName>
    <definedName name="제도사992" localSheetId="22">#REF!</definedName>
    <definedName name="제도사992" localSheetId="43">#REF!</definedName>
    <definedName name="제도사992">#REF!</definedName>
    <definedName name="제빙기타입">#REF!</definedName>
    <definedName name="제수문" hidden="1">#REF!</definedName>
    <definedName name="제수변보호공">#REF!</definedName>
    <definedName name="제수변설치">#REF!</definedName>
    <definedName name="제수변설치노200">[26]관급자재대!#REF!</definedName>
    <definedName name="제수변설치노80">[26]관급자재대!#REF!</definedName>
    <definedName name="제수변인력설치">#REF!</definedName>
    <definedName name="제작및설치비">#REF!</definedName>
    <definedName name="제작및설치비1">#REF!</definedName>
    <definedName name="제잡비">#REF!</definedName>
    <definedName name="제재공">#REF!</definedName>
    <definedName name="제진설비1">#REF!</definedName>
    <definedName name="제철축로공">#REF!</definedName>
    <definedName name="제철축로공001" localSheetId="4">#REF!</definedName>
    <definedName name="제철축로공001" localSheetId="37">#REF!</definedName>
    <definedName name="제철축로공001" localSheetId="38">#REF!</definedName>
    <definedName name="제철축로공001" localSheetId="39">#REF!</definedName>
    <definedName name="제철축로공001" localSheetId="40">#REF!</definedName>
    <definedName name="제철축로공001" localSheetId="35">#REF!</definedName>
    <definedName name="제철축로공001" localSheetId="41">#REF!</definedName>
    <definedName name="제철축로공001" localSheetId="36">#REF!</definedName>
    <definedName name="제철축로공001" localSheetId="34">#REF!</definedName>
    <definedName name="제철축로공001" localSheetId="42">#REF!</definedName>
    <definedName name="제철축로공001" localSheetId="22">#REF!</definedName>
    <definedName name="제철축로공001" localSheetId="43">#REF!</definedName>
    <definedName name="제철축로공001">#REF!</definedName>
    <definedName name="제철축로공002" localSheetId="4">#REF!</definedName>
    <definedName name="제철축로공002" localSheetId="37">#REF!</definedName>
    <definedName name="제철축로공002" localSheetId="38">#REF!</definedName>
    <definedName name="제철축로공002" localSheetId="39">#REF!</definedName>
    <definedName name="제철축로공002" localSheetId="40">#REF!</definedName>
    <definedName name="제철축로공002" localSheetId="35">#REF!</definedName>
    <definedName name="제철축로공002" localSheetId="41">#REF!</definedName>
    <definedName name="제철축로공002" localSheetId="36">#REF!</definedName>
    <definedName name="제철축로공002" localSheetId="34">#REF!</definedName>
    <definedName name="제철축로공002" localSheetId="42">#REF!</definedName>
    <definedName name="제철축로공002" localSheetId="22">#REF!</definedName>
    <definedName name="제철축로공002" localSheetId="43">#REF!</definedName>
    <definedName name="제철축로공002">#REF!</definedName>
    <definedName name="제철축로공011" localSheetId="4">#REF!</definedName>
    <definedName name="제철축로공011" localSheetId="37">#REF!</definedName>
    <definedName name="제철축로공011" localSheetId="38">#REF!</definedName>
    <definedName name="제철축로공011" localSheetId="39">#REF!</definedName>
    <definedName name="제철축로공011" localSheetId="40">#REF!</definedName>
    <definedName name="제철축로공011" localSheetId="35">#REF!</definedName>
    <definedName name="제철축로공011" localSheetId="41">#REF!</definedName>
    <definedName name="제철축로공011" localSheetId="36">#REF!</definedName>
    <definedName name="제철축로공011" localSheetId="34">#REF!</definedName>
    <definedName name="제철축로공011" localSheetId="42">#REF!</definedName>
    <definedName name="제철축로공011" localSheetId="22">#REF!</definedName>
    <definedName name="제철축로공011" localSheetId="43">#REF!</definedName>
    <definedName name="제철축로공011">#REF!</definedName>
    <definedName name="제철축로공982" localSheetId="4">#REF!</definedName>
    <definedName name="제철축로공982" localSheetId="37">#REF!</definedName>
    <definedName name="제철축로공982" localSheetId="38">#REF!</definedName>
    <definedName name="제철축로공982" localSheetId="39">#REF!</definedName>
    <definedName name="제철축로공982" localSheetId="40">#REF!</definedName>
    <definedName name="제철축로공982" localSheetId="35">#REF!</definedName>
    <definedName name="제철축로공982" localSheetId="41">#REF!</definedName>
    <definedName name="제철축로공982" localSheetId="36">#REF!</definedName>
    <definedName name="제철축로공982" localSheetId="34">#REF!</definedName>
    <definedName name="제철축로공982" localSheetId="42">#REF!</definedName>
    <definedName name="제철축로공982" localSheetId="22">#REF!</definedName>
    <definedName name="제철축로공982" localSheetId="43">#REF!</definedName>
    <definedName name="제철축로공982">#REF!</definedName>
    <definedName name="제철축로공991" localSheetId="4">#REF!</definedName>
    <definedName name="제철축로공991" localSheetId="37">#REF!</definedName>
    <definedName name="제철축로공991" localSheetId="38">#REF!</definedName>
    <definedName name="제철축로공991" localSheetId="39">#REF!</definedName>
    <definedName name="제철축로공991" localSheetId="40">#REF!</definedName>
    <definedName name="제철축로공991" localSheetId="35">#REF!</definedName>
    <definedName name="제철축로공991" localSheetId="41">#REF!</definedName>
    <definedName name="제철축로공991" localSheetId="36">#REF!</definedName>
    <definedName name="제철축로공991" localSheetId="34">#REF!</definedName>
    <definedName name="제철축로공991" localSheetId="42">#REF!</definedName>
    <definedName name="제철축로공991" localSheetId="22">#REF!</definedName>
    <definedName name="제철축로공991" localSheetId="43">#REF!</definedName>
    <definedName name="제철축로공991">#REF!</definedName>
    <definedName name="제철축로공992" localSheetId="4">#REF!</definedName>
    <definedName name="제철축로공992" localSheetId="37">#REF!</definedName>
    <definedName name="제철축로공992" localSheetId="38">#REF!</definedName>
    <definedName name="제철축로공992" localSheetId="39">#REF!</definedName>
    <definedName name="제철축로공992" localSheetId="40">#REF!</definedName>
    <definedName name="제철축로공992" localSheetId="35">#REF!</definedName>
    <definedName name="제철축로공992" localSheetId="41">#REF!</definedName>
    <definedName name="제철축로공992" localSheetId="36">#REF!</definedName>
    <definedName name="제철축로공992" localSheetId="34">#REF!</definedName>
    <definedName name="제철축로공992" localSheetId="42">#REF!</definedName>
    <definedName name="제철축로공992" localSheetId="22">#REF!</definedName>
    <definedName name="제철축로공992" localSheetId="43">#REF!</definedName>
    <definedName name="제철축로공992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_적_공" localSheetId="4">#REF!</definedName>
    <definedName name="조_적_공" localSheetId="37">#REF!</definedName>
    <definedName name="조_적_공" localSheetId="38">#REF!</definedName>
    <definedName name="조_적_공" localSheetId="39">#REF!</definedName>
    <definedName name="조_적_공" localSheetId="40">#REF!</definedName>
    <definedName name="조_적_공" localSheetId="35">#REF!</definedName>
    <definedName name="조_적_공" localSheetId="41">#REF!</definedName>
    <definedName name="조_적_공" localSheetId="36">#REF!</definedName>
    <definedName name="조_적_공" localSheetId="34">#REF!</definedName>
    <definedName name="조_적_공" localSheetId="42">#REF!</definedName>
    <definedName name="조_적_공" localSheetId="22">#REF!</definedName>
    <definedName name="조_적_공" localSheetId="43">#REF!</definedName>
    <definedName name="조_적_공">#REF!</definedName>
    <definedName name="조경공">[28]데이타!$E$658</definedName>
    <definedName name="조경공001" localSheetId="4">#REF!</definedName>
    <definedName name="조경공001" localSheetId="37">#REF!</definedName>
    <definedName name="조경공001" localSheetId="38">#REF!</definedName>
    <definedName name="조경공001" localSheetId="39">#REF!</definedName>
    <definedName name="조경공001" localSheetId="40">#REF!</definedName>
    <definedName name="조경공001" localSheetId="35">#REF!</definedName>
    <definedName name="조경공001" localSheetId="41">#REF!</definedName>
    <definedName name="조경공001" localSheetId="36">#REF!</definedName>
    <definedName name="조경공001" localSheetId="34">#REF!</definedName>
    <definedName name="조경공001" localSheetId="42">#REF!</definedName>
    <definedName name="조경공001" localSheetId="22">#REF!</definedName>
    <definedName name="조경공001" localSheetId="43">#REF!</definedName>
    <definedName name="조경공001">#REF!</definedName>
    <definedName name="조경공002" localSheetId="4">#REF!</definedName>
    <definedName name="조경공002" localSheetId="37">#REF!</definedName>
    <definedName name="조경공002" localSheetId="38">#REF!</definedName>
    <definedName name="조경공002" localSheetId="39">#REF!</definedName>
    <definedName name="조경공002" localSheetId="40">#REF!</definedName>
    <definedName name="조경공002" localSheetId="35">#REF!</definedName>
    <definedName name="조경공002" localSheetId="41">#REF!</definedName>
    <definedName name="조경공002" localSheetId="36">#REF!</definedName>
    <definedName name="조경공002" localSheetId="34">#REF!</definedName>
    <definedName name="조경공002" localSheetId="42">#REF!</definedName>
    <definedName name="조경공002" localSheetId="22">#REF!</definedName>
    <definedName name="조경공002" localSheetId="43">#REF!</definedName>
    <definedName name="조경공002">#REF!</definedName>
    <definedName name="조경공011" localSheetId="4">#REF!</definedName>
    <definedName name="조경공011" localSheetId="37">#REF!</definedName>
    <definedName name="조경공011" localSheetId="38">#REF!</definedName>
    <definedName name="조경공011" localSheetId="39">#REF!</definedName>
    <definedName name="조경공011" localSheetId="40">#REF!</definedName>
    <definedName name="조경공011" localSheetId="35">#REF!</definedName>
    <definedName name="조경공011" localSheetId="41">#REF!</definedName>
    <definedName name="조경공011" localSheetId="36">#REF!</definedName>
    <definedName name="조경공011" localSheetId="34">#REF!</definedName>
    <definedName name="조경공011" localSheetId="42">#REF!</definedName>
    <definedName name="조경공011" localSheetId="22">#REF!</definedName>
    <definedName name="조경공011" localSheetId="43">#REF!</definedName>
    <definedName name="조경공011">#REF!</definedName>
    <definedName name="조경공982" localSheetId="4">#REF!</definedName>
    <definedName name="조경공982" localSheetId="37">#REF!</definedName>
    <definedName name="조경공982" localSheetId="38">#REF!</definedName>
    <definedName name="조경공982" localSheetId="39">#REF!</definedName>
    <definedName name="조경공982" localSheetId="40">#REF!</definedName>
    <definedName name="조경공982" localSheetId="35">#REF!</definedName>
    <definedName name="조경공982" localSheetId="41">#REF!</definedName>
    <definedName name="조경공982" localSheetId="36">#REF!</definedName>
    <definedName name="조경공982" localSheetId="34">#REF!</definedName>
    <definedName name="조경공982" localSheetId="42">#REF!</definedName>
    <definedName name="조경공982" localSheetId="22">#REF!</definedName>
    <definedName name="조경공982" localSheetId="43">#REF!</definedName>
    <definedName name="조경공982">#REF!</definedName>
    <definedName name="조경공991" localSheetId="4">#REF!</definedName>
    <definedName name="조경공991" localSheetId="37">#REF!</definedName>
    <definedName name="조경공991" localSheetId="38">#REF!</definedName>
    <definedName name="조경공991" localSheetId="39">#REF!</definedName>
    <definedName name="조경공991" localSheetId="40">#REF!</definedName>
    <definedName name="조경공991" localSheetId="35">#REF!</definedName>
    <definedName name="조경공991" localSheetId="41">#REF!</definedName>
    <definedName name="조경공991" localSheetId="36">#REF!</definedName>
    <definedName name="조경공991" localSheetId="34">#REF!</definedName>
    <definedName name="조경공991" localSheetId="42">#REF!</definedName>
    <definedName name="조경공991" localSheetId="22">#REF!</definedName>
    <definedName name="조경공991" localSheetId="43">#REF!</definedName>
    <definedName name="조경공991">#REF!</definedName>
    <definedName name="조경공992" localSheetId="4">#REF!</definedName>
    <definedName name="조경공992" localSheetId="37">#REF!</definedName>
    <definedName name="조경공992" localSheetId="38">#REF!</definedName>
    <definedName name="조경공992" localSheetId="39">#REF!</definedName>
    <definedName name="조경공992" localSheetId="40">#REF!</definedName>
    <definedName name="조경공992" localSheetId="35">#REF!</definedName>
    <definedName name="조경공992" localSheetId="41">#REF!</definedName>
    <definedName name="조경공992" localSheetId="36">#REF!</definedName>
    <definedName name="조경공992" localSheetId="34">#REF!</definedName>
    <definedName name="조경공992" localSheetId="42">#REF!</definedName>
    <definedName name="조경공992" localSheetId="22">#REF!</definedName>
    <definedName name="조경공992" localSheetId="43">#REF!</definedName>
    <definedName name="조경공992">#REF!</definedName>
    <definedName name="조경공B10">[23]식재인부!$B$24</definedName>
    <definedName name="조경공B4이하">[23]식재인부!$B$18</definedName>
    <definedName name="조경공B5">[23]식재인부!$B$19</definedName>
    <definedName name="조경공B6">[23]식재인부!$B$20</definedName>
    <definedName name="조경공B8">[23]식재인부!$B$22</definedName>
    <definedName name="조경공R10">[23]식재인부!$B$54</definedName>
    <definedName name="조경공R12">[23]식재인부!$B$56</definedName>
    <definedName name="조경공R15">[23]식재인부!$B$59</definedName>
    <definedName name="조경공R4이하">[23]식재인부!$B$48</definedName>
    <definedName name="조경공R5">[23]식재인부!$B$49</definedName>
    <definedName name="조경공R6">[23]식재인부!$B$50</definedName>
    <definedName name="조경공R7">[23]식재인부!$B$51</definedName>
    <definedName name="조경공R8">[23]식재인부!$B$52</definedName>
    <definedName name="조달수수료">#REF!</definedName>
    <definedName name="조력공">#REF!</definedName>
    <definedName name="조력공001" localSheetId="4">#REF!</definedName>
    <definedName name="조력공001" localSheetId="37">#REF!</definedName>
    <definedName name="조력공001" localSheetId="38">#REF!</definedName>
    <definedName name="조력공001" localSheetId="39">#REF!</definedName>
    <definedName name="조력공001" localSheetId="40">#REF!</definedName>
    <definedName name="조력공001" localSheetId="35">#REF!</definedName>
    <definedName name="조력공001" localSheetId="41">#REF!</definedName>
    <definedName name="조력공001" localSheetId="36">#REF!</definedName>
    <definedName name="조력공001" localSheetId="34">#REF!</definedName>
    <definedName name="조력공001" localSheetId="42">#REF!</definedName>
    <definedName name="조력공001" localSheetId="22">#REF!</definedName>
    <definedName name="조력공001" localSheetId="43">#REF!</definedName>
    <definedName name="조력공001">#REF!</definedName>
    <definedName name="조력공002" localSheetId="4">#REF!</definedName>
    <definedName name="조력공002" localSheetId="37">#REF!</definedName>
    <definedName name="조력공002" localSheetId="38">#REF!</definedName>
    <definedName name="조력공002" localSheetId="39">#REF!</definedName>
    <definedName name="조력공002" localSheetId="40">#REF!</definedName>
    <definedName name="조력공002" localSheetId="35">#REF!</definedName>
    <definedName name="조력공002" localSheetId="41">#REF!</definedName>
    <definedName name="조력공002" localSheetId="36">#REF!</definedName>
    <definedName name="조력공002" localSheetId="34">#REF!</definedName>
    <definedName name="조력공002" localSheetId="42">#REF!</definedName>
    <definedName name="조력공002" localSheetId="22">#REF!</definedName>
    <definedName name="조력공002" localSheetId="43">#REF!</definedName>
    <definedName name="조력공002">#REF!</definedName>
    <definedName name="조력공011" localSheetId="4">#REF!</definedName>
    <definedName name="조력공011" localSheetId="37">#REF!</definedName>
    <definedName name="조력공011" localSheetId="38">#REF!</definedName>
    <definedName name="조력공011" localSheetId="39">#REF!</definedName>
    <definedName name="조력공011" localSheetId="40">#REF!</definedName>
    <definedName name="조력공011" localSheetId="35">#REF!</definedName>
    <definedName name="조력공011" localSheetId="41">#REF!</definedName>
    <definedName name="조력공011" localSheetId="36">#REF!</definedName>
    <definedName name="조력공011" localSheetId="34">#REF!</definedName>
    <definedName name="조력공011" localSheetId="42">#REF!</definedName>
    <definedName name="조력공011" localSheetId="22">#REF!</definedName>
    <definedName name="조력공011" localSheetId="43">#REF!</definedName>
    <definedName name="조력공011">#REF!</definedName>
    <definedName name="조력공982" localSheetId="4">#REF!</definedName>
    <definedName name="조력공982" localSheetId="37">#REF!</definedName>
    <definedName name="조력공982" localSheetId="38">#REF!</definedName>
    <definedName name="조력공982" localSheetId="39">#REF!</definedName>
    <definedName name="조력공982" localSheetId="40">#REF!</definedName>
    <definedName name="조력공982" localSheetId="35">#REF!</definedName>
    <definedName name="조력공982" localSheetId="41">#REF!</definedName>
    <definedName name="조력공982" localSheetId="36">#REF!</definedName>
    <definedName name="조력공982" localSheetId="34">#REF!</definedName>
    <definedName name="조력공982" localSheetId="42">#REF!</definedName>
    <definedName name="조력공982" localSheetId="22">#REF!</definedName>
    <definedName name="조력공982" localSheetId="43">#REF!</definedName>
    <definedName name="조력공982">#REF!</definedName>
    <definedName name="조력공991" localSheetId="4">#REF!</definedName>
    <definedName name="조력공991" localSheetId="37">#REF!</definedName>
    <definedName name="조력공991" localSheetId="38">#REF!</definedName>
    <definedName name="조력공991" localSheetId="39">#REF!</definedName>
    <definedName name="조력공991" localSheetId="40">#REF!</definedName>
    <definedName name="조력공991" localSheetId="35">#REF!</definedName>
    <definedName name="조력공991" localSheetId="41">#REF!</definedName>
    <definedName name="조력공991" localSheetId="36">#REF!</definedName>
    <definedName name="조력공991" localSheetId="34">#REF!</definedName>
    <definedName name="조력공991" localSheetId="42">#REF!</definedName>
    <definedName name="조력공991" localSheetId="22">#REF!</definedName>
    <definedName name="조력공991" localSheetId="43">#REF!</definedName>
    <definedName name="조력공991">#REF!</definedName>
    <definedName name="조력공992" localSheetId="4">#REF!</definedName>
    <definedName name="조력공992" localSheetId="37">#REF!</definedName>
    <definedName name="조력공992" localSheetId="38">#REF!</definedName>
    <definedName name="조력공992" localSheetId="39">#REF!</definedName>
    <definedName name="조력공992" localSheetId="40">#REF!</definedName>
    <definedName name="조력공992" localSheetId="35">#REF!</definedName>
    <definedName name="조력공992" localSheetId="41">#REF!</definedName>
    <definedName name="조력공992" localSheetId="36">#REF!</definedName>
    <definedName name="조력공992" localSheetId="34">#REF!</definedName>
    <definedName name="조력공992" localSheetId="42">#REF!</definedName>
    <definedName name="조력공992" localSheetId="22">#REF!</definedName>
    <definedName name="조력공992" localSheetId="43">#REF!</definedName>
    <definedName name="조력공992">#REF!</definedName>
    <definedName name="조림인부">#REF!</definedName>
    <definedName name="조림인부001" localSheetId="4">#REF!</definedName>
    <definedName name="조림인부001" localSheetId="37">#REF!</definedName>
    <definedName name="조림인부001" localSheetId="38">#REF!</definedName>
    <definedName name="조림인부001" localSheetId="39">#REF!</definedName>
    <definedName name="조림인부001" localSheetId="40">#REF!</definedName>
    <definedName name="조림인부001" localSheetId="35">#REF!</definedName>
    <definedName name="조림인부001" localSheetId="41">#REF!</definedName>
    <definedName name="조림인부001" localSheetId="36">#REF!</definedName>
    <definedName name="조림인부001" localSheetId="34">#REF!</definedName>
    <definedName name="조림인부001" localSheetId="42">#REF!</definedName>
    <definedName name="조림인부001" localSheetId="22">#REF!</definedName>
    <definedName name="조림인부001" localSheetId="43">#REF!</definedName>
    <definedName name="조림인부001">#REF!</definedName>
    <definedName name="조림인부002" localSheetId="4">#REF!</definedName>
    <definedName name="조림인부002" localSheetId="37">#REF!</definedName>
    <definedName name="조림인부002" localSheetId="38">#REF!</definedName>
    <definedName name="조림인부002" localSheetId="39">#REF!</definedName>
    <definedName name="조림인부002" localSheetId="40">#REF!</definedName>
    <definedName name="조림인부002" localSheetId="35">#REF!</definedName>
    <definedName name="조림인부002" localSheetId="41">#REF!</definedName>
    <definedName name="조림인부002" localSheetId="36">#REF!</definedName>
    <definedName name="조림인부002" localSheetId="34">#REF!</definedName>
    <definedName name="조림인부002" localSheetId="42">#REF!</definedName>
    <definedName name="조림인부002" localSheetId="22">#REF!</definedName>
    <definedName name="조림인부002" localSheetId="43">#REF!</definedName>
    <definedName name="조림인부002">#REF!</definedName>
    <definedName name="조림인부011" localSheetId="4">#REF!</definedName>
    <definedName name="조림인부011" localSheetId="37">#REF!</definedName>
    <definedName name="조림인부011" localSheetId="38">#REF!</definedName>
    <definedName name="조림인부011" localSheetId="39">#REF!</definedName>
    <definedName name="조림인부011" localSheetId="40">#REF!</definedName>
    <definedName name="조림인부011" localSheetId="35">#REF!</definedName>
    <definedName name="조림인부011" localSheetId="41">#REF!</definedName>
    <definedName name="조림인부011" localSheetId="36">#REF!</definedName>
    <definedName name="조림인부011" localSheetId="34">#REF!</definedName>
    <definedName name="조림인부011" localSheetId="42">#REF!</definedName>
    <definedName name="조림인부011" localSheetId="22">#REF!</definedName>
    <definedName name="조림인부011" localSheetId="43">#REF!</definedName>
    <definedName name="조림인부011">#REF!</definedName>
    <definedName name="조림인부982" localSheetId="4">#REF!</definedName>
    <definedName name="조림인부982" localSheetId="37">#REF!</definedName>
    <definedName name="조림인부982" localSheetId="38">#REF!</definedName>
    <definedName name="조림인부982" localSheetId="39">#REF!</definedName>
    <definedName name="조림인부982" localSheetId="40">#REF!</definedName>
    <definedName name="조림인부982" localSheetId="35">#REF!</definedName>
    <definedName name="조림인부982" localSheetId="41">#REF!</definedName>
    <definedName name="조림인부982" localSheetId="36">#REF!</definedName>
    <definedName name="조림인부982" localSheetId="34">#REF!</definedName>
    <definedName name="조림인부982" localSheetId="42">#REF!</definedName>
    <definedName name="조림인부982" localSheetId="22">#REF!</definedName>
    <definedName name="조림인부982" localSheetId="43">#REF!</definedName>
    <definedName name="조림인부982">#REF!</definedName>
    <definedName name="조림인부991" localSheetId="4">#REF!</definedName>
    <definedName name="조림인부991" localSheetId="37">#REF!</definedName>
    <definedName name="조림인부991" localSheetId="38">#REF!</definedName>
    <definedName name="조림인부991" localSheetId="39">#REF!</definedName>
    <definedName name="조림인부991" localSheetId="40">#REF!</definedName>
    <definedName name="조림인부991" localSheetId="35">#REF!</definedName>
    <definedName name="조림인부991" localSheetId="41">#REF!</definedName>
    <definedName name="조림인부991" localSheetId="36">#REF!</definedName>
    <definedName name="조림인부991" localSheetId="34">#REF!</definedName>
    <definedName name="조림인부991" localSheetId="42">#REF!</definedName>
    <definedName name="조림인부991" localSheetId="22">#REF!</definedName>
    <definedName name="조림인부991" localSheetId="43">#REF!</definedName>
    <definedName name="조림인부991">#REF!</definedName>
    <definedName name="조림인부992" localSheetId="4">#REF!</definedName>
    <definedName name="조림인부992" localSheetId="37">#REF!</definedName>
    <definedName name="조림인부992" localSheetId="38">#REF!</definedName>
    <definedName name="조림인부992" localSheetId="39">#REF!</definedName>
    <definedName name="조림인부992" localSheetId="40">#REF!</definedName>
    <definedName name="조림인부992" localSheetId="35">#REF!</definedName>
    <definedName name="조림인부992" localSheetId="41">#REF!</definedName>
    <definedName name="조림인부992" localSheetId="36">#REF!</definedName>
    <definedName name="조림인부992" localSheetId="34">#REF!</definedName>
    <definedName name="조림인부992" localSheetId="42">#REF!</definedName>
    <definedName name="조림인부992" localSheetId="22">#REF!</definedName>
    <definedName name="조림인부992" localSheetId="43">#REF!</definedName>
    <definedName name="조림인부992">#REF!</definedName>
    <definedName name="조릿대5가지노">#REF!</definedName>
    <definedName name="조릿대5가지재">#REF!</definedName>
    <definedName name="조릿대노">#REF!</definedName>
    <definedName name="조릿대재">#REF!</definedName>
    <definedName name="조명단가">[34]조명일위!$G$1:$M$65536</definedName>
    <definedName name="조명단가1">[34]조명일위!$B$1:$G$65536</definedName>
    <definedName name="조사가" hidden="1">#REF!</definedName>
    <definedName name="조서" hidden="1">{#N/A,#N/A,FALSE,"집계표"}</definedName>
    <definedName name="조수">#REF!</definedName>
    <definedName name="조영수" localSheetId="4">#REF!</definedName>
    <definedName name="조영수" localSheetId="37">#REF!</definedName>
    <definedName name="조영수" localSheetId="38">#REF!</definedName>
    <definedName name="조영수" localSheetId="39">#REF!</definedName>
    <definedName name="조영수" localSheetId="40">#REF!</definedName>
    <definedName name="조영수" localSheetId="35">#REF!</definedName>
    <definedName name="조영수" localSheetId="41">#REF!</definedName>
    <definedName name="조영수" localSheetId="36">#REF!</definedName>
    <definedName name="조영수" localSheetId="34">#REF!</definedName>
    <definedName name="조영수" localSheetId="42">#REF!</definedName>
    <definedName name="조영수" localSheetId="22">#REF!</definedName>
    <definedName name="조영수" localSheetId="43">#REF!</definedName>
    <definedName name="조영수">#REF!</definedName>
    <definedName name="조원공_1.1_1.5">[23]식재인부!$B$5</definedName>
    <definedName name="조장">#REF!</definedName>
    <definedName name="조적공">#REF!</definedName>
    <definedName name="조적공001" localSheetId="4">#REF!</definedName>
    <definedName name="조적공001" localSheetId="37">#REF!</definedName>
    <definedName name="조적공001" localSheetId="38">#REF!</definedName>
    <definedName name="조적공001" localSheetId="39">#REF!</definedName>
    <definedName name="조적공001" localSheetId="40">#REF!</definedName>
    <definedName name="조적공001" localSheetId="35">#REF!</definedName>
    <definedName name="조적공001" localSheetId="41">#REF!</definedName>
    <definedName name="조적공001" localSheetId="36">#REF!</definedName>
    <definedName name="조적공001" localSheetId="34">#REF!</definedName>
    <definedName name="조적공001" localSheetId="42">#REF!</definedName>
    <definedName name="조적공001" localSheetId="22">#REF!</definedName>
    <definedName name="조적공001" localSheetId="43">#REF!</definedName>
    <definedName name="조적공001">#REF!</definedName>
    <definedName name="조적공002" localSheetId="4">#REF!</definedName>
    <definedName name="조적공002" localSheetId="37">#REF!</definedName>
    <definedName name="조적공002" localSheetId="38">#REF!</definedName>
    <definedName name="조적공002" localSheetId="39">#REF!</definedName>
    <definedName name="조적공002" localSheetId="40">#REF!</definedName>
    <definedName name="조적공002" localSheetId="35">#REF!</definedName>
    <definedName name="조적공002" localSheetId="41">#REF!</definedName>
    <definedName name="조적공002" localSheetId="36">#REF!</definedName>
    <definedName name="조적공002" localSheetId="34">#REF!</definedName>
    <definedName name="조적공002" localSheetId="42">#REF!</definedName>
    <definedName name="조적공002" localSheetId="22">#REF!</definedName>
    <definedName name="조적공002" localSheetId="43">#REF!</definedName>
    <definedName name="조적공002">#REF!</definedName>
    <definedName name="조적공011" localSheetId="4">#REF!</definedName>
    <definedName name="조적공011" localSheetId="37">#REF!</definedName>
    <definedName name="조적공011" localSheetId="38">#REF!</definedName>
    <definedName name="조적공011" localSheetId="39">#REF!</definedName>
    <definedName name="조적공011" localSheetId="40">#REF!</definedName>
    <definedName name="조적공011" localSheetId="35">#REF!</definedName>
    <definedName name="조적공011" localSheetId="41">#REF!</definedName>
    <definedName name="조적공011" localSheetId="36">#REF!</definedName>
    <definedName name="조적공011" localSheetId="34">#REF!</definedName>
    <definedName name="조적공011" localSheetId="42">#REF!</definedName>
    <definedName name="조적공011" localSheetId="22">#REF!</definedName>
    <definedName name="조적공011" localSheetId="43">#REF!</definedName>
    <definedName name="조적공011">#REF!</definedName>
    <definedName name="조적공982" localSheetId="4">#REF!</definedName>
    <definedName name="조적공982" localSheetId="37">#REF!</definedName>
    <definedName name="조적공982" localSheetId="38">#REF!</definedName>
    <definedName name="조적공982" localSheetId="39">#REF!</definedName>
    <definedName name="조적공982" localSheetId="40">#REF!</definedName>
    <definedName name="조적공982" localSheetId="35">#REF!</definedName>
    <definedName name="조적공982" localSheetId="41">#REF!</definedName>
    <definedName name="조적공982" localSheetId="36">#REF!</definedName>
    <definedName name="조적공982" localSheetId="34">#REF!</definedName>
    <definedName name="조적공982" localSheetId="42">#REF!</definedName>
    <definedName name="조적공982" localSheetId="22">#REF!</definedName>
    <definedName name="조적공982" localSheetId="43">#REF!</definedName>
    <definedName name="조적공982">#REF!</definedName>
    <definedName name="조적공991" localSheetId="4">#REF!</definedName>
    <definedName name="조적공991" localSheetId="37">#REF!</definedName>
    <definedName name="조적공991" localSheetId="38">#REF!</definedName>
    <definedName name="조적공991" localSheetId="39">#REF!</definedName>
    <definedName name="조적공991" localSheetId="40">#REF!</definedName>
    <definedName name="조적공991" localSheetId="35">#REF!</definedName>
    <definedName name="조적공991" localSheetId="41">#REF!</definedName>
    <definedName name="조적공991" localSheetId="36">#REF!</definedName>
    <definedName name="조적공991" localSheetId="34">#REF!</definedName>
    <definedName name="조적공991" localSheetId="42">#REF!</definedName>
    <definedName name="조적공991" localSheetId="22">#REF!</definedName>
    <definedName name="조적공991" localSheetId="43">#REF!</definedName>
    <definedName name="조적공991">#REF!</definedName>
    <definedName name="조적공992" localSheetId="4">#REF!</definedName>
    <definedName name="조적공992" localSheetId="37">#REF!</definedName>
    <definedName name="조적공992" localSheetId="38">#REF!</definedName>
    <definedName name="조적공992" localSheetId="39">#REF!</definedName>
    <definedName name="조적공992" localSheetId="40">#REF!</definedName>
    <definedName name="조적공992" localSheetId="35">#REF!</definedName>
    <definedName name="조적공992" localSheetId="41">#REF!</definedName>
    <definedName name="조적공992" localSheetId="36">#REF!</definedName>
    <definedName name="조적공992" localSheetId="34">#REF!</definedName>
    <definedName name="조적공992" localSheetId="42">#REF!</definedName>
    <definedName name="조적공992" localSheetId="22">#REF!</definedName>
    <definedName name="조적공992" localSheetId="43">#REF!</definedName>
    <definedName name="조적공992">#REF!</definedName>
    <definedName name="조직현황1">BLCH</definedName>
    <definedName name="조찬" hidden="1">#REF!</definedName>
    <definedName name="조합경">[26]관급자재대!#REF!</definedName>
    <definedName name="조합노">[26]관급자재대!#REF!</definedName>
    <definedName name="조합재">[26]관급자재대!#REF!</definedName>
    <definedName name="조합페인트칠">#REF!</definedName>
    <definedName name="조형가이즈까3010">[23]데이타!$E$11</definedName>
    <definedName name="조형가이즈까3012">[23]데이타!$E$12</definedName>
    <definedName name="조형가이즈까3014">[23]데이타!$E$13</definedName>
    <definedName name="조형가이즈까3516">[23]데이타!$E$14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간" hidden="1">{#N/A,#N/A,FALSE,"운반시간"}</definedName>
    <definedName name="주목" localSheetId="4">#REF!</definedName>
    <definedName name="주목" localSheetId="14">#REF!</definedName>
    <definedName name="주목" localSheetId="13">#REF!</definedName>
    <definedName name="주목" localSheetId="12">#REF!</definedName>
    <definedName name="주목" localSheetId="37">#REF!</definedName>
    <definedName name="주목" localSheetId="38">#REF!</definedName>
    <definedName name="주목" localSheetId="39">#REF!</definedName>
    <definedName name="주목" localSheetId="40">#REF!</definedName>
    <definedName name="주목" localSheetId="35">#REF!</definedName>
    <definedName name="주목" localSheetId="41">#REF!</definedName>
    <definedName name="주목" localSheetId="36">#REF!</definedName>
    <definedName name="주목" localSheetId="34">#REF!</definedName>
    <definedName name="주목" localSheetId="42">#REF!</definedName>
    <definedName name="주목" localSheetId="22">#REF!</definedName>
    <definedName name="주목" localSheetId="10">#REF!</definedName>
    <definedName name="주목" localSheetId="43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목H2.5" localSheetId="4">#REF!</definedName>
    <definedName name="주목H2.5" localSheetId="37">#REF!</definedName>
    <definedName name="주목H2.5" localSheetId="38">#REF!</definedName>
    <definedName name="주목H2.5" localSheetId="39">#REF!</definedName>
    <definedName name="주목H2.5" localSheetId="40">#REF!</definedName>
    <definedName name="주목H2.5" localSheetId="35">#REF!</definedName>
    <definedName name="주목H2.5" localSheetId="41">#REF!</definedName>
    <definedName name="주목H2.5" localSheetId="36">#REF!</definedName>
    <definedName name="주목H2.5" localSheetId="34">#REF!</definedName>
    <definedName name="주목H2.5" localSheetId="42">#REF!</definedName>
    <definedName name="주목H2.5" localSheetId="22">#REF!</definedName>
    <definedName name="주목H2.5" localSheetId="43">#REF!</definedName>
    <definedName name="주목H2.5">#REF!</definedName>
    <definedName name="주민편의시설">#REF!</definedName>
    <definedName name="주연료">#REF!</definedName>
    <definedName name="주자재">#REF!</definedName>
    <definedName name="주자재1">#REF!</definedName>
    <definedName name="주주노">#REF!</definedName>
    <definedName name="주주재">#REF!</definedName>
    <definedName name="주철관부설">#REF!</definedName>
    <definedName name="주철관절단">#REF!</definedName>
    <definedName name="주형받침">#REF!</definedName>
    <definedName name="주형받침EA">#REF!</definedName>
    <definedName name="준공일">#REF!</definedName>
    <definedName name="준선선기관장">#REF!</definedName>
    <definedName name="준선선운전사">#REF!</definedName>
    <definedName name="준설선기관사">#REF!</definedName>
    <definedName name="준설선기관사001" localSheetId="4">#REF!</definedName>
    <definedName name="준설선기관사001" localSheetId="37">#REF!</definedName>
    <definedName name="준설선기관사001" localSheetId="38">#REF!</definedName>
    <definedName name="준설선기관사001" localSheetId="39">#REF!</definedName>
    <definedName name="준설선기관사001" localSheetId="40">#REF!</definedName>
    <definedName name="준설선기관사001" localSheetId="35">#REF!</definedName>
    <definedName name="준설선기관사001" localSheetId="41">#REF!</definedName>
    <definedName name="준설선기관사001" localSheetId="36">#REF!</definedName>
    <definedName name="준설선기관사001" localSheetId="34">#REF!</definedName>
    <definedName name="준설선기관사001" localSheetId="42">#REF!</definedName>
    <definedName name="준설선기관사001" localSheetId="22">#REF!</definedName>
    <definedName name="준설선기관사001" localSheetId="43">#REF!</definedName>
    <definedName name="준설선기관사001">#REF!</definedName>
    <definedName name="준설선기관사002" localSheetId="4">#REF!</definedName>
    <definedName name="준설선기관사002" localSheetId="37">#REF!</definedName>
    <definedName name="준설선기관사002" localSheetId="38">#REF!</definedName>
    <definedName name="준설선기관사002" localSheetId="39">#REF!</definedName>
    <definedName name="준설선기관사002" localSheetId="40">#REF!</definedName>
    <definedName name="준설선기관사002" localSheetId="35">#REF!</definedName>
    <definedName name="준설선기관사002" localSheetId="41">#REF!</definedName>
    <definedName name="준설선기관사002" localSheetId="36">#REF!</definedName>
    <definedName name="준설선기관사002" localSheetId="34">#REF!</definedName>
    <definedName name="준설선기관사002" localSheetId="42">#REF!</definedName>
    <definedName name="준설선기관사002" localSheetId="22">#REF!</definedName>
    <definedName name="준설선기관사002" localSheetId="43">#REF!</definedName>
    <definedName name="준설선기관사002">#REF!</definedName>
    <definedName name="준설선기관사982" localSheetId="4">#REF!</definedName>
    <definedName name="준설선기관사982" localSheetId="37">#REF!</definedName>
    <definedName name="준설선기관사982" localSheetId="38">#REF!</definedName>
    <definedName name="준설선기관사982" localSheetId="39">#REF!</definedName>
    <definedName name="준설선기관사982" localSheetId="40">#REF!</definedName>
    <definedName name="준설선기관사982" localSheetId="35">#REF!</definedName>
    <definedName name="준설선기관사982" localSheetId="41">#REF!</definedName>
    <definedName name="준설선기관사982" localSheetId="36">#REF!</definedName>
    <definedName name="준설선기관사982" localSheetId="34">#REF!</definedName>
    <definedName name="준설선기관사982" localSheetId="42">#REF!</definedName>
    <definedName name="준설선기관사982" localSheetId="22">#REF!</definedName>
    <definedName name="준설선기관사982" localSheetId="43">#REF!</definedName>
    <definedName name="준설선기관사982">#REF!</definedName>
    <definedName name="준설선기관사991" localSheetId="4">#REF!</definedName>
    <definedName name="준설선기관사991" localSheetId="37">#REF!</definedName>
    <definedName name="준설선기관사991" localSheetId="38">#REF!</definedName>
    <definedName name="준설선기관사991" localSheetId="39">#REF!</definedName>
    <definedName name="준설선기관사991" localSheetId="40">#REF!</definedName>
    <definedName name="준설선기관사991" localSheetId="35">#REF!</definedName>
    <definedName name="준설선기관사991" localSheetId="41">#REF!</definedName>
    <definedName name="준설선기관사991" localSheetId="36">#REF!</definedName>
    <definedName name="준설선기관사991" localSheetId="34">#REF!</definedName>
    <definedName name="준설선기관사991" localSheetId="42">#REF!</definedName>
    <definedName name="준설선기관사991" localSheetId="22">#REF!</definedName>
    <definedName name="준설선기관사991" localSheetId="43">#REF!</definedName>
    <definedName name="준설선기관사991">#REF!</definedName>
    <definedName name="준설선기관사992" localSheetId="4">#REF!</definedName>
    <definedName name="준설선기관사992" localSheetId="37">#REF!</definedName>
    <definedName name="준설선기관사992" localSheetId="38">#REF!</definedName>
    <definedName name="준설선기관사992" localSheetId="39">#REF!</definedName>
    <definedName name="준설선기관사992" localSheetId="40">#REF!</definedName>
    <definedName name="준설선기관사992" localSheetId="35">#REF!</definedName>
    <definedName name="준설선기관사992" localSheetId="41">#REF!</definedName>
    <definedName name="준설선기관사992" localSheetId="36">#REF!</definedName>
    <definedName name="준설선기관사992" localSheetId="34">#REF!</definedName>
    <definedName name="준설선기관사992" localSheetId="42">#REF!</definedName>
    <definedName name="준설선기관사992" localSheetId="22">#REF!</definedName>
    <definedName name="준설선기관사992" localSheetId="43">#REF!</definedName>
    <definedName name="준설선기관사992">#REF!</definedName>
    <definedName name="준설선기관장001" localSheetId="4">#REF!</definedName>
    <definedName name="준설선기관장001" localSheetId="37">#REF!</definedName>
    <definedName name="준설선기관장001" localSheetId="38">#REF!</definedName>
    <definedName name="준설선기관장001" localSheetId="39">#REF!</definedName>
    <definedName name="준설선기관장001" localSheetId="40">#REF!</definedName>
    <definedName name="준설선기관장001" localSheetId="35">#REF!</definedName>
    <definedName name="준설선기관장001" localSheetId="41">#REF!</definedName>
    <definedName name="준설선기관장001" localSheetId="36">#REF!</definedName>
    <definedName name="준설선기관장001" localSheetId="34">#REF!</definedName>
    <definedName name="준설선기관장001" localSheetId="42">#REF!</definedName>
    <definedName name="준설선기관장001" localSheetId="22">#REF!</definedName>
    <definedName name="준설선기관장001" localSheetId="43">#REF!</definedName>
    <definedName name="준설선기관장001">#REF!</definedName>
    <definedName name="준설선기관장002" localSheetId="4">#REF!</definedName>
    <definedName name="준설선기관장002" localSheetId="37">#REF!</definedName>
    <definedName name="준설선기관장002" localSheetId="38">#REF!</definedName>
    <definedName name="준설선기관장002" localSheetId="39">#REF!</definedName>
    <definedName name="준설선기관장002" localSheetId="40">#REF!</definedName>
    <definedName name="준설선기관장002" localSheetId="35">#REF!</definedName>
    <definedName name="준설선기관장002" localSheetId="41">#REF!</definedName>
    <definedName name="준설선기관장002" localSheetId="36">#REF!</definedName>
    <definedName name="준설선기관장002" localSheetId="34">#REF!</definedName>
    <definedName name="준설선기관장002" localSheetId="42">#REF!</definedName>
    <definedName name="준설선기관장002" localSheetId="22">#REF!</definedName>
    <definedName name="준설선기관장002" localSheetId="43">#REF!</definedName>
    <definedName name="준설선기관장002">#REF!</definedName>
    <definedName name="준설선기관장011" localSheetId="4">#REF!</definedName>
    <definedName name="준설선기관장011" localSheetId="37">#REF!</definedName>
    <definedName name="준설선기관장011" localSheetId="38">#REF!</definedName>
    <definedName name="준설선기관장011" localSheetId="39">#REF!</definedName>
    <definedName name="준설선기관장011" localSheetId="40">#REF!</definedName>
    <definedName name="준설선기관장011" localSheetId="35">#REF!</definedName>
    <definedName name="준설선기관장011" localSheetId="41">#REF!</definedName>
    <definedName name="준설선기관장011" localSheetId="36">#REF!</definedName>
    <definedName name="준설선기관장011" localSheetId="34">#REF!</definedName>
    <definedName name="준설선기관장011" localSheetId="42">#REF!</definedName>
    <definedName name="준설선기관장011" localSheetId="22">#REF!</definedName>
    <definedName name="준설선기관장011" localSheetId="43">#REF!</definedName>
    <definedName name="준설선기관장011">#REF!</definedName>
    <definedName name="준설선기관장982" localSheetId="4">#REF!</definedName>
    <definedName name="준설선기관장982" localSheetId="37">#REF!</definedName>
    <definedName name="준설선기관장982" localSheetId="38">#REF!</definedName>
    <definedName name="준설선기관장982" localSheetId="39">#REF!</definedName>
    <definedName name="준설선기관장982" localSheetId="40">#REF!</definedName>
    <definedName name="준설선기관장982" localSheetId="35">#REF!</definedName>
    <definedName name="준설선기관장982" localSheetId="41">#REF!</definedName>
    <definedName name="준설선기관장982" localSheetId="36">#REF!</definedName>
    <definedName name="준설선기관장982" localSheetId="34">#REF!</definedName>
    <definedName name="준설선기관장982" localSheetId="42">#REF!</definedName>
    <definedName name="준설선기관장982" localSheetId="22">#REF!</definedName>
    <definedName name="준설선기관장982" localSheetId="43">#REF!</definedName>
    <definedName name="준설선기관장982">#REF!</definedName>
    <definedName name="준설선기관장991" localSheetId="4">#REF!</definedName>
    <definedName name="준설선기관장991" localSheetId="37">#REF!</definedName>
    <definedName name="준설선기관장991" localSheetId="38">#REF!</definedName>
    <definedName name="준설선기관장991" localSheetId="39">#REF!</definedName>
    <definedName name="준설선기관장991" localSheetId="40">#REF!</definedName>
    <definedName name="준설선기관장991" localSheetId="35">#REF!</definedName>
    <definedName name="준설선기관장991" localSheetId="41">#REF!</definedName>
    <definedName name="준설선기관장991" localSheetId="36">#REF!</definedName>
    <definedName name="준설선기관장991" localSheetId="34">#REF!</definedName>
    <definedName name="준설선기관장991" localSheetId="42">#REF!</definedName>
    <definedName name="준설선기관장991" localSheetId="22">#REF!</definedName>
    <definedName name="준설선기관장991" localSheetId="43">#REF!</definedName>
    <definedName name="준설선기관장991">#REF!</definedName>
    <definedName name="준설선기관장992" localSheetId="4">#REF!</definedName>
    <definedName name="준설선기관장992" localSheetId="37">#REF!</definedName>
    <definedName name="준설선기관장992" localSheetId="38">#REF!</definedName>
    <definedName name="준설선기관장992" localSheetId="39">#REF!</definedName>
    <definedName name="준설선기관장992" localSheetId="40">#REF!</definedName>
    <definedName name="준설선기관장992" localSheetId="35">#REF!</definedName>
    <definedName name="준설선기관장992" localSheetId="41">#REF!</definedName>
    <definedName name="준설선기관장992" localSheetId="36">#REF!</definedName>
    <definedName name="준설선기관장992" localSheetId="34">#REF!</definedName>
    <definedName name="준설선기관장992" localSheetId="42">#REF!</definedName>
    <definedName name="준설선기관장992" localSheetId="22">#REF!</definedName>
    <definedName name="준설선기관장992" localSheetId="43">#REF!</definedName>
    <definedName name="준설선기관장992">#REF!</definedName>
    <definedName name="준설선선장">#REF!</definedName>
    <definedName name="준설선선장001" localSheetId="4">#REF!</definedName>
    <definedName name="준설선선장001" localSheetId="37">#REF!</definedName>
    <definedName name="준설선선장001" localSheetId="38">#REF!</definedName>
    <definedName name="준설선선장001" localSheetId="39">#REF!</definedName>
    <definedName name="준설선선장001" localSheetId="40">#REF!</definedName>
    <definedName name="준설선선장001" localSheetId="35">#REF!</definedName>
    <definedName name="준설선선장001" localSheetId="41">#REF!</definedName>
    <definedName name="준설선선장001" localSheetId="36">#REF!</definedName>
    <definedName name="준설선선장001" localSheetId="34">#REF!</definedName>
    <definedName name="준설선선장001" localSheetId="42">#REF!</definedName>
    <definedName name="준설선선장001" localSheetId="22">#REF!</definedName>
    <definedName name="준설선선장001" localSheetId="43">#REF!</definedName>
    <definedName name="준설선선장001">#REF!</definedName>
    <definedName name="준설선선장002" localSheetId="4">#REF!</definedName>
    <definedName name="준설선선장002" localSheetId="37">#REF!</definedName>
    <definedName name="준설선선장002" localSheetId="38">#REF!</definedName>
    <definedName name="준설선선장002" localSheetId="39">#REF!</definedName>
    <definedName name="준설선선장002" localSheetId="40">#REF!</definedName>
    <definedName name="준설선선장002" localSheetId="35">#REF!</definedName>
    <definedName name="준설선선장002" localSheetId="41">#REF!</definedName>
    <definedName name="준설선선장002" localSheetId="36">#REF!</definedName>
    <definedName name="준설선선장002" localSheetId="34">#REF!</definedName>
    <definedName name="준설선선장002" localSheetId="42">#REF!</definedName>
    <definedName name="준설선선장002" localSheetId="22">#REF!</definedName>
    <definedName name="준설선선장002" localSheetId="43">#REF!</definedName>
    <definedName name="준설선선장002">#REF!</definedName>
    <definedName name="준설선선장011" localSheetId="4">#REF!</definedName>
    <definedName name="준설선선장011" localSheetId="37">#REF!</definedName>
    <definedName name="준설선선장011" localSheetId="38">#REF!</definedName>
    <definedName name="준설선선장011" localSheetId="39">#REF!</definedName>
    <definedName name="준설선선장011" localSheetId="40">#REF!</definedName>
    <definedName name="준설선선장011" localSheetId="35">#REF!</definedName>
    <definedName name="준설선선장011" localSheetId="41">#REF!</definedName>
    <definedName name="준설선선장011" localSheetId="36">#REF!</definedName>
    <definedName name="준설선선장011" localSheetId="34">#REF!</definedName>
    <definedName name="준설선선장011" localSheetId="42">#REF!</definedName>
    <definedName name="준설선선장011" localSheetId="22">#REF!</definedName>
    <definedName name="준설선선장011" localSheetId="43">#REF!</definedName>
    <definedName name="준설선선장011">#REF!</definedName>
    <definedName name="준설선선장982" localSheetId="4">#REF!</definedName>
    <definedName name="준설선선장982" localSheetId="37">#REF!</definedName>
    <definedName name="준설선선장982" localSheetId="38">#REF!</definedName>
    <definedName name="준설선선장982" localSheetId="39">#REF!</definedName>
    <definedName name="준설선선장982" localSheetId="40">#REF!</definedName>
    <definedName name="준설선선장982" localSheetId="35">#REF!</definedName>
    <definedName name="준설선선장982" localSheetId="41">#REF!</definedName>
    <definedName name="준설선선장982" localSheetId="36">#REF!</definedName>
    <definedName name="준설선선장982" localSheetId="34">#REF!</definedName>
    <definedName name="준설선선장982" localSheetId="42">#REF!</definedName>
    <definedName name="준설선선장982" localSheetId="22">#REF!</definedName>
    <definedName name="준설선선장982" localSheetId="43">#REF!</definedName>
    <definedName name="준설선선장982">#REF!</definedName>
    <definedName name="준설선선장991" localSheetId="4">#REF!</definedName>
    <definedName name="준설선선장991" localSheetId="37">#REF!</definedName>
    <definedName name="준설선선장991" localSheetId="38">#REF!</definedName>
    <definedName name="준설선선장991" localSheetId="39">#REF!</definedName>
    <definedName name="준설선선장991" localSheetId="40">#REF!</definedName>
    <definedName name="준설선선장991" localSheetId="35">#REF!</definedName>
    <definedName name="준설선선장991" localSheetId="41">#REF!</definedName>
    <definedName name="준설선선장991" localSheetId="36">#REF!</definedName>
    <definedName name="준설선선장991" localSheetId="34">#REF!</definedName>
    <definedName name="준설선선장991" localSheetId="42">#REF!</definedName>
    <definedName name="준설선선장991" localSheetId="22">#REF!</definedName>
    <definedName name="준설선선장991" localSheetId="43">#REF!</definedName>
    <definedName name="준설선선장991">#REF!</definedName>
    <definedName name="준설선선장992" localSheetId="4">#REF!</definedName>
    <definedName name="준설선선장992" localSheetId="37">#REF!</definedName>
    <definedName name="준설선선장992" localSheetId="38">#REF!</definedName>
    <definedName name="준설선선장992" localSheetId="39">#REF!</definedName>
    <definedName name="준설선선장992" localSheetId="40">#REF!</definedName>
    <definedName name="준설선선장992" localSheetId="35">#REF!</definedName>
    <definedName name="준설선선장992" localSheetId="41">#REF!</definedName>
    <definedName name="준설선선장992" localSheetId="36">#REF!</definedName>
    <definedName name="준설선선장992" localSheetId="34">#REF!</definedName>
    <definedName name="준설선선장992" localSheetId="42">#REF!</definedName>
    <definedName name="준설선선장992" localSheetId="22">#REF!</definedName>
    <definedName name="준설선선장992" localSheetId="43">#REF!</definedName>
    <definedName name="준설선선장992">#REF!</definedName>
    <definedName name="준설선운전사001" localSheetId="4">#REF!</definedName>
    <definedName name="준설선운전사001" localSheetId="37">#REF!</definedName>
    <definedName name="준설선운전사001" localSheetId="38">#REF!</definedName>
    <definedName name="준설선운전사001" localSheetId="39">#REF!</definedName>
    <definedName name="준설선운전사001" localSheetId="40">#REF!</definedName>
    <definedName name="준설선운전사001" localSheetId="35">#REF!</definedName>
    <definedName name="준설선운전사001" localSheetId="41">#REF!</definedName>
    <definedName name="준설선운전사001" localSheetId="36">#REF!</definedName>
    <definedName name="준설선운전사001" localSheetId="34">#REF!</definedName>
    <definedName name="준설선운전사001" localSheetId="42">#REF!</definedName>
    <definedName name="준설선운전사001" localSheetId="22">#REF!</definedName>
    <definedName name="준설선운전사001" localSheetId="43">#REF!</definedName>
    <definedName name="준설선운전사001">#REF!</definedName>
    <definedName name="준설선운전사002" localSheetId="4">#REF!</definedName>
    <definedName name="준설선운전사002" localSheetId="37">#REF!</definedName>
    <definedName name="준설선운전사002" localSheetId="38">#REF!</definedName>
    <definedName name="준설선운전사002" localSheetId="39">#REF!</definedName>
    <definedName name="준설선운전사002" localSheetId="40">#REF!</definedName>
    <definedName name="준설선운전사002" localSheetId="35">#REF!</definedName>
    <definedName name="준설선운전사002" localSheetId="41">#REF!</definedName>
    <definedName name="준설선운전사002" localSheetId="36">#REF!</definedName>
    <definedName name="준설선운전사002" localSheetId="34">#REF!</definedName>
    <definedName name="준설선운전사002" localSheetId="42">#REF!</definedName>
    <definedName name="준설선운전사002" localSheetId="22">#REF!</definedName>
    <definedName name="준설선운전사002" localSheetId="43">#REF!</definedName>
    <definedName name="준설선운전사002">#REF!</definedName>
    <definedName name="준설선운전사982" localSheetId="4">#REF!</definedName>
    <definedName name="준설선운전사982" localSheetId="37">#REF!</definedName>
    <definedName name="준설선운전사982" localSheetId="38">#REF!</definedName>
    <definedName name="준설선운전사982" localSheetId="39">#REF!</definedName>
    <definedName name="준설선운전사982" localSheetId="40">#REF!</definedName>
    <definedName name="준설선운전사982" localSheetId="35">#REF!</definedName>
    <definedName name="준설선운전사982" localSheetId="41">#REF!</definedName>
    <definedName name="준설선운전사982" localSheetId="36">#REF!</definedName>
    <definedName name="준설선운전사982" localSheetId="34">#REF!</definedName>
    <definedName name="준설선운전사982" localSheetId="42">#REF!</definedName>
    <definedName name="준설선운전사982" localSheetId="22">#REF!</definedName>
    <definedName name="준설선운전사982" localSheetId="43">#REF!</definedName>
    <definedName name="준설선운전사982">#REF!</definedName>
    <definedName name="준설선운전사991" localSheetId="4">#REF!</definedName>
    <definedName name="준설선운전사991" localSheetId="37">#REF!</definedName>
    <definedName name="준설선운전사991" localSheetId="38">#REF!</definedName>
    <definedName name="준설선운전사991" localSheetId="39">#REF!</definedName>
    <definedName name="준설선운전사991" localSheetId="40">#REF!</definedName>
    <definedName name="준설선운전사991" localSheetId="35">#REF!</definedName>
    <definedName name="준설선운전사991" localSheetId="41">#REF!</definedName>
    <definedName name="준설선운전사991" localSheetId="36">#REF!</definedName>
    <definedName name="준설선운전사991" localSheetId="34">#REF!</definedName>
    <definedName name="준설선운전사991" localSheetId="42">#REF!</definedName>
    <definedName name="준설선운전사991" localSheetId="22">#REF!</definedName>
    <definedName name="준설선운전사991" localSheetId="43">#REF!</definedName>
    <definedName name="준설선운전사991">#REF!</definedName>
    <definedName name="준설선운전사992" localSheetId="4">#REF!</definedName>
    <definedName name="준설선운전사992" localSheetId="37">#REF!</definedName>
    <definedName name="준설선운전사992" localSheetId="38">#REF!</definedName>
    <definedName name="준설선운전사992" localSheetId="39">#REF!</definedName>
    <definedName name="준설선운전사992" localSheetId="40">#REF!</definedName>
    <definedName name="준설선운전사992" localSheetId="35">#REF!</definedName>
    <definedName name="준설선운전사992" localSheetId="41">#REF!</definedName>
    <definedName name="준설선운전사992" localSheetId="36">#REF!</definedName>
    <definedName name="준설선운전사992" localSheetId="34">#REF!</definedName>
    <definedName name="준설선운전사992" localSheetId="42">#REF!</definedName>
    <definedName name="준설선운전사992" localSheetId="22">#REF!</definedName>
    <definedName name="준설선운전사992" localSheetId="43">#REF!</definedName>
    <definedName name="준설선운전사992">#REF!</definedName>
    <definedName name="준설선전기사">#REF!</definedName>
    <definedName name="준설선전기사001" localSheetId="4">#REF!</definedName>
    <definedName name="준설선전기사001" localSheetId="37">#REF!</definedName>
    <definedName name="준설선전기사001" localSheetId="38">#REF!</definedName>
    <definedName name="준설선전기사001" localSheetId="39">#REF!</definedName>
    <definedName name="준설선전기사001" localSheetId="40">#REF!</definedName>
    <definedName name="준설선전기사001" localSheetId="35">#REF!</definedName>
    <definedName name="준설선전기사001" localSheetId="41">#REF!</definedName>
    <definedName name="준설선전기사001" localSheetId="36">#REF!</definedName>
    <definedName name="준설선전기사001" localSheetId="34">#REF!</definedName>
    <definedName name="준설선전기사001" localSheetId="42">#REF!</definedName>
    <definedName name="준설선전기사001" localSheetId="22">#REF!</definedName>
    <definedName name="준설선전기사001" localSheetId="43">#REF!</definedName>
    <definedName name="준설선전기사001">#REF!</definedName>
    <definedName name="준설선전기사002" localSheetId="4">#REF!</definedName>
    <definedName name="준설선전기사002" localSheetId="37">#REF!</definedName>
    <definedName name="준설선전기사002" localSheetId="38">#REF!</definedName>
    <definedName name="준설선전기사002" localSheetId="39">#REF!</definedName>
    <definedName name="준설선전기사002" localSheetId="40">#REF!</definedName>
    <definedName name="준설선전기사002" localSheetId="35">#REF!</definedName>
    <definedName name="준설선전기사002" localSheetId="41">#REF!</definedName>
    <definedName name="준설선전기사002" localSheetId="36">#REF!</definedName>
    <definedName name="준설선전기사002" localSheetId="34">#REF!</definedName>
    <definedName name="준설선전기사002" localSheetId="42">#REF!</definedName>
    <definedName name="준설선전기사002" localSheetId="22">#REF!</definedName>
    <definedName name="준설선전기사002" localSheetId="43">#REF!</definedName>
    <definedName name="준설선전기사002">#REF!</definedName>
    <definedName name="준설선전기사982" localSheetId="4">#REF!</definedName>
    <definedName name="준설선전기사982" localSheetId="37">#REF!</definedName>
    <definedName name="준설선전기사982" localSheetId="38">#REF!</definedName>
    <definedName name="준설선전기사982" localSheetId="39">#REF!</definedName>
    <definedName name="준설선전기사982" localSheetId="40">#REF!</definedName>
    <definedName name="준설선전기사982" localSheetId="35">#REF!</definedName>
    <definedName name="준설선전기사982" localSheetId="41">#REF!</definedName>
    <definedName name="준설선전기사982" localSheetId="36">#REF!</definedName>
    <definedName name="준설선전기사982" localSheetId="34">#REF!</definedName>
    <definedName name="준설선전기사982" localSheetId="42">#REF!</definedName>
    <definedName name="준설선전기사982" localSheetId="22">#REF!</definedName>
    <definedName name="준설선전기사982" localSheetId="43">#REF!</definedName>
    <definedName name="준설선전기사982">#REF!</definedName>
    <definedName name="준설선전기사991" localSheetId="4">#REF!</definedName>
    <definedName name="준설선전기사991" localSheetId="37">#REF!</definedName>
    <definedName name="준설선전기사991" localSheetId="38">#REF!</definedName>
    <definedName name="준설선전기사991" localSheetId="39">#REF!</definedName>
    <definedName name="준설선전기사991" localSheetId="40">#REF!</definedName>
    <definedName name="준설선전기사991" localSheetId="35">#REF!</definedName>
    <definedName name="준설선전기사991" localSheetId="41">#REF!</definedName>
    <definedName name="준설선전기사991" localSheetId="36">#REF!</definedName>
    <definedName name="준설선전기사991" localSheetId="34">#REF!</definedName>
    <definedName name="준설선전기사991" localSheetId="42">#REF!</definedName>
    <definedName name="준설선전기사991" localSheetId="22">#REF!</definedName>
    <definedName name="준설선전기사991" localSheetId="43">#REF!</definedName>
    <definedName name="준설선전기사991">#REF!</definedName>
    <definedName name="준설선전기사992" localSheetId="4">#REF!</definedName>
    <definedName name="준설선전기사992" localSheetId="37">#REF!</definedName>
    <definedName name="준설선전기사992" localSheetId="38">#REF!</definedName>
    <definedName name="준설선전기사992" localSheetId="39">#REF!</definedName>
    <definedName name="준설선전기사992" localSheetId="40">#REF!</definedName>
    <definedName name="준설선전기사992" localSheetId="35">#REF!</definedName>
    <definedName name="준설선전기사992" localSheetId="41">#REF!</definedName>
    <definedName name="준설선전기사992" localSheetId="36">#REF!</definedName>
    <definedName name="준설선전기사992" localSheetId="34">#REF!</definedName>
    <definedName name="준설선전기사992" localSheetId="42">#REF!</definedName>
    <definedName name="준설선전기사992" localSheetId="22">#REF!</definedName>
    <definedName name="준설선전기사992" localSheetId="43">#REF!</definedName>
    <definedName name="준설선전기사992">#REF!</definedName>
    <definedName name="준설설기관사011" localSheetId="4">#REF!</definedName>
    <definedName name="준설설기관사011" localSheetId="37">#REF!</definedName>
    <definedName name="준설설기관사011" localSheetId="38">#REF!</definedName>
    <definedName name="준설설기관사011" localSheetId="39">#REF!</definedName>
    <definedName name="준설설기관사011" localSheetId="40">#REF!</definedName>
    <definedName name="준설설기관사011" localSheetId="35">#REF!</definedName>
    <definedName name="준설설기관사011" localSheetId="41">#REF!</definedName>
    <definedName name="준설설기관사011" localSheetId="36">#REF!</definedName>
    <definedName name="준설설기관사011" localSheetId="34">#REF!</definedName>
    <definedName name="준설설기관사011" localSheetId="42">#REF!</definedName>
    <definedName name="준설설기관사011" localSheetId="22">#REF!</definedName>
    <definedName name="준설설기관사011" localSheetId="43">#REF!</definedName>
    <definedName name="준설설기관사011">#REF!</definedName>
    <definedName name="준설설운전기사011" localSheetId="4">#REF!</definedName>
    <definedName name="준설설운전기사011" localSheetId="37">#REF!</definedName>
    <definedName name="준설설운전기사011" localSheetId="38">#REF!</definedName>
    <definedName name="준설설운전기사011" localSheetId="39">#REF!</definedName>
    <definedName name="준설설운전기사011" localSheetId="40">#REF!</definedName>
    <definedName name="준설설운전기사011" localSheetId="35">#REF!</definedName>
    <definedName name="준설설운전기사011" localSheetId="41">#REF!</definedName>
    <definedName name="준설설운전기사011" localSheetId="36">#REF!</definedName>
    <definedName name="준설설운전기사011" localSheetId="34">#REF!</definedName>
    <definedName name="준설설운전기사011" localSheetId="42">#REF!</definedName>
    <definedName name="준설설운전기사011" localSheetId="22">#REF!</definedName>
    <definedName name="준설설운전기사011" localSheetId="43">#REF!</definedName>
    <definedName name="준설설운전기사011">#REF!</definedName>
    <definedName name="준설설운전사011" localSheetId="4">#REF!</definedName>
    <definedName name="준설설운전사011" localSheetId="37">#REF!</definedName>
    <definedName name="준설설운전사011" localSheetId="38">#REF!</definedName>
    <definedName name="준설설운전사011" localSheetId="39">#REF!</definedName>
    <definedName name="준설설운전사011" localSheetId="40">#REF!</definedName>
    <definedName name="준설설운전사011" localSheetId="35">#REF!</definedName>
    <definedName name="준설설운전사011" localSheetId="41">#REF!</definedName>
    <definedName name="준설설운전사011" localSheetId="36">#REF!</definedName>
    <definedName name="준설설운전사011" localSheetId="34">#REF!</definedName>
    <definedName name="준설설운전사011" localSheetId="42">#REF!</definedName>
    <definedName name="준설설운전사011" localSheetId="22">#REF!</definedName>
    <definedName name="준설설운전사011" localSheetId="43">#REF!</definedName>
    <definedName name="준설설운전사011">#REF!</definedName>
    <definedName name="준설설전기사011" localSheetId="4">#REF!</definedName>
    <definedName name="준설설전기사011" localSheetId="37">#REF!</definedName>
    <definedName name="준설설전기사011" localSheetId="38">#REF!</definedName>
    <definedName name="준설설전기사011" localSheetId="39">#REF!</definedName>
    <definedName name="준설설전기사011" localSheetId="40">#REF!</definedName>
    <definedName name="준설설전기사011" localSheetId="35">#REF!</definedName>
    <definedName name="준설설전기사011" localSheetId="41">#REF!</definedName>
    <definedName name="준설설전기사011" localSheetId="36">#REF!</definedName>
    <definedName name="준설설전기사011" localSheetId="34">#REF!</definedName>
    <definedName name="준설설전기사011" localSheetId="42">#REF!</definedName>
    <definedName name="준설설전기사011" localSheetId="22">#REF!</definedName>
    <definedName name="준설설전기사011" localSheetId="43">#REF!</definedName>
    <definedName name="준설설전기사011">#REF!</definedName>
    <definedName name="줄눈공001" localSheetId="4">#REF!</definedName>
    <definedName name="줄눈공001" localSheetId="37">#REF!</definedName>
    <definedName name="줄눈공001" localSheetId="38">#REF!</definedName>
    <definedName name="줄눈공001" localSheetId="39">#REF!</definedName>
    <definedName name="줄눈공001" localSheetId="40">#REF!</definedName>
    <definedName name="줄눈공001" localSheetId="35">#REF!</definedName>
    <definedName name="줄눈공001" localSheetId="41">#REF!</definedName>
    <definedName name="줄눈공001" localSheetId="36">#REF!</definedName>
    <definedName name="줄눈공001" localSheetId="34">#REF!</definedName>
    <definedName name="줄눈공001" localSheetId="42">#REF!</definedName>
    <definedName name="줄눈공001" localSheetId="22">#REF!</definedName>
    <definedName name="줄눈공001" localSheetId="43">#REF!</definedName>
    <definedName name="줄눈공001">#REF!</definedName>
    <definedName name="줄눈공002" localSheetId="4">#REF!</definedName>
    <definedName name="줄눈공002" localSheetId="37">#REF!</definedName>
    <definedName name="줄눈공002" localSheetId="38">#REF!</definedName>
    <definedName name="줄눈공002" localSheetId="39">#REF!</definedName>
    <definedName name="줄눈공002" localSheetId="40">#REF!</definedName>
    <definedName name="줄눈공002" localSheetId="35">#REF!</definedName>
    <definedName name="줄눈공002" localSheetId="41">#REF!</definedName>
    <definedName name="줄눈공002" localSheetId="36">#REF!</definedName>
    <definedName name="줄눈공002" localSheetId="34">#REF!</definedName>
    <definedName name="줄눈공002" localSheetId="42">#REF!</definedName>
    <definedName name="줄눈공002" localSheetId="22">#REF!</definedName>
    <definedName name="줄눈공002" localSheetId="43">#REF!</definedName>
    <definedName name="줄눈공002">#REF!</definedName>
    <definedName name="줄눈공011" localSheetId="4">#REF!</definedName>
    <definedName name="줄눈공011" localSheetId="37">#REF!</definedName>
    <definedName name="줄눈공011" localSheetId="38">#REF!</definedName>
    <definedName name="줄눈공011" localSheetId="39">#REF!</definedName>
    <definedName name="줄눈공011" localSheetId="40">#REF!</definedName>
    <definedName name="줄눈공011" localSheetId="35">#REF!</definedName>
    <definedName name="줄눈공011" localSheetId="41">#REF!</definedName>
    <definedName name="줄눈공011" localSheetId="36">#REF!</definedName>
    <definedName name="줄눈공011" localSheetId="34">#REF!</definedName>
    <definedName name="줄눈공011" localSheetId="42">#REF!</definedName>
    <definedName name="줄눈공011" localSheetId="22">#REF!</definedName>
    <definedName name="줄눈공011" localSheetId="43">#REF!</definedName>
    <definedName name="줄눈공011">#REF!</definedName>
    <definedName name="줄눈공982" localSheetId="4">#REF!</definedName>
    <definedName name="줄눈공982" localSheetId="37">#REF!</definedName>
    <definedName name="줄눈공982" localSheetId="38">#REF!</definedName>
    <definedName name="줄눈공982" localSheetId="39">#REF!</definedName>
    <definedName name="줄눈공982" localSheetId="40">#REF!</definedName>
    <definedName name="줄눈공982" localSheetId="35">#REF!</definedName>
    <definedName name="줄눈공982" localSheetId="41">#REF!</definedName>
    <definedName name="줄눈공982" localSheetId="36">#REF!</definedName>
    <definedName name="줄눈공982" localSheetId="34">#REF!</definedName>
    <definedName name="줄눈공982" localSheetId="42">#REF!</definedName>
    <definedName name="줄눈공982" localSheetId="22">#REF!</definedName>
    <definedName name="줄눈공982" localSheetId="43">#REF!</definedName>
    <definedName name="줄눈공982">#REF!</definedName>
    <definedName name="줄눈공991" localSheetId="4">#REF!</definedName>
    <definedName name="줄눈공991" localSheetId="37">#REF!</definedName>
    <definedName name="줄눈공991" localSheetId="38">#REF!</definedName>
    <definedName name="줄눈공991" localSheetId="39">#REF!</definedName>
    <definedName name="줄눈공991" localSheetId="40">#REF!</definedName>
    <definedName name="줄눈공991" localSheetId="35">#REF!</definedName>
    <definedName name="줄눈공991" localSheetId="41">#REF!</definedName>
    <definedName name="줄눈공991" localSheetId="36">#REF!</definedName>
    <definedName name="줄눈공991" localSheetId="34">#REF!</definedName>
    <definedName name="줄눈공991" localSheetId="42">#REF!</definedName>
    <definedName name="줄눈공991" localSheetId="22">#REF!</definedName>
    <definedName name="줄눈공991" localSheetId="43">#REF!</definedName>
    <definedName name="줄눈공991">#REF!</definedName>
    <definedName name="줄눈공992" localSheetId="4">#REF!</definedName>
    <definedName name="줄눈공992" localSheetId="37">#REF!</definedName>
    <definedName name="줄눈공992" localSheetId="38">#REF!</definedName>
    <definedName name="줄눈공992" localSheetId="39">#REF!</definedName>
    <definedName name="줄눈공992" localSheetId="40">#REF!</definedName>
    <definedName name="줄눈공992" localSheetId="35">#REF!</definedName>
    <definedName name="줄눈공992" localSheetId="41">#REF!</definedName>
    <definedName name="줄눈공992" localSheetId="36">#REF!</definedName>
    <definedName name="줄눈공992" localSheetId="34">#REF!</definedName>
    <definedName name="줄눈공992" localSheetId="42">#REF!</definedName>
    <definedName name="줄눈공992" localSheetId="22">#REF!</definedName>
    <definedName name="줄눈공992" localSheetId="43">#REF!</definedName>
    <definedName name="줄눈공992">#REF!</definedName>
    <definedName name="줄사철" localSheetId="4">#REF!</definedName>
    <definedName name="줄사철" localSheetId="14">#REF!</definedName>
    <definedName name="줄사철" localSheetId="13">#REF!</definedName>
    <definedName name="줄사철" localSheetId="12">#REF!</definedName>
    <definedName name="줄사철" localSheetId="37">#REF!</definedName>
    <definedName name="줄사철" localSheetId="38">#REF!</definedName>
    <definedName name="줄사철" localSheetId="39">#REF!</definedName>
    <definedName name="줄사철" localSheetId="40">#REF!</definedName>
    <definedName name="줄사철" localSheetId="35">#REF!</definedName>
    <definedName name="줄사철" localSheetId="41">#REF!</definedName>
    <definedName name="줄사철" localSheetId="36">#REF!</definedName>
    <definedName name="줄사철" localSheetId="34">#REF!</definedName>
    <definedName name="줄사철" localSheetId="42">#REF!</definedName>
    <definedName name="줄사철" localSheetId="22">#REF!</definedName>
    <definedName name="줄사철" localSheetId="10">#REF!</definedName>
    <definedName name="줄사철" localSheetId="43">#REF!</definedName>
    <definedName name="줄사철">#REF!</definedName>
    <definedName name="중1">#REF!</definedName>
    <definedName name="중2">#REF!</definedName>
    <definedName name="중3">#REF!</definedName>
    <definedName name="중4">#REF!</definedName>
    <definedName name="중5">#REF!</definedName>
    <definedName name="중6">#REF!</definedName>
    <definedName name="중7">#REF!</definedName>
    <definedName name="중8">#REF!</definedName>
    <definedName name="중9">#REF!</definedName>
    <definedName name="중건설공사">[4]단위수량!#REF!</definedName>
    <definedName name="중급기술자">#REF!</definedName>
    <definedName name="중급원자력기술자001" localSheetId="4">#REF!</definedName>
    <definedName name="중급원자력기술자001" localSheetId="37">#REF!</definedName>
    <definedName name="중급원자력기술자001" localSheetId="38">#REF!</definedName>
    <definedName name="중급원자력기술자001" localSheetId="39">#REF!</definedName>
    <definedName name="중급원자력기술자001" localSheetId="40">#REF!</definedName>
    <definedName name="중급원자력기술자001" localSheetId="35">#REF!</definedName>
    <definedName name="중급원자력기술자001" localSheetId="41">#REF!</definedName>
    <definedName name="중급원자력기술자001" localSheetId="36">#REF!</definedName>
    <definedName name="중급원자력기술자001" localSheetId="34">#REF!</definedName>
    <definedName name="중급원자력기술자001" localSheetId="42">#REF!</definedName>
    <definedName name="중급원자력기술자001" localSheetId="22">#REF!</definedName>
    <definedName name="중급원자력기술자001" localSheetId="43">#REF!</definedName>
    <definedName name="중급원자력기술자001">#REF!</definedName>
    <definedName name="중급원자력기술자002" localSheetId="4">#REF!</definedName>
    <definedName name="중급원자력기술자002" localSheetId="37">#REF!</definedName>
    <definedName name="중급원자력기술자002" localSheetId="38">#REF!</definedName>
    <definedName name="중급원자력기술자002" localSheetId="39">#REF!</definedName>
    <definedName name="중급원자력기술자002" localSheetId="40">#REF!</definedName>
    <definedName name="중급원자력기술자002" localSheetId="35">#REF!</definedName>
    <definedName name="중급원자력기술자002" localSheetId="41">#REF!</definedName>
    <definedName name="중급원자력기술자002" localSheetId="36">#REF!</definedName>
    <definedName name="중급원자력기술자002" localSheetId="34">#REF!</definedName>
    <definedName name="중급원자력기술자002" localSheetId="42">#REF!</definedName>
    <definedName name="중급원자력기술자002" localSheetId="22">#REF!</definedName>
    <definedName name="중급원자력기술자002" localSheetId="43">#REF!</definedName>
    <definedName name="중급원자력기술자002">#REF!</definedName>
    <definedName name="중급원자력기술자011" localSheetId="4">#REF!</definedName>
    <definedName name="중급원자력기술자011" localSheetId="37">#REF!</definedName>
    <definedName name="중급원자력기술자011" localSheetId="38">#REF!</definedName>
    <definedName name="중급원자력기술자011" localSheetId="39">#REF!</definedName>
    <definedName name="중급원자력기술자011" localSheetId="40">#REF!</definedName>
    <definedName name="중급원자력기술자011" localSheetId="35">#REF!</definedName>
    <definedName name="중급원자력기술자011" localSheetId="41">#REF!</definedName>
    <definedName name="중급원자력기술자011" localSheetId="36">#REF!</definedName>
    <definedName name="중급원자력기술자011" localSheetId="34">#REF!</definedName>
    <definedName name="중급원자력기술자011" localSheetId="42">#REF!</definedName>
    <definedName name="중급원자력기술자011" localSheetId="22">#REF!</definedName>
    <definedName name="중급원자력기술자011" localSheetId="43">#REF!</definedName>
    <definedName name="중급원자력기술자011">#REF!</definedName>
    <definedName name="중급원자력기술자982" localSheetId="4">#REF!</definedName>
    <definedName name="중급원자력기술자982" localSheetId="37">#REF!</definedName>
    <definedName name="중급원자력기술자982" localSheetId="38">#REF!</definedName>
    <definedName name="중급원자력기술자982" localSheetId="39">#REF!</definedName>
    <definedName name="중급원자력기술자982" localSheetId="40">#REF!</definedName>
    <definedName name="중급원자력기술자982" localSheetId="35">#REF!</definedName>
    <definedName name="중급원자력기술자982" localSheetId="41">#REF!</definedName>
    <definedName name="중급원자력기술자982" localSheetId="36">#REF!</definedName>
    <definedName name="중급원자력기술자982" localSheetId="34">#REF!</definedName>
    <definedName name="중급원자력기술자982" localSheetId="42">#REF!</definedName>
    <definedName name="중급원자력기술자982" localSheetId="22">#REF!</definedName>
    <definedName name="중급원자력기술자982" localSheetId="43">#REF!</definedName>
    <definedName name="중급원자력기술자982">#REF!</definedName>
    <definedName name="중급원자력기술자991" localSheetId="4">#REF!</definedName>
    <definedName name="중급원자력기술자991" localSheetId="37">#REF!</definedName>
    <definedName name="중급원자력기술자991" localSheetId="38">#REF!</definedName>
    <definedName name="중급원자력기술자991" localSheetId="39">#REF!</definedName>
    <definedName name="중급원자력기술자991" localSheetId="40">#REF!</definedName>
    <definedName name="중급원자력기술자991" localSheetId="35">#REF!</definedName>
    <definedName name="중급원자력기술자991" localSheetId="41">#REF!</definedName>
    <definedName name="중급원자력기술자991" localSheetId="36">#REF!</definedName>
    <definedName name="중급원자력기술자991" localSheetId="34">#REF!</definedName>
    <definedName name="중급원자력기술자991" localSheetId="42">#REF!</definedName>
    <definedName name="중급원자력기술자991" localSheetId="22">#REF!</definedName>
    <definedName name="중급원자력기술자991" localSheetId="43">#REF!</definedName>
    <definedName name="중급원자력기술자991">#REF!</definedName>
    <definedName name="중급원자력기술자992" localSheetId="4">#REF!</definedName>
    <definedName name="중급원자력기술자992" localSheetId="37">#REF!</definedName>
    <definedName name="중급원자력기술자992" localSheetId="38">#REF!</definedName>
    <definedName name="중급원자력기술자992" localSheetId="39">#REF!</definedName>
    <definedName name="중급원자력기술자992" localSheetId="40">#REF!</definedName>
    <definedName name="중급원자력기술자992" localSheetId="35">#REF!</definedName>
    <definedName name="중급원자력기술자992" localSheetId="41">#REF!</definedName>
    <definedName name="중급원자력기술자992" localSheetId="36">#REF!</definedName>
    <definedName name="중급원자력기술자992" localSheetId="34">#REF!</definedName>
    <definedName name="중급원자력기술자992" localSheetId="42">#REF!</definedName>
    <definedName name="중급원자력기술자992" localSheetId="22">#REF!</definedName>
    <definedName name="중급원자력기술자992" localSheetId="43">#REF!</definedName>
    <definedName name="중급원자력기술자992">#REF!</definedName>
    <definedName name="중기운전기사">#REF!</definedName>
    <definedName name="중기운전조수">#REF!</definedName>
    <definedName name="중기운전조장">#REF!</definedName>
    <definedName name="중량">#REF!</definedName>
    <definedName name="중량표">#REF!</definedName>
    <definedName name="중림고일위대가">BlankMacro1</definedName>
    <definedName name="중앙분리대현황">#REF!</definedName>
    <definedName name="중앙지하">#N/A</definedName>
    <definedName name="중폭">#REF!</definedName>
    <definedName name="중흥부두2">#REF!</definedName>
    <definedName name="증감1" hidden="1">{#N/A,#N/A,FALSE,"2~8번"}</definedName>
    <definedName name="증설13205계" localSheetId="4">#REF!</definedName>
    <definedName name="증설13205계" localSheetId="37">#REF!</definedName>
    <definedName name="증설13205계" localSheetId="38">#REF!</definedName>
    <definedName name="증설13205계" localSheetId="39">#REF!</definedName>
    <definedName name="증설13205계" localSheetId="40">#REF!</definedName>
    <definedName name="증설13205계" localSheetId="35">#REF!</definedName>
    <definedName name="증설13205계" localSheetId="41">#REF!</definedName>
    <definedName name="증설13205계" localSheetId="36">#REF!</definedName>
    <definedName name="증설13205계" localSheetId="34">#REF!</definedName>
    <definedName name="증설13205계" localSheetId="42">#REF!</definedName>
    <definedName name="증설13205계" localSheetId="22">#REF!</definedName>
    <definedName name="증설13205계" localSheetId="43">#REF!</definedName>
    <definedName name="증설13205계">#REF!</definedName>
    <definedName name="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지1">#REF!</definedName>
    <definedName name="지21">#REF!</definedName>
    <definedName name="지22">#REF!</definedName>
    <definedName name="지23">#REF!</definedName>
    <definedName name="지24">#REF!</definedName>
    <definedName name="지25">#REF!</definedName>
    <definedName name="지k1" localSheetId="4">#REF!</definedName>
    <definedName name="지k1" localSheetId="37">#REF!</definedName>
    <definedName name="지k1" localSheetId="38">#REF!</definedName>
    <definedName name="지k1" localSheetId="39">#REF!</definedName>
    <definedName name="지k1" localSheetId="40">#REF!</definedName>
    <definedName name="지k1" localSheetId="35">#REF!</definedName>
    <definedName name="지k1" localSheetId="41">#REF!</definedName>
    <definedName name="지k1" localSheetId="36">#REF!</definedName>
    <definedName name="지k1" localSheetId="34">#REF!</definedName>
    <definedName name="지k1" localSheetId="42">#REF!</definedName>
    <definedName name="지k1" localSheetId="22">#REF!</definedName>
    <definedName name="지k1" localSheetId="43">#REF!</definedName>
    <definedName name="지k1">#REF!</definedName>
    <definedName name="지k2" localSheetId="4">#REF!</definedName>
    <definedName name="지k2" localSheetId="37">#REF!</definedName>
    <definedName name="지k2" localSheetId="38">#REF!</definedName>
    <definedName name="지k2" localSheetId="39">#REF!</definedName>
    <definedName name="지k2" localSheetId="40">#REF!</definedName>
    <definedName name="지k2" localSheetId="35">#REF!</definedName>
    <definedName name="지k2" localSheetId="41">#REF!</definedName>
    <definedName name="지k2" localSheetId="36">#REF!</definedName>
    <definedName name="지k2" localSheetId="34">#REF!</definedName>
    <definedName name="지k2" localSheetId="42">#REF!</definedName>
    <definedName name="지k2" localSheetId="22">#REF!</definedName>
    <definedName name="지k2" localSheetId="43">#REF!</definedName>
    <definedName name="지k2">#REF!</definedName>
    <definedName name="지k4" localSheetId="4">#REF!</definedName>
    <definedName name="지k4" localSheetId="37">#REF!</definedName>
    <definedName name="지k4" localSheetId="38">#REF!</definedName>
    <definedName name="지k4" localSheetId="39">#REF!</definedName>
    <definedName name="지k4" localSheetId="40">#REF!</definedName>
    <definedName name="지k4" localSheetId="35">#REF!</definedName>
    <definedName name="지k4" localSheetId="41">#REF!</definedName>
    <definedName name="지k4" localSheetId="36">#REF!</definedName>
    <definedName name="지k4" localSheetId="34">#REF!</definedName>
    <definedName name="지k4" localSheetId="42">#REF!</definedName>
    <definedName name="지k4" localSheetId="22">#REF!</definedName>
    <definedName name="지k4" localSheetId="43">#REF!</definedName>
    <definedName name="지k4">#REF!</definedName>
    <definedName name="지VI1" localSheetId="4">#REF!</definedName>
    <definedName name="지VI1" localSheetId="37">#REF!</definedName>
    <definedName name="지VI1" localSheetId="38">#REF!</definedName>
    <definedName name="지VI1" localSheetId="39">#REF!</definedName>
    <definedName name="지VI1" localSheetId="40">#REF!</definedName>
    <definedName name="지VI1" localSheetId="35">#REF!</definedName>
    <definedName name="지VI1" localSheetId="41">#REF!</definedName>
    <definedName name="지VI1" localSheetId="36">#REF!</definedName>
    <definedName name="지VI1" localSheetId="34">#REF!</definedName>
    <definedName name="지VI1" localSheetId="42">#REF!</definedName>
    <definedName name="지VI1" localSheetId="22">#REF!</definedName>
    <definedName name="지VI1" localSheetId="43">#REF!</definedName>
    <definedName name="지VI1">#REF!</definedName>
    <definedName name="지VI2" localSheetId="4">#REF!</definedName>
    <definedName name="지VI2" localSheetId="37">#REF!</definedName>
    <definedName name="지VI2" localSheetId="38">#REF!</definedName>
    <definedName name="지VI2" localSheetId="39">#REF!</definedName>
    <definedName name="지VI2" localSheetId="40">#REF!</definedName>
    <definedName name="지VI2" localSheetId="35">#REF!</definedName>
    <definedName name="지VI2" localSheetId="41">#REF!</definedName>
    <definedName name="지VI2" localSheetId="36">#REF!</definedName>
    <definedName name="지VI2" localSheetId="34">#REF!</definedName>
    <definedName name="지VI2" localSheetId="42">#REF!</definedName>
    <definedName name="지VI2" localSheetId="22">#REF!</definedName>
    <definedName name="지VI2" localSheetId="43">#REF!</definedName>
    <definedName name="지VI2">#REF!</definedName>
    <definedName name="지VI3" localSheetId="4">#REF!</definedName>
    <definedName name="지VI3" localSheetId="37">#REF!</definedName>
    <definedName name="지VI3" localSheetId="38">#REF!</definedName>
    <definedName name="지VI3" localSheetId="39">#REF!</definedName>
    <definedName name="지VI3" localSheetId="40">#REF!</definedName>
    <definedName name="지VI3" localSheetId="35">#REF!</definedName>
    <definedName name="지VI3" localSheetId="41">#REF!</definedName>
    <definedName name="지VI3" localSheetId="36">#REF!</definedName>
    <definedName name="지VI3" localSheetId="34">#REF!</definedName>
    <definedName name="지VI3" localSheetId="42">#REF!</definedName>
    <definedName name="지VI3" localSheetId="22">#REF!</definedName>
    <definedName name="지VI3" localSheetId="43">#REF!</definedName>
    <definedName name="지VI3">#REF!</definedName>
    <definedName name="지VI4" localSheetId="4">#REF!</definedName>
    <definedName name="지VI4" localSheetId="37">#REF!</definedName>
    <definedName name="지VI4" localSheetId="38">#REF!</definedName>
    <definedName name="지VI4" localSheetId="39">#REF!</definedName>
    <definedName name="지VI4" localSheetId="40">#REF!</definedName>
    <definedName name="지VI4" localSheetId="35">#REF!</definedName>
    <definedName name="지VI4" localSheetId="41">#REF!</definedName>
    <definedName name="지VI4" localSheetId="36">#REF!</definedName>
    <definedName name="지VI4" localSheetId="34">#REF!</definedName>
    <definedName name="지VI4" localSheetId="42">#REF!</definedName>
    <definedName name="지VI4" localSheetId="22">#REF!</definedName>
    <definedName name="지VI4" localSheetId="43">#REF!</definedName>
    <definedName name="지VI4">#REF!</definedName>
    <definedName name="지vi5" localSheetId="4">#REF!</definedName>
    <definedName name="지vi5" localSheetId="37">#REF!</definedName>
    <definedName name="지vi5" localSheetId="38">#REF!</definedName>
    <definedName name="지vi5" localSheetId="39">#REF!</definedName>
    <definedName name="지vi5" localSheetId="40">#REF!</definedName>
    <definedName name="지vi5" localSheetId="35">#REF!</definedName>
    <definedName name="지vi5" localSheetId="41">#REF!</definedName>
    <definedName name="지vi5" localSheetId="36">#REF!</definedName>
    <definedName name="지vi5" localSheetId="34">#REF!</definedName>
    <definedName name="지vi5" localSheetId="42">#REF!</definedName>
    <definedName name="지vi5" localSheetId="22">#REF!</definedName>
    <definedName name="지vi5" localSheetId="43">#REF!</definedName>
    <definedName name="지vi5">#REF!</definedName>
    <definedName name="지급" hidden="1">{"'제조(순번)'!$A$386:$A$387","'제조(순번)'!$A$1:$H$399"}</definedName>
    <definedName name="지급자재">#REF!</definedName>
    <definedName name="지동" localSheetId="4">#REF!</definedName>
    <definedName name="지동" localSheetId="37">#REF!</definedName>
    <definedName name="지동" localSheetId="38">#REF!</definedName>
    <definedName name="지동" localSheetId="39">#REF!</definedName>
    <definedName name="지동" localSheetId="40">#REF!</definedName>
    <definedName name="지동" localSheetId="35">#REF!</definedName>
    <definedName name="지동" localSheetId="41">#REF!</definedName>
    <definedName name="지동" localSheetId="36">#REF!</definedName>
    <definedName name="지동" localSheetId="34">#REF!</definedName>
    <definedName name="지동" localSheetId="42">#REF!</definedName>
    <definedName name="지동" localSheetId="22">#REF!</definedName>
    <definedName name="지동" localSheetId="43">#REF!</definedName>
    <definedName name="지동">#REF!</definedName>
    <definedName name="지베타" localSheetId="4">#REF!</definedName>
    <definedName name="지베타" localSheetId="37">#REF!</definedName>
    <definedName name="지베타" localSheetId="38">#REF!</definedName>
    <definedName name="지베타" localSheetId="39">#REF!</definedName>
    <definedName name="지베타" localSheetId="40">#REF!</definedName>
    <definedName name="지베타" localSheetId="35">#REF!</definedName>
    <definedName name="지베타" localSheetId="41">#REF!</definedName>
    <definedName name="지베타" localSheetId="36">#REF!</definedName>
    <definedName name="지베타" localSheetId="34">#REF!</definedName>
    <definedName name="지베타" localSheetId="42">#REF!</definedName>
    <definedName name="지베타" localSheetId="22">#REF!</definedName>
    <definedName name="지베타" localSheetId="43">#REF!</definedName>
    <definedName name="지베타">#REF!</definedName>
    <definedName name="지붕잇기공001" localSheetId="4">#REF!</definedName>
    <definedName name="지붕잇기공001" localSheetId="37">#REF!</definedName>
    <definedName name="지붕잇기공001" localSheetId="38">#REF!</definedName>
    <definedName name="지붕잇기공001" localSheetId="39">#REF!</definedName>
    <definedName name="지붕잇기공001" localSheetId="40">#REF!</definedName>
    <definedName name="지붕잇기공001" localSheetId="35">#REF!</definedName>
    <definedName name="지붕잇기공001" localSheetId="41">#REF!</definedName>
    <definedName name="지붕잇기공001" localSheetId="36">#REF!</definedName>
    <definedName name="지붕잇기공001" localSheetId="34">#REF!</definedName>
    <definedName name="지붕잇기공001" localSheetId="42">#REF!</definedName>
    <definedName name="지붕잇기공001" localSheetId="22">#REF!</definedName>
    <definedName name="지붕잇기공001" localSheetId="43">#REF!</definedName>
    <definedName name="지붕잇기공001">#REF!</definedName>
    <definedName name="지붕잇기공002" localSheetId="4">#REF!</definedName>
    <definedName name="지붕잇기공002" localSheetId="37">#REF!</definedName>
    <definedName name="지붕잇기공002" localSheetId="38">#REF!</definedName>
    <definedName name="지붕잇기공002" localSheetId="39">#REF!</definedName>
    <definedName name="지붕잇기공002" localSheetId="40">#REF!</definedName>
    <definedName name="지붕잇기공002" localSheetId="35">#REF!</definedName>
    <definedName name="지붕잇기공002" localSheetId="41">#REF!</definedName>
    <definedName name="지붕잇기공002" localSheetId="36">#REF!</definedName>
    <definedName name="지붕잇기공002" localSheetId="34">#REF!</definedName>
    <definedName name="지붕잇기공002" localSheetId="42">#REF!</definedName>
    <definedName name="지붕잇기공002" localSheetId="22">#REF!</definedName>
    <definedName name="지붕잇기공002" localSheetId="43">#REF!</definedName>
    <definedName name="지붕잇기공002">#REF!</definedName>
    <definedName name="지붕잇기공011" localSheetId="4">#REF!</definedName>
    <definedName name="지붕잇기공011" localSheetId="37">#REF!</definedName>
    <definedName name="지붕잇기공011" localSheetId="38">#REF!</definedName>
    <definedName name="지붕잇기공011" localSheetId="39">#REF!</definedName>
    <definedName name="지붕잇기공011" localSheetId="40">#REF!</definedName>
    <definedName name="지붕잇기공011" localSheetId="35">#REF!</definedName>
    <definedName name="지붕잇기공011" localSheetId="41">#REF!</definedName>
    <definedName name="지붕잇기공011" localSheetId="36">#REF!</definedName>
    <definedName name="지붕잇기공011" localSheetId="34">#REF!</definedName>
    <definedName name="지붕잇기공011" localSheetId="42">#REF!</definedName>
    <definedName name="지붕잇기공011" localSheetId="22">#REF!</definedName>
    <definedName name="지붕잇기공011" localSheetId="43">#REF!</definedName>
    <definedName name="지붕잇기공011">#REF!</definedName>
    <definedName name="지붕잇기공982" localSheetId="4">#REF!</definedName>
    <definedName name="지붕잇기공982" localSheetId="37">#REF!</definedName>
    <definedName name="지붕잇기공982" localSheetId="38">#REF!</definedName>
    <definedName name="지붕잇기공982" localSheetId="39">#REF!</definedName>
    <definedName name="지붕잇기공982" localSheetId="40">#REF!</definedName>
    <definedName name="지붕잇기공982" localSheetId="35">#REF!</definedName>
    <definedName name="지붕잇기공982" localSheetId="41">#REF!</definedName>
    <definedName name="지붕잇기공982" localSheetId="36">#REF!</definedName>
    <definedName name="지붕잇기공982" localSheetId="34">#REF!</definedName>
    <definedName name="지붕잇기공982" localSheetId="42">#REF!</definedName>
    <definedName name="지붕잇기공982" localSheetId="22">#REF!</definedName>
    <definedName name="지붕잇기공982" localSheetId="43">#REF!</definedName>
    <definedName name="지붕잇기공982">#REF!</definedName>
    <definedName name="지붕잇기공991" localSheetId="4">#REF!</definedName>
    <definedName name="지붕잇기공991" localSheetId="37">#REF!</definedName>
    <definedName name="지붕잇기공991" localSheetId="38">#REF!</definedName>
    <definedName name="지붕잇기공991" localSheetId="39">#REF!</definedName>
    <definedName name="지붕잇기공991" localSheetId="40">#REF!</definedName>
    <definedName name="지붕잇기공991" localSheetId="35">#REF!</definedName>
    <definedName name="지붕잇기공991" localSheetId="41">#REF!</definedName>
    <definedName name="지붕잇기공991" localSheetId="36">#REF!</definedName>
    <definedName name="지붕잇기공991" localSheetId="34">#REF!</definedName>
    <definedName name="지붕잇기공991" localSheetId="42">#REF!</definedName>
    <definedName name="지붕잇기공991" localSheetId="22">#REF!</definedName>
    <definedName name="지붕잇기공991" localSheetId="43">#REF!</definedName>
    <definedName name="지붕잇기공991">#REF!</definedName>
    <definedName name="지붕잇기공992" localSheetId="4">#REF!</definedName>
    <definedName name="지붕잇기공992" localSheetId="37">#REF!</definedName>
    <definedName name="지붕잇기공992" localSheetId="38">#REF!</definedName>
    <definedName name="지붕잇기공992" localSheetId="39">#REF!</definedName>
    <definedName name="지붕잇기공992" localSheetId="40">#REF!</definedName>
    <definedName name="지붕잇기공992" localSheetId="35">#REF!</definedName>
    <definedName name="지붕잇기공992" localSheetId="41">#REF!</definedName>
    <definedName name="지붕잇기공992" localSheetId="36">#REF!</definedName>
    <definedName name="지붕잇기공992" localSheetId="34">#REF!</definedName>
    <definedName name="지붕잇기공992" localSheetId="42">#REF!</definedName>
    <definedName name="지붕잇기공992" localSheetId="22">#REF!</definedName>
    <definedName name="지붕잇기공992" localSheetId="43">#REF!</definedName>
    <definedName name="지붕잇기공992">#REF!</definedName>
    <definedName name="지선" hidden="1">{#N/A,#N/A,FALSE,"현장 NCR 분석";#N/A,#N/A,FALSE,"현장품질감사";#N/A,#N/A,FALSE,"현장품질감사"}</definedName>
    <definedName name="지선구조물공종별" hidden="1">{#N/A,#N/A,FALSE,"현장 NCR 분석";#N/A,#N/A,FALSE,"현장품질감사";#N/A,#N/A,FALSE,"현장품질감사"}</definedName>
    <definedName name="지수">#REF!</definedName>
    <definedName name="지수1">#REF!</definedName>
    <definedName name="지수2">#REF!</definedName>
    <definedName name="지수3">#REF!</definedName>
    <definedName name="지수표">#REF!</definedName>
    <definedName name="지시부" hidden="1">{#N/A,#N/A,FALSE,"현장 NCR 분석";#N/A,#N/A,FALSE,"현장품질감사";#N/A,#N/A,FALSE,"현장품질감사"}</definedName>
    <definedName name="지역" localSheetId="4">#REF!</definedName>
    <definedName name="지역" localSheetId="37">#REF!</definedName>
    <definedName name="지역" localSheetId="38">#REF!</definedName>
    <definedName name="지역" localSheetId="39">#REF!</definedName>
    <definedName name="지역" localSheetId="40">#REF!</definedName>
    <definedName name="지역" localSheetId="35">#REF!</definedName>
    <definedName name="지역" localSheetId="41">#REF!</definedName>
    <definedName name="지역" localSheetId="36">#REF!</definedName>
    <definedName name="지역" localSheetId="34">#REF!</definedName>
    <definedName name="지역" localSheetId="42">#REF!</definedName>
    <definedName name="지역" localSheetId="22">#REF!</definedName>
    <definedName name="지역" localSheetId="43">#REF!</definedName>
    <definedName name="지역">#REF!</definedName>
    <definedName name="지역가점1">#REF!</definedName>
    <definedName name="지입자재내역" hidden="1">#REF!</definedName>
    <definedName name="지입재료비">#REF!</definedName>
    <definedName name="지적기능사_지적기능사2급001" localSheetId="4">#REF!</definedName>
    <definedName name="지적기능사_지적기능사2급001" localSheetId="37">#REF!</definedName>
    <definedName name="지적기능사_지적기능사2급001" localSheetId="38">#REF!</definedName>
    <definedName name="지적기능사_지적기능사2급001" localSheetId="39">#REF!</definedName>
    <definedName name="지적기능사_지적기능사2급001" localSheetId="40">#REF!</definedName>
    <definedName name="지적기능사_지적기능사2급001" localSheetId="35">#REF!</definedName>
    <definedName name="지적기능사_지적기능사2급001" localSheetId="41">#REF!</definedName>
    <definedName name="지적기능사_지적기능사2급001" localSheetId="36">#REF!</definedName>
    <definedName name="지적기능사_지적기능사2급001" localSheetId="34">#REF!</definedName>
    <definedName name="지적기능사_지적기능사2급001" localSheetId="42">#REF!</definedName>
    <definedName name="지적기능사_지적기능사2급001" localSheetId="22">#REF!</definedName>
    <definedName name="지적기능사_지적기능사2급001" localSheetId="43">#REF!</definedName>
    <definedName name="지적기능사_지적기능사2급001">#REF!</definedName>
    <definedName name="지적기능사_지적기능사2급002" localSheetId="4">#REF!</definedName>
    <definedName name="지적기능사_지적기능사2급002" localSheetId="37">#REF!</definedName>
    <definedName name="지적기능사_지적기능사2급002" localSheetId="38">#REF!</definedName>
    <definedName name="지적기능사_지적기능사2급002" localSheetId="39">#REF!</definedName>
    <definedName name="지적기능사_지적기능사2급002" localSheetId="40">#REF!</definedName>
    <definedName name="지적기능사_지적기능사2급002" localSheetId="35">#REF!</definedName>
    <definedName name="지적기능사_지적기능사2급002" localSheetId="41">#REF!</definedName>
    <definedName name="지적기능사_지적기능사2급002" localSheetId="36">#REF!</definedName>
    <definedName name="지적기능사_지적기능사2급002" localSheetId="34">#REF!</definedName>
    <definedName name="지적기능사_지적기능사2급002" localSheetId="42">#REF!</definedName>
    <definedName name="지적기능사_지적기능사2급002" localSheetId="22">#REF!</definedName>
    <definedName name="지적기능사_지적기능사2급002" localSheetId="43">#REF!</definedName>
    <definedName name="지적기능사_지적기능사2급002">#REF!</definedName>
    <definedName name="지적기능사_지적기능사2급011" localSheetId="4">#REF!</definedName>
    <definedName name="지적기능사_지적기능사2급011" localSheetId="37">#REF!</definedName>
    <definedName name="지적기능사_지적기능사2급011" localSheetId="38">#REF!</definedName>
    <definedName name="지적기능사_지적기능사2급011" localSheetId="39">#REF!</definedName>
    <definedName name="지적기능사_지적기능사2급011" localSheetId="40">#REF!</definedName>
    <definedName name="지적기능사_지적기능사2급011" localSheetId="35">#REF!</definedName>
    <definedName name="지적기능사_지적기능사2급011" localSheetId="41">#REF!</definedName>
    <definedName name="지적기능사_지적기능사2급011" localSheetId="36">#REF!</definedName>
    <definedName name="지적기능사_지적기능사2급011" localSheetId="34">#REF!</definedName>
    <definedName name="지적기능사_지적기능사2급011" localSheetId="42">#REF!</definedName>
    <definedName name="지적기능사_지적기능사2급011" localSheetId="22">#REF!</definedName>
    <definedName name="지적기능사_지적기능사2급011" localSheetId="43">#REF!</definedName>
    <definedName name="지적기능사_지적기능사2급011">#REF!</definedName>
    <definedName name="지적기능사_지적기능사2급982" localSheetId="4">#REF!</definedName>
    <definedName name="지적기능사_지적기능사2급982" localSheetId="37">#REF!</definedName>
    <definedName name="지적기능사_지적기능사2급982" localSheetId="38">#REF!</definedName>
    <definedName name="지적기능사_지적기능사2급982" localSheetId="39">#REF!</definedName>
    <definedName name="지적기능사_지적기능사2급982" localSheetId="40">#REF!</definedName>
    <definedName name="지적기능사_지적기능사2급982" localSheetId="35">#REF!</definedName>
    <definedName name="지적기능사_지적기능사2급982" localSheetId="41">#REF!</definedName>
    <definedName name="지적기능사_지적기능사2급982" localSheetId="36">#REF!</definedName>
    <definedName name="지적기능사_지적기능사2급982" localSheetId="34">#REF!</definedName>
    <definedName name="지적기능사_지적기능사2급982" localSheetId="42">#REF!</definedName>
    <definedName name="지적기능사_지적기능사2급982" localSheetId="22">#REF!</definedName>
    <definedName name="지적기능사_지적기능사2급982" localSheetId="43">#REF!</definedName>
    <definedName name="지적기능사_지적기능사2급982">#REF!</definedName>
    <definedName name="지적기능사_지적기능사2급991" localSheetId="4">#REF!</definedName>
    <definedName name="지적기능사_지적기능사2급991" localSheetId="37">#REF!</definedName>
    <definedName name="지적기능사_지적기능사2급991" localSheetId="38">#REF!</definedName>
    <definedName name="지적기능사_지적기능사2급991" localSheetId="39">#REF!</definedName>
    <definedName name="지적기능사_지적기능사2급991" localSheetId="40">#REF!</definedName>
    <definedName name="지적기능사_지적기능사2급991" localSheetId="35">#REF!</definedName>
    <definedName name="지적기능사_지적기능사2급991" localSheetId="41">#REF!</definedName>
    <definedName name="지적기능사_지적기능사2급991" localSheetId="36">#REF!</definedName>
    <definedName name="지적기능사_지적기능사2급991" localSheetId="34">#REF!</definedName>
    <definedName name="지적기능사_지적기능사2급991" localSheetId="42">#REF!</definedName>
    <definedName name="지적기능사_지적기능사2급991" localSheetId="22">#REF!</definedName>
    <definedName name="지적기능사_지적기능사2급991" localSheetId="43">#REF!</definedName>
    <definedName name="지적기능사_지적기능사2급991">#REF!</definedName>
    <definedName name="지적기능사_지적기능사2급992" localSheetId="4">#REF!</definedName>
    <definedName name="지적기능사_지적기능사2급992" localSheetId="37">#REF!</definedName>
    <definedName name="지적기능사_지적기능사2급992" localSheetId="38">#REF!</definedName>
    <definedName name="지적기능사_지적기능사2급992" localSheetId="39">#REF!</definedName>
    <definedName name="지적기능사_지적기능사2급992" localSheetId="40">#REF!</definedName>
    <definedName name="지적기능사_지적기능사2급992" localSheetId="35">#REF!</definedName>
    <definedName name="지적기능사_지적기능사2급992" localSheetId="41">#REF!</definedName>
    <definedName name="지적기능사_지적기능사2급992" localSheetId="36">#REF!</definedName>
    <definedName name="지적기능사_지적기능사2급992" localSheetId="34">#REF!</definedName>
    <definedName name="지적기능사_지적기능사2급992" localSheetId="42">#REF!</definedName>
    <definedName name="지적기능사_지적기능사2급992" localSheetId="22">#REF!</definedName>
    <definedName name="지적기능사_지적기능사2급992" localSheetId="43">#REF!</definedName>
    <definedName name="지적기능사_지적기능사2급992">#REF!</definedName>
    <definedName name="지적기능사1급">#REF!</definedName>
    <definedName name="지적기능사2급">#REF!</definedName>
    <definedName name="지적기능산업기사_지적기능사1급001" localSheetId="4">#REF!</definedName>
    <definedName name="지적기능산업기사_지적기능사1급001" localSheetId="37">#REF!</definedName>
    <definedName name="지적기능산업기사_지적기능사1급001" localSheetId="38">#REF!</definedName>
    <definedName name="지적기능산업기사_지적기능사1급001" localSheetId="39">#REF!</definedName>
    <definedName name="지적기능산업기사_지적기능사1급001" localSheetId="40">#REF!</definedName>
    <definedName name="지적기능산업기사_지적기능사1급001" localSheetId="35">#REF!</definedName>
    <definedName name="지적기능산업기사_지적기능사1급001" localSheetId="41">#REF!</definedName>
    <definedName name="지적기능산업기사_지적기능사1급001" localSheetId="36">#REF!</definedName>
    <definedName name="지적기능산업기사_지적기능사1급001" localSheetId="34">#REF!</definedName>
    <definedName name="지적기능산업기사_지적기능사1급001" localSheetId="42">#REF!</definedName>
    <definedName name="지적기능산업기사_지적기능사1급001" localSheetId="22">#REF!</definedName>
    <definedName name="지적기능산업기사_지적기능사1급001" localSheetId="43">#REF!</definedName>
    <definedName name="지적기능산업기사_지적기능사1급001">#REF!</definedName>
    <definedName name="지적기능산업기사_지적기능사1급002" localSheetId="4">#REF!</definedName>
    <definedName name="지적기능산업기사_지적기능사1급002" localSheetId="37">#REF!</definedName>
    <definedName name="지적기능산업기사_지적기능사1급002" localSheetId="38">#REF!</definedName>
    <definedName name="지적기능산업기사_지적기능사1급002" localSheetId="39">#REF!</definedName>
    <definedName name="지적기능산업기사_지적기능사1급002" localSheetId="40">#REF!</definedName>
    <definedName name="지적기능산업기사_지적기능사1급002" localSheetId="35">#REF!</definedName>
    <definedName name="지적기능산업기사_지적기능사1급002" localSheetId="41">#REF!</definedName>
    <definedName name="지적기능산업기사_지적기능사1급002" localSheetId="36">#REF!</definedName>
    <definedName name="지적기능산업기사_지적기능사1급002" localSheetId="34">#REF!</definedName>
    <definedName name="지적기능산업기사_지적기능사1급002" localSheetId="42">#REF!</definedName>
    <definedName name="지적기능산업기사_지적기능사1급002" localSheetId="22">#REF!</definedName>
    <definedName name="지적기능산업기사_지적기능사1급002" localSheetId="43">#REF!</definedName>
    <definedName name="지적기능산업기사_지적기능사1급002">#REF!</definedName>
    <definedName name="지적기능산업기사_지적기능사1급011" localSheetId="4">#REF!</definedName>
    <definedName name="지적기능산업기사_지적기능사1급011" localSheetId="37">#REF!</definedName>
    <definedName name="지적기능산업기사_지적기능사1급011" localSheetId="38">#REF!</definedName>
    <definedName name="지적기능산업기사_지적기능사1급011" localSheetId="39">#REF!</definedName>
    <definedName name="지적기능산업기사_지적기능사1급011" localSheetId="40">#REF!</definedName>
    <definedName name="지적기능산업기사_지적기능사1급011" localSheetId="35">#REF!</definedName>
    <definedName name="지적기능산업기사_지적기능사1급011" localSheetId="41">#REF!</definedName>
    <definedName name="지적기능산업기사_지적기능사1급011" localSheetId="36">#REF!</definedName>
    <definedName name="지적기능산업기사_지적기능사1급011" localSheetId="34">#REF!</definedName>
    <definedName name="지적기능산업기사_지적기능사1급011" localSheetId="42">#REF!</definedName>
    <definedName name="지적기능산업기사_지적기능사1급011" localSheetId="22">#REF!</definedName>
    <definedName name="지적기능산업기사_지적기능사1급011" localSheetId="43">#REF!</definedName>
    <definedName name="지적기능산업기사_지적기능사1급011">#REF!</definedName>
    <definedName name="지적기능산업기사_지적기능사1급982" localSheetId="4">#REF!</definedName>
    <definedName name="지적기능산업기사_지적기능사1급982" localSheetId="37">#REF!</definedName>
    <definedName name="지적기능산업기사_지적기능사1급982" localSheetId="38">#REF!</definedName>
    <definedName name="지적기능산업기사_지적기능사1급982" localSheetId="39">#REF!</definedName>
    <definedName name="지적기능산업기사_지적기능사1급982" localSheetId="40">#REF!</definedName>
    <definedName name="지적기능산업기사_지적기능사1급982" localSheetId="35">#REF!</definedName>
    <definedName name="지적기능산업기사_지적기능사1급982" localSheetId="41">#REF!</definedName>
    <definedName name="지적기능산업기사_지적기능사1급982" localSheetId="36">#REF!</definedName>
    <definedName name="지적기능산업기사_지적기능사1급982" localSheetId="34">#REF!</definedName>
    <definedName name="지적기능산업기사_지적기능사1급982" localSheetId="42">#REF!</definedName>
    <definedName name="지적기능산업기사_지적기능사1급982" localSheetId="22">#REF!</definedName>
    <definedName name="지적기능산업기사_지적기능사1급982" localSheetId="43">#REF!</definedName>
    <definedName name="지적기능산업기사_지적기능사1급982">#REF!</definedName>
    <definedName name="지적기능산업기사_지적기능사1급991" localSheetId="4">#REF!</definedName>
    <definedName name="지적기능산업기사_지적기능사1급991" localSheetId="37">#REF!</definedName>
    <definedName name="지적기능산업기사_지적기능사1급991" localSheetId="38">#REF!</definedName>
    <definedName name="지적기능산업기사_지적기능사1급991" localSheetId="39">#REF!</definedName>
    <definedName name="지적기능산업기사_지적기능사1급991" localSheetId="40">#REF!</definedName>
    <definedName name="지적기능산업기사_지적기능사1급991" localSheetId="35">#REF!</definedName>
    <definedName name="지적기능산업기사_지적기능사1급991" localSheetId="41">#REF!</definedName>
    <definedName name="지적기능산업기사_지적기능사1급991" localSheetId="36">#REF!</definedName>
    <definedName name="지적기능산업기사_지적기능사1급991" localSheetId="34">#REF!</definedName>
    <definedName name="지적기능산업기사_지적기능사1급991" localSheetId="42">#REF!</definedName>
    <definedName name="지적기능산업기사_지적기능사1급991" localSheetId="22">#REF!</definedName>
    <definedName name="지적기능산업기사_지적기능사1급991" localSheetId="43">#REF!</definedName>
    <definedName name="지적기능산업기사_지적기능사1급991">#REF!</definedName>
    <definedName name="지적기능산업기사_지적기능사1급992" localSheetId="4">#REF!</definedName>
    <definedName name="지적기능산업기사_지적기능사1급992" localSheetId="37">#REF!</definedName>
    <definedName name="지적기능산업기사_지적기능사1급992" localSheetId="38">#REF!</definedName>
    <definedName name="지적기능산업기사_지적기능사1급992" localSheetId="39">#REF!</definedName>
    <definedName name="지적기능산업기사_지적기능사1급992" localSheetId="40">#REF!</definedName>
    <definedName name="지적기능산업기사_지적기능사1급992" localSheetId="35">#REF!</definedName>
    <definedName name="지적기능산업기사_지적기능사1급992" localSheetId="41">#REF!</definedName>
    <definedName name="지적기능산업기사_지적기능사1급992" localSheetId="36">#REF!</definedName>
    <definedName name="지적기능산업기사_지적기능사1급992" localSheetId="34">#REF!</definedName>
    <definedName name="지적기능산업기사_지적기능사1급992" localSheetId="42">#REF!</definedName>
    <definedName name="지적기능산업기사_지적기능사1급992" localSheetId="22">#REF!</definedName>
    <definedName name="지적기능산업기사_지적기능사1급992" localSheetId="43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 localSheetId="4">#REF!</definedName>
    <definedName name="지적기사_지적기사1급001" localSheetId="37">#REF!</definedName>
    <definedName name="지적기사_지적기사1급001" localSheetId="38">#REF!</definedName>
    <definedName name="지적기사_지적기사1급001" localSheetId="39">#REF!</definedName>
    <definedName name="지적기사_지적기사1급001" localSheetId="40">#REF!</definedName>
    <definedName name="지적기사_지적기사1급001" localSheetId="35">#REF!</definedName>
    <definedName name="지적기사_지적기사1급001" localSheetId="41">#REF!</definedName>
    <definedName name="지적기사_지적기사1급001" localSheetId="36">#REF!</definedName>
    <definedName name="지적기사_지적기사1급001" localSheetId="34">#REF!</definedName>
    <definedName name="지적기사_지적기사1급001" localSheetId="42">#REF!</definedName>
    <definedName name="지적기사_지적기사1급001" localSheetId="22">#REF!</definedName>
    <definedName name="지적기사_지적기사1급001" localSheetId="43">#REF!</definedName>
    <definedName name="지적기사_지적기사1급001">#REF!</definedName>
    <definedName name="지적기사_지적기사1급002" localSheetId="4">#REF!</definedName>
    <definedName name="지적기사_지적기사1급002" localSheetId="37">#REF!</definedName>
    <definedName name="지적기사_지적기사1급002" localSheetId="38">#REF!</definedName>
    <definedName name="지적기사_지적기사1급002" localSheetId="39">#REF!</definedName>
    <definedName name="지적기사_지적기사1급002" localSheetId="40">#REF!</definedName>
    <definedName name="지적기사_지적기사1급002" localSheetId="35">#REF!</definedName>
    <definedName name="지적기사_지적기사1급002" localSheetId="41">#REF!</definedName>
    <definedName name="지적기사_지적기사1급002" localSheetId="36">#REF!</definedName>
    <definedName name="지적기사_지적기사1급002" localSheetId="34">#REF!</definedName>
    <definedName name="지적기사_지적기사1급002" localSheetId="42">#REF!</definedName>
    <definedName name="지적기사_지적기사1급002" localSheetId="22">#REF!</definedName>
    <definedName name="지적기사_지적기사1급002" localSheetId="43">#REF!</definedName>
    <definedName name="지적기사_지적기사1급002">#REF!</definedName>
    <definedName name="지적기사_지적기사1급011" localSheetId="4">#REF!</definedName>
    <definedName name="지적기사_지적기사1급011" localSheetId="37">#REF!</definedName>
    <definedName name="지적기사_지적기사1급011" localSheetId="38">#REF!</definedName>
    <definedName name="지적기사_지적기사1급011" localSheetId="39">#REF!</definedName>
    <definedName name="지적기사_지적기사1급011" localSheetId="40">#REF!</definedName>
    <definedName name="지적기사_지적기사1급011" localSheetId="35">#REF!</definedName>
    <definedName name="지적기사_지적기사1급011" localSheetId="41">#REF!</definedName>
    <definedName name="지적기사_지적기사1급011" localSheetId="36">#REF!</definedName>
    <definedName name="지적기사_지적기사1급011" localSheetId="34">#REF!</definedName>
    <definedName name="지적기사_지적기사1급011" localSheetId="42">#REF!</definedName>
    <definedName name="지적기사_지적기사1급011" localSheetId="22">#REF!</definedName>
    <definedName name="지적기사_지적기사1급011" localSheetId="43">#REF!</definedName>
    <definedName name="지적기사_지적기사1급011">#REF!</definedName>
    <definedName name="지적기사_지적기사1급982" localSheetId="4">#REF!</definedName>
    <definedName name="지적기사_지적기사1급982" localSheetId="37">#REF!</definedName>
    <definedName name="지적기사_지적기사1급982" localSheetId="38">#REF!</definedName>
    <definedName name="지적기사_지적기사1급982" localSheetId="39">#REF!</definedName>
    <definedName name="지적기사_지적기사1급982" localSheetId="40">#REF!</definedName>
    <definedName name="지적기사_지적기사1급982" localSheetId="35">#REF!</definedName>
    <definedName name="지적기사_지적기사1급982" localSheetId="41">#REF!</definedName>
    <definedName name="지적기사_지적기사1급982" localSheetId="36">#REF!</definedName>
    <definedName name="지적기사_지적기사1급982" localSheetId="34">#REF!</definedName>
    <definedName name="지적기사_지적기사1급982" localSheetId="42">#REF!</definedName>
    <definedName name="지적기사_지적기사1급982" localSheetId="22">#REF!</definedName>
    <definedName name="지적기사_지적기사1급982" localSheetId="43">#REF!</definedName>
    <definedName name="지적기사_지적기사1급982">#REF!</definedName>
    <definedName name="지적기사_지적기사1급991" localSheetId="4">#REF!</definedName>
    <definedName name="지적기사_지적기사1급991" localSheetId="37">#REF!</definedName>
    <definedName name="지적기사_지적기사1급991" localSheetId="38">#REF!</definedName>
    <definedName name="지적기사_지적기사1급991" localSheetId="39">#REF!</definedName>
    <definedName name="지적기사_지적기사1급991" localSheetId="40">#REF!</definedName>
    <definedName name="지적기사_지적기사1급991" localSheetId="35">#REF!</definedName>
    <definedName name="지적기사_지적기사1급991" localSheetId="41">#REF!</definedName>
    <definedName name="지적기사_지적기사1급991" localSheetId="36">#REF!</definedName>
    <definedName name="지적기사_지적기사1급991" localSheetId="34">#REF!</definedName>
    <definedName name="지적기사_지적기사1급991" localSheetId="42">#REF!</definedName>
    <definedName name="지적기사_지적기사1급991" localSheetId="22">#REF!</definedName>
    <definedName name="지적기사_지적기사1급991" localSheetId="43">#REF!</definedName>
    <definedName name="지적기사_지적기사1급991">#REF!</definedName>
    <definedName name="지적기사_지적기사1급992" localSheetId="4">#REF!</definedName>
    <definedName name="지적기사_지적기사1급992" localSheetId="37">#REF!</definedName>
    <definedName name="지적기사_지적기사1급992" localSheetId="38">#REF!</definedName>
    <definedName name="지적기사_지적기사1급992" localSheetId="39">#REF!</definedName>
    <definedName name="지적기사_지적기사1급992" localSheetId="40">#REF!</definedName>
    <definedName name="지적기사_지적기사1급992" localSheetId="35">#REF!</definedName>
    <definedName name="지적기사_지적기사1급992" localSheetId="41">#REF!</definedName>
    <definedName name="지적기사_지적기사1급992" localSheetId="36">#REF!</definedName>
    <definedName name="지적기사_지적기사1급992" localSheetId="34">#REF!</definedName>
    <definedName name="지적기사_지적기사1급992" localSheetId="42">#REF!</definedName>
    <definedName name="지적기사_지적기사1급992" localSheetId="22">#REF!</definedName>
    <definedName name="지적기사_지적기사1급992" localSheetId="43">#REF!</definedName>
    <definedName name="지적기사_지적기사1급992">#REF!</definedName>
    <definedName name="지적기사1급">#REF!</definedName>
    <definedName name="지적기사2급">#REF!</definedName>
    <definedName name="지적산업기사_지적기사2급001" localSheetId="4">#REF!</definedName>
    <definedName name="지적산업기사_지적기사2급001" localSheetId="37">#REF!</definedName>
    <definedName name="지적산업기사_지적기사2급001" localSheetId="38">#REF!</definedName>
    <definedName name="지적산업기사_지적기사2급001" localSheetId="39">#REF!</definedName>
    <definedName name="지적산업기사_지적기사2급001" localSheetId="40">#REF!</definedName>
    <definedName name="지적산업기사_지적기사2급001" localSheetId="35">#REF!</definedName>
    <definedName name="지적산업기사_지적기사2급001" localSheetId="41">#REF!</definedName>
    <definedName name="지적산업기사_지적기사2급001" localSheetId="36">#REF!</definedName>
    <definedName name="지적산업기사_지적기사2급001" localSheetId="34">#REF!</definedName>
    <definedName name="지적산업기사_지적기사2급001" localSheetId="42">#REF!</definedName>
    <definedName name="지적산업기사_지적기사2급001" localSheetId="22">#REF!</definedName>
    <definedName name="지적산업기사_지적기사2급001" localSheetId="43">#REF!</definedName>
    <definedName name="지적산업기사_지적기사2급001">#REF!</definedName>
    <definedName name="지적산업기사_지적기사2급002" localSheetId="4">#REF!</definedName>
    <definedName name="지적산업기사_지적기사2급002" localSheetId="37">#REF!</definedName>
    <definedName name="지적산업기사_지적기사2급002" localSheetId="38">#REF!</definedName>
    <definedName name="지적산업기사_지적기사2급002" localSheetId="39">#REF!</definedName>
    <definedName name="지적산업기사_지적기사2급002" localSheetId="40">#REF!</definedName>
    <definedName name="지적산업기사_지적기사2급002" localSheetId="35">#REF!</definedName>
    <definedName name="지적산업기사_지적기사2급002" localSheetId="41">#REF!</definedName>
    <definedName name="지적산업기사_지적기사2급002" localSheetId="36">#REF!</definedName>
    <definedName name="지적산업기사_지적기사2급002" localSheetId="34">#REF!</definedName>
    <definedName name="지적산업기사_지적기사2급002" localSheetId="42">#REF!</definedName>
    <definedName name="지적산업기사_지적기사2급002" localSheetId="22">#REF!</definedName>
    <definedName name="지적산업기사_지적기사2급002" localSheetId="43">#REF!</definedName>
    <definedName name="지적산업기사_지적기사2급002">#REF!</definedName>
    <definedName name="지적산업기사_지적기사2급011" localSheetId="4">#REF!</definedName>
    <definedName name="지적산업기사_지적기사2급011" localSheetId="37">#REF!</definedName>
    <definedName name="지적산업기사_지적기사2급011" localSheetId="38">#REF!</definedName>
    <definedName name="지적산업기사_지적기사2급011" localSheetId="39">#REF!</definedName>
    <definedName name="지적산업기사_지적기사2급011" localSheetId="40">#REF!</definedName>
    <definedName name="지적산업기사_지적기사2급011" localSheetId="35">#REF!</definedName>
    <definedName name="지적산업기사_지적기사2급011" localSheetId="41">#REF!</definedName>
    <definedName name="지적산업기사_지적기사2급011" localSheetId="36">#REF!</definedName>
    <definedName name="지적산업기사_지적기사2급011" localSheetId="34">#REF!</definedName>
    <definedName name="지적산업기사_지적기사2급011" localSheetId="42">#REF!</definedName>
    <definedName name="지적산업기사_지적기사2급011" localSheetId="22">#REF!</definedName>
    <definedName name="지적산업기사_지적기사2급011" localSheetId="43">#REF!</definedName>
    <definedName name="지적산업기사_지적기사2급011">#REF!</definedName>
    <definedName name="지적산업기사_지적기사2급982" localSheetId="4">#REF!</definedName>
    <definedName name="지적산업기사_지적기사2급982" localSheetId="37">#REF!</definedName>
    <definedName name="지적산업기사_지적기사2급982" localSheetId="38">#REF!</definedName>
    <definedName name="지적산업기사_지적기사2급982" localSheetId="39">#REF!</definedName>
    <definedName name="지적산업기사_지적기사2급982" localSheetId="40">#REF!</definedName>
    <definedName name="지적산업기사_지적기사2급982" localSheetId="35">#REF!</definedName>
    <definedName name="지적산업기사_지적기사2급982" localSheetId="41">#REF!</definedName>
    <definedName name="지적산업기사_지적기사2급982" localSheetId="36">#REF!</definedName>
    <definedName name="지적산업기사_지적기사2급982" localSheetId="34">#REF!</definedName>
    <definedName name="지적산업기사_지적기사2급982" localSheetId="42">#REF!</definedName>
    <definedName name="지적산업기사_지적기사2급982" localSheetId="22">#REF!</definedName>
    <definedName name="지적산업기사_지적기사2급982" localSheetId="43">#REF!</definedName>
    <definedName name="지적산업기사_지적기사2급982">#REF!</definedName>
    <definedName name="지적산업기사_지적기사2급991" localSheetId="4">#REF!</definedName>
    <definedName name="지적산업기사_지적기사2급991" localSheetId="37">#REF!</definedName>
    <definedName name="지적산업기사_지적기사2급991" localSheetId="38">#REF!</definedName>
    <definedName name="지적산업기사_지적기사2급991" localSheetId="39">#REF!</definedName>
    <definedName name="지적산업기사_지적기사2급991" localSheetId="40">#REF!</definedName>
    <definedName name="지적산업기사_지적기사2급991" localSheetId="35">#REF!</definedName>
    <definedName name="지적산업기사_지적기사2급991" localSheetId="41">#REF!</definedName>
    <definedName name="지적산업기사_지적기사2급991" localSheetId="36">#REF!</definedName>
    <definedName name="지적산업기사_지적기사2급991" localSheetId="34">#REF!</definedName>
    <definedName name="지적산업기사_지적기사2급991" localSheetId="42">#REF!</definedName>
    <definedName name="지적산업기사_지적기사2급991" localSheetId="22">#REF!</definedName>
    <definedName name="지적산업기사_지적기사2급991" localSheetId="43">#REF!</definedName>
    <definedName name="지적산업기사_지적기사2급991">#REF!</definedName>
    <definedName name="지적산업기사_지적기사2급992" localSheetId="4">#REF!</definedName>
    <definedName name="지적산업기사_지적기사2급992" localSheetId="37">#REF!</definedName>
    <definedName name="지적산업기사_지적기사2급992" localSheetId="38">#REF!</definedName>
    <definedName name="지적산업기사_지적기사2급992" localSheetId="39">#REF!</definedName>
    <definedName name="지적산업기사_지적기사2급992" localSheetId="40">#REF!</definedName>
    <definedName name="지적산업기사_지적기사2급992" localSheetId="35">#REF!</definedName>
    <definedName name="지적산업기사_지적기사2급992" localSheetId="41">#REF!</definedName>
    <definedName name="지적산업기사_지적기사2급992" localSheetId="36">#REF!</definedName>
    <definedName name="지적산업기사_지적기사2급992" localSheetId="34">#REF!</definedName>
    <definedName name="지적산업기사_지적기사2급992" localSheetId="42">#REF!</definedName>
    <definedName name="지적산업기사_지적기사2급992" localSheetId="22">#REF!</definedName>
    <definedName name="지적산업기사_지적기사2급992" localSheetId="43">#REF!</definedName>
    <definedName name="지적산업기사_지적기사2급992">#REF!</definedName>
    <definedName name="지주">#N/A</definedName>
    <definedName name="지주목">BlankMacro1</definedName>
    <definedName name="지주목A">BlankMacro1</definedName>
    <definedName name="지지물">#REF!</definedName>
    <definedName name="지지물집계">#REF!</definedName>
    <definedName name="지힌k1" localSheetId="4">#REF!</definedName>
    <definedName name="지힌k1" localSheetId="52">#REF!</definedName>
    <definedName name="지힌k1" localSheetId="37">#REF!</definedName>
    <definedName name="지힌k1" localSheetId="38">#REF!</definedName>
    <definedName name="지힌k1" localSheetId="39">#REF!</definedName>
    <definedName name="지힌k1" localSheetId="40">#REF!</definedName>
    <definedName name="지힌k1" localSheetId="35">#REF!</definedName>
    <definedName name="지힌k1" localSheetId="41">#REF!</definedName>
    <definedName name="지힌k1" localSheetId="36">#REF!</definedName>
    <definedName name="지힌k1" localSheetId="34">#REF!</definedName>
    <definedName name="지힌k1" localSheetId="42">#REF!</definedName>
    <definedName name="지힌k1" localSheetId="22">#REF!</definedName>
    <definedName name="지힌k1" localSheetId="43">#REF!</definedName>
    <definedName name="지힌k1">#REF!</definedName>
    <definedName name="지힌k2" localSheetId="4">#REF!</definedName>
    <definedName name="지힌k2" localSheetId="37">#REF!</definedName>
    <definedName name="지힌k2" localSheetId="38">#REF!</definedName>
    <definedName name="지힌k2" localSheetId="39">#REF!</definedName>
    <definedName name="지힌k2" localSheetId="40">#REF!</definedName>
    <definedName name="지힌k2" localSheetId="35">#REF!</definedName>
    <definedName name="지힌k2" localSheetId="41">#REF!</definedName>
    <definedName name="지힌k2" localSheetId="36">#REF!</definedName>
    <definedName name="지힌k2" localSheetId="34">#REF!</definedName>
    <definedName name="지힌k2" localSheetId="42">#REF!</definedName>
    <definedName name="지힌k2" localSheetId="22">#REF!</definedName>
    <definedName name="지힌k2" localSheetId="43">#REF!</definedName>
    <definedName name="지힌k2">#REF!</definedName>
    <definedName name="지힌k4" localSheetId="4">#REF!</definedName>
    <definedName name="지힌k4" localSheetId="37">#REF!</definedName>
    <definedName name="지힌k4" localSheetId="38">#REF!</definedName>
    <definedName name="지힌k4" localSheetId="39">#REF!</definedName>
    <definedName name="지힌k4" localSheetId="40">#REF!</definedName>
    <definedName name="지힌k4" localSheetId="35">#REF!</definedName>
    <definedName name="지힌k4" localSheetId="41">#REF!</definedName>
    <definedName name="지힌k4" localSheetId="36">#REF!</definedName>
    <definedName name="지힌k4" localSheetId="34">#REF!</definedName>
    <definedName name="지힌k4" localSheetId="42">#REF!</definedName>
    <definedName name="지힌k4" localSheetId="22">#REF!</definedName>
    <definedName name="지힌k4" localSheetId="43">#REF!</definedName>
    <definedName name="지힌k4">#REF!</definedName>
    <definedName name="지힌VI1" localSheetId="4">#REF!</definedName>
    <definedName name="지힌VI1" localSheetId="37">#REF!</definedName>
    <definedName name="지힌VI1" localSheetId="38">#REF!</definedName>
    <definedName name="지힌VI1" localSheetId="39">#REF!</definedName>
    <definedName name="지힌VI1" localSheetId="40">#REF!</definedName>
    <definedName name="지힌VI1" localSheetId="35">#REF!</definedName>
    <definedName name="지힌VI1" localSheetId="41">#REF!</definedName>
    <definedName name="지힌VI1" localSheetId="36">#REF!</definedName>
    <definedName name="지힌VI1" localSheetId="34">#REF!</definedName>
    <definedName name="지힌VI1" localSheetId="42">#REF!</definedName>
    <definedName name="지힌VI1" localSheetId="22">#REF!</definedName>
    <definedName name="지힌VI1" localSheetId="43">#REF!</definedName>
    <definedName name="지힌VI1">#REF!</definedName>
    <definedName name="지힌VI2" localSheetId="4">#REF!</definedName>
    <definedName name="지힌VI2" localSheetId="37">#REF!</definedName>
    <definedName name="지힌VI2" localSheetId="38">#REF!</definedName>
    <definedName name="지힌VI2" localSheetId="39">#REF!</definedName>
    <definedName name="지힌VI2" localSheetId="40">#REF!</definedName>
    <definedName name="지힌VI2" localSheetId="35">#REF!</definedName>
    <definedName name="지힌VI2" localSheetId="41">#REF!</definedName>
    <definedName name="지힌VI2" localSheetId="36">#REF!</definedName>
    <definedName name="지힌VI2" localSheetId="34">#REF!</definedName>
    <definedName name="지힌VI2" localSheetId="42">#REF!</definedName>
    <definedName name="지힌VI2" localSheetId="22">#REF!</definedName>
    <definedName name="지힌VI2" localSheetId="43">#REF!</definedName>
    <definedName name="지힌VI2">#REF!</definedName>
    <definedName name="지힌VI3" localSheetId="4">#REF!</definedName>
    <definedName name="지힌VI3" localSheetId="37">#REF!</definedName>
    <definedName name="지힌VI3" localSheetId="38">#REF!</definedName>
    <definedName name="지힌VI3" localSheetId="39">#REF!</definedName>
    <definedName name="지힌VI3" localSheetId="40">#REF!</definedName>
    <definedName name="지힌VI3" localSheetId="35">#REF!</definedName>
    <definedName name="지힌VI3" localSheetId="41">#REF!</definedName>
    <definedName name="지힌VI3" localSheetId="36">#REF!</definedName>
    <definedName name="지힌VI3" localSheetId="34">#REF!</definedName>
    <definedName name="지힌VI3" localSheetId="42">#REF!</definedName>
    <definedName name="지힌VI3" localSheetId="22">#REF!</definedName>
    <definedName name="지힌VI3" localSheetId="43">#REF!</definedName>
    <definedName name="지힌VI3">#REF!</definedName>
    <definedName name="지힌VI4" localSheetId="4">#REF!</definedName>
    <definedName name="지힌VI4" localSheetId="37">#REF!</definedName>
    <definedName name="지힌VI4" localSheetId="38">#REF!</definedName>
    <definedName name="지힌VI4" localSheetId="39">#REF!</definedName>
    <definedName name="지힌VI4" localSheetId="40">#REF!</definedName>
    <definedName name="지힌VI4" localSheetId="35">#REF!</definedName>
    <definedName name="지힌VI4" localSheetId="41">#REF!</definedName>
    <definedName name="지힌VI4" localSheetId="36">#REF!</definedName>
    <definedName name="지힌VI4" localSheetId="34">#REF!</definedName>
    <definedName name="지힌VI4" localSheetId="42">#REF!</definedName>
    <definedName name="지힌VI4" localSheetId="22">#REF!</definedName>
    <definedName name="지힌VI4" localSheetId="43">#REF!</definedName>
    <definedName name="지힌VI4">#REF!</definedName>
    <definedName name="지힌vi5" localSheetId="4">#REF!</definedName>
    <definedName name="지힌vi5" localSheetId="37">#REF!</definedName>
    <definedName name="지힌vi5" localSheetId="38">#REF!</definedName>
    <definedName name="지힌vi5" localSheetId="39">#REF!</definedName>
    <definedName name="지힌vi5" localSheetId="40">#REF!</definedName>
    <definedName name="지힌vi5" localSheetId="35">#REF!</definedName>
    <definedName name="지힌vi5" localSheetId="41">#REF!</definedName>
    <definedName name="지힌vi5" localSheetId="36">#REF!</definedName>
    <definedName name="지힌vi5" localSheetId="34">#REF!</definedName>
    <definedName name="지힌vi5" localSheetId="42">#REF!</definedName>
    <definedName name="지힌vi5" localSheetId="22">#REF!</definedName>
    <definedName name="지힌vi5" localSheetId="43">#REF!</definedName>
    <definedName name="지힌vi5">#REF!</definedName>
    <definedName name="직경" localSheetId="4">#REF!</definedName>
    <definedName name="직경" localSheetId="37">#REF!</definedName>
    <definedName name="직경" localSheetId="38">#REF!</definedName>
    <definedName name="직경" localSheetId="39">#REF!</definedName>
    <definedName name="직경" localSheetId="40">#REF!</definedName>
    <definedName name="직경" localSheetId="35">#REF!</definedName>
    <definedName name="직경" localSheetId="41">#REF!</definedName>
    <definedName name="직경" localSheetId="36">#REF!</definedName>
    <definedName name="직경" localSheetId="34">#REF!</definedName>
    <definedName name="직경" localSheetId="42">#REF!</definedName>
    <definedName name="직경" localSheetId="22">#REF!</definedName>
    <definedName name="직경" localSheetId="43">#REF!</definedName>
    <definedName name="직경">#REF!</definedName>
    <definedName name="직교류형">#REF!</definedName>
    <definedName name="직노비" localSheetId="4">#REF!</definedName>
    <definedName name="직노비" localSheetId="37">#REF!</definedName>
    <definedName name="직노비" localSheetId="38">#REF!</definedName>
    <definedName name="직노비" localSheetId="39">#REF!</definedName>
    <definedName name="직노비" localSheetId="40">#REF!</definedName>
    <definedName name="직노비" localSheetId="35">#REF!</definedName>
    <definedName name="직노비" localSheetId="41">#REF!</definedName>
    <definedName name="직노비" localSheetId="36">#REF!</definedName>
    <definedName name="직노비" localSheetId="34">#REF!</definedName>
    <definedName name="직노비" localSheetId="42">#REF!</definedName>
    <definedName name="직노비" localSheetId="22">#REF!</definedName>
    <definedName name="직노비" localSheetId="43">#REF!</definedName>
    <definedName name="직노비">#REF!</definedName>
    <definedName name="직노율">#REF!</definedName>
    <definedName name="직영비">'[38]2공구산출내역'!#REF!</definedName>
    <definedName name="직재비" localSheetId="4">#REF!</definedName>
    <definedName name="직재비" localSheetId="37">#REF!</definedName>
    <definedName name="직재비" localSheetId="38">#REF!</definedName>
    <definedName name="직재비" localSheetId="39">#REF!</definedName>
    <definedName name="직재비" localSheetId="40">#REF!</definedName>
    <definedName name="직재비" localSheetId="35">#REF!</definedName>
    <definedName name="직재비" localSheetId="41">#REF!</definedName>
    <definedName name="직재비" localSheetId="36">#REF!</definedName>
    <definedName name="직재비" localSheetId="34">#REF!</definedName>
    <definedName name="직재비" localSheetId="42">#REF!</definedName>
    <definedName name="직재비" localSheetId="22">#REF!</definedName>
    <definedName name="직재비" localSheetId="43">#REF!</definedName>
    <definedName name="직재비">#REF!</definedName>
    <definedName name="직접경비">#REF!</definedName>
    <definedName name="직접공사비">#REF!</definedName>
    <definedName name="직접노무비">[54]공사비총괄표!#REF!</definedName>
    <definedName name="직접노무비요율">#REF!</definedName>
    <definedName name="직접재료비">#REF!</definedName>
    <definedName name="직접재료비합">#REF!</definedName>
    <definedName name="직종" localSheetId="4">#REF!</definedName>
    <definedName name="직종" localSheetId="37">#REF!</definedName>
    <definedName name="직종" localSheetId="38">#REF!</definedName>
    <definedName name="직종" localSheetId="39">#REF!</definedName>
    <definedName name="직종" localSheetId="40">#REF!</definedName>
    <definedName name="직종" localSheetId="35">#REF!</definedName>
    <definedName name="직종" localSheetId="41">#REF!</definedName>
    <definedName name="직종" localSheetId="36">#REF!</definedName>
    <definedName name="직종" localSheetId="34">#REF!</definedName>
    <definedName name="직종" localSheetId="42">#REF!</definedName>
    <definedName name="직종" localSheetId="22">#REF!</definedName>
    <definedName name="직종" localSheetId="43">#REF!</definedName>
    <definedName name="직종">#REF!</definedName>
    <definedName name="직종명">#REF!</definedName>
    <definedName name="진공및급배수펌프설치">#REF!</definedName>
    <definedName name="진달래H0.6" localSheetId="4">#REF!</definedName>
    <definedName name="진달래H0.6" localSheetId="37">#REF!</definedName>
    <definedName name="진달래H0.6" localSheetId="38">#REF!</definedName>
    <definedName name="진달래H0.6" localSheetId="39">#REF!</definedName>
    <definedName name="진달래H0.6" localSheetId="40">#REF!</definedName>
    <definedName name="진달래H0.6" localSheetId="35">#REF!</definedName>
    <definedName name="진달래H0.6" localSheetId="41">#REF!</definedName>
    <definedName name="진달래H0.6" localSheetId="36">#REF!</definedName>
    <definedName name="진달래H0.6" localSheetId="34">#REF!</definedName>
    <definedName name="진달래H0.6" localSheetId="42">#REF!</definedName>
    <definedName name="진달래H0.6" localSheetId="22">#REF!</definedName>
    <definedName name="진달래H0.6" localSheetId="43">#REF!</definedName>
    <definedName name="진달래H0.6">#REF!</definedName>
    <definedName name="진동롤라경">#REF!</definedName>
    <definedName name="진동롤라노무">#REF!</definedName>
    <definedName name="진동롤라재료">#REF!</definedName>
    <definedName name="진짜1" hidden="1">{"'Sheet1'!$A$4","'Sheet1'!$A$9:$G$28"}</definedName>
    <definedName name="질소_및_탄산가스창고">#REF!</definedName>
    <definedName name="집">#N/A</definedName>
    <definedName name="집계1">#REF!</definedName>
    <definedName name="집계2">#REF!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표">#N/A</definedName>
    <definedName name="집수" hidden="1">#REF!</definedName>
    <definedName name="집수정" localSheetId="4" hidden="1">{#N/A,#N/A,FALSE,"토공2"}</definedName>
    <definedName name="집수정" localSheetId="14" hidden="1">#REF!</definedName>
    <definedName name="집수정" localSheetId="13" hidden="1">#REF!</definedName>
    <definedName name="집수정" localSheetId="12" hidden="1">#REF!</definedName>
    <definedName name="집수정" localSheetId="37" hidden="1">#REF!</definedName>
    <definedName name="집수정" localSheetId="38" hidden="1">#REF!</definedName>
    <definedName name="집수정" localSheetId="39" hidden="1">#REF!</definedName>
    <definedName name="집수정" localSheetId="40" hidden="1">#REF!</definedName>
    <definedName name="집수정" localSheetId="35" hidden="1">#REF!</definedName>
    <definedName name="집수정" localSheetId="41" hidden="1">#REF!</definedName>
    <definedName name="집수정" localSheetId="36" hidden="1">#REF!</definedName>
    <definedName name="집수정" localSheetId="34" hidden="1">#REF!</definedName>
    <definedName name="집수정" localSheetId="42" hidden="1">#REF!</definedName>
    <definedName name="집수정" localSheetId="22" hidden="1">#REF!</definedName>
    <definedName name="집수정" localSheetId="10" hidden="1">#REF!</definedName>
    <definedName name="집수정" localSheetId="43" hidden="1">#REF!</definedName>
    <definedName name="집수정" hidden="1">#REF!</definedName>
    <definedName name="집수정1">#REF!</definedName>
    <definedName name="집수정2">#REF!</definedName>
    <definedName name="집수정3">#REF!</definedName>
    <definedName name="집수정4">#REF!</definedName>
    <definedName name="집수정5">#REF!</definedName>
    <definedName name="집수정6">#REF!</definedName>
    <definedName name="집수정수량">[55]산출근거!#REF!</definedName>
    <definedName name="집수조">#REF!</definedName>
    <definedName name="ㅊ" hidden="1">{"'중기작업1'!$A$1:$V$18"}</definedName>
    <definedName name="ㅊ1555">#REF!</definedName>
    <definedName name="ㅊ22">#REF!</definedName>
    <definedName name="ㅊ3030">#REF!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ㅍ" hidden="1">#REF!</definedName>
    <definedName name="ㅊㅍㅋㅌㅊㅋ" hidden="1">{#N/A,#N/A,FALSE,"운반시간"}</definedName>
    <definedName name="ㅊㅍㅋㅌㅍㅌ" hidden="1">{#N/A,#N/A,FALSE,"혼합골재"}</definedName>
    <definedName name="ㅊ퓿ㅍ" hidden="1">{#N/A,#N/A,FALSE,"혼합골재"}</definedName>
    <definedName name="차선도색집계" localSheetId="4">#REF!</definedName>
    <definedName name="차선도색집계" localSheetId="37">#REF!</definedName>
    <definedName name="차선도색집계" localSheetId="38">#REF!</definedName>
    <definedName name="차선도색집계" localSheetId="39">#REF!</definedName>
    <definedName name="차선도색집계" localSheetId="40">#REF!</definedName>
    <definedName name="차선도색집계" localSheetId="35">#REF!</definedName>
    <definedName name="차선도색집계" localSheetId="41">#REF!</definedName>
    <definedName name="차선도색집계" localSheetId="36">#REF!</definedName>
    <definedName name="차선도색집계" localSheetId="34">#REF!</definedName>
    <definedName name="차선도색집계" localSheetId="42">#REF!</definedName>
    <definedName name="차선도색집계" localSheetId="22">#REF!</definedName>
    <definedName name="차선도색집계" localSheetId="43">#REF!</definedName>
    <definedName name="차선도색집계">#REF!</definedName>
    <definedName name="차수벽높이">#REF!</definedName>
    <definedName name="차수벽두께">#REF!</definedName>
    <definedName name="차인증감">#REF!</definedName>
    <definedName name="착공" localSheetId="4">#REF!</definedName>
    <definedName name="착공" localSheetId="37">#REF!</definedName>
    <definedName name="착공" localSheetId="38">#REF!</definedName>
    <definedName name="착공" localSheetId="39">#REF!</definedName>
    <definedName name="착공" localSheetId="40">#REF!</definedName>
    <definedName name="착공" localSheetId="35">#REF!</definedName>
    <definedName name="착공" localSheetId="41">#REF!</definedName>
    <definedName name="착공" localSheetId="36">#REF!</definedName>
    <definedName name="착공" localSheetId="34">#REF!</definedName>
    <definedName name="착공" localSheetId="42">#REF!</definedName>
    <definedName name="착공" localSheetId="22">#REF!</definedName>
    <definedName name="착공" localSheetId="43">#REF!</definedName>
    <definedName name="착공">#REF!</definedName>
    <definedName name="착공월">#REF!</definedName>
    <definedName name="착공일">#REF!</definedName>
    <definedName name="착암공001" localSheetId="4">#REF!</definedName>
    <definedName name="착암공001" localSheetId="37">#REF!</definedName>
    <definedName name="착암공001" localSheetId="38">#REF!</definedName>
    <definedName name="착암공001" localSheetId="39">#REF!</definedName>
    <definedName name="착암공001" localSheetId="40">#REF!</definedName>
    <definedName name="착암공001" localSheetId="35">#REF!</definedName>
    <definedName name="착암공001" localSheetId="41">#REF!</definedName>
    <definedName name="착암공001" localSheetId="36">#REF!</definedName>
    <definedName name="착암공001" localSheetId="34">#REF!</definedName>
    <definedName name="착암공001" localSheetId="42">#REF!</definedName>
    <definedName name="착암공001" localSheetId="22">#REF!</definedName>
    <definedName name="착암공001" localSheetId="43">#REF!</definedName>
    <definedName name="착암공001">#REF!</definedName>
    <definedName name="착암공002" localSheetId="4">#REF!</definedName>
    <definedName name="착암공002" localSheetId="37">#REF!</definedName>
    <definedName name="착암공002" localSheetId="38">#REF!</definedName>
    <definedName name="착암공002" localSheetId="39">#REF!</definedName>
    <definedName name="착암공002" localSheetId="40">#REF!</definedName>
    <definedName name="착암공002" localSheetId="35">#REF!</definedName>
    <definedName name="착암공002" localSheetId="41">#REF!</definedName>
    <definedName name="착암공002" localSheetId="36">#REF!</definedName>
    <definedName name="착암공002" localSheetId="34">#REF!</definedName>
    <definedName name="착암공002" localSheetId="42">#REF!</definedName>
    <definedName name="착암공002" localSheetId="22">#REF!</definedName>
    <definedName name="착암공002" localSheetId="43">#REF!</definedName>
    <definedName name="착암공002">#REF!</definedName>
    <definedName name="착암공011" localSheetId="4">#REF!</definedName>
    <definedName name="착암공011" localSheetId="37">#REF!</definedName>
    <definedName name="착암공011" localSheetId="38">#REF!</definedName>
    <definedName name="착암공011" localSheetId="39">#REF!</definedName>
    <definedName name="착암공011" localSheetId="40">#REF!</definedName>
    <definedName name="착암공011" localSheetId="35">#REF!</definedName>
    <definedName name="착암공011" localSheetId="41">#REF!</definedName>
    <definedName name="착암공011" localSheetId="36">#REF!</definedName>
    <definedName name="착암공011" localSheetId="34">#REF!</definedName>
    <definedName name="착암공011" localSheetId="42">#REF!</definedName>
    <definedName name="착암공011" localSheetId="22">#REF!</definedName>
    <definedName name="착암공011" localSheetId="43">#REF!</definedName>
    <definedName name="착암공011">#REF!</definedName>
    <definedName name="착암공982" localSheetId="4">#REF!</definedName>
    <definedName name="착암공982" localSheetId="37">#REF!</definedName>
    <definedName name="착암공982" localSheetId="38">#REF!</definedName>
    <definedName name="착암공982" localSheetId="39">#REF!</definedName>
    <definedName name="착암공982" localSheetId="40">#REF!</definedName>
    <definedName name="착암공982" localSheetId="35">#REF!</definedName>
    <definedName name="착암공982" localSheetId="41">#REF!</definedName>
    <definedName name="착암공982" localSheetId="36">#REF!</definedName>
    <definedName name="착암공982" localSheetId="34">#REF!</definedName>
    <definedName name="착암공982" localSheetId="42">#REF!</definedName>
    <definedName name="착암공982" localSheetId="22">#REF!</definedName>
    <definedName name="착암공982" localSheetId="43">#REF!</definedName>
    <definedName name="착암공982">#REF!</definedName>
    <definedName name="착암공991" localSheetId="4">#REF!</definedName>
    <definedName name="착암공991" localSheetId="37">#REF!</definedName>
    <definedName name="착암공991" localSheetId="38">#REF!</definedName>
    <definedName name="착암공991" localSheetId="39">#REF!</definedName>
    <definedName name="착암공991" localSheetId="40">#REF!</definedName>
    <definedName name="착암공991" localSheetId="35">#REF!</definedName>
    <definedName name="착암공991" localSheetId="41">#REF!</definedName>
    <definedName name="착암공991" localSheetId="36">#REF!</definedName>
    <definedName name="착암공991" localSheetId="34">#REF!</definedName>
    <definedName name="착암공991" localSheetId="42">#REF!</definedName>
    <definedName name="착암공991" localSheetId="22">#REF!</definedName>
    <definedName name="착암공991" localSheetId="43">#REF!</definedName>
    <definedName name="착암공991">#REF!</definedName>
    <definedName name="착암공992" localSheetId="4">#REF!</definedName>
    <definedName name="착암공992" localSheetId="37">#REF!</definedName>
    <definedName name="착암공992" localSheetId="38">#REF!</definedName>
    <definedName name="착암공992" localSheetId="39">#REF!</definedName>
    <definedName name="착암공992" localSheetId="40">#REF!</definedName>
    <definedName name="착암공992" localSheetId="35">#REF!</definedName>
    <definedName name="착암공992" localSheetId="41">#REF!</definedName>
    <definedName name="착암공992" localSheetId="36">#REF!</definedName>
    <definedName name="착암공992" localSheetId="34">#REF!</definedName>
    <definedName name="착암공992" localSheetId="42">#REF!</definedName>
    <definedName name="착암공992" localSheetId="22">#REF!</definedName>
    <definedName name="착암공992" localSheetId="43">#REF!</definedName>
    <definedName name="착암공992">#REF!</definedName>
    <definedName name="착정심도" localSheetId="4">#REF!</definedName>
    <definedName name="착정심도" localSheetId="37">#REF!</definedName>
    <definedName name="착정심도" localSheetId="38">#REF!</definedName>
    <definedName name="착정심도" localSheetId="39">#REF!</definedName>
    <definedName name="착정심도" localSheetId="40">#REF!</definedName>
    <definedName name="착정심도" localSheetId="35">#REF!</definedName>
    <definedName name="착정심도" localSheetId="41">#REF!</definedName>
    <definedName name="착정심도" localSheetId="36">#REF!</definedName>
    <definedName name="착정심도" localSheetId="34">#REF!</definedName>
    <definedName name="착정심도" localSheetId="42">#REF!</definedName>
    <definedName name="착정심도" localSheetId="22">#REF!</definedName>
    <definedName name="착정심도" localSheetId="43">#REF!</definedName>
    <definedName name="착정심도">#REF!</definedName>
    <definedName name="찰샇기" hidden="1">#REF!</definedName>
    <definedName name="참고자료">#REF!</definedName>
    <definedName name="참사지">#REF!</definedName>
    <definedName name="창" localSheetId="4">#REF!</definedName>
    <definedName name="창" localSheetId="37">#REF!</definedName>
    <definedName name="창" localSheetId="38">#REF!</definedName>
    <definedName name="창" localSheetId="39">#REF!</definedName>
    <definedName name="창" localSheetId="40">#REF!</definedName>
    <definedName name="창" localSheetId="35">#REF!</definedName>
    <definedName name="창" localSheetId="41">#REF!</definedName>
    <definedName name="창" localSheetId="36">#REF!</definedName>
    <definedName name="창" localSheetId="34">#REF!</definedName>
    <definedName name="창" localSheetId="42">#REF!</definedName>
    <definedName name="창" localSheetId="22">#REF!</definedName>
    <definedName name="창" localSheetId="43">#REF!</definedName>
    <definedName name="창">#REF!</definedName>
    <definedName name="창1">#REF!</definedName>
    <definedName name="창10">#REF!</definedName>
    <definedName name="창11">#REF!</definedName>
    <definedName name="창2">#REF!</definedName>
    <definedName name="창3">#REF!</definedName>
    <definedName name="창4">#REF!</definedName>
    <definedName name="창5">#REF!</definedName>
    <definedName name="창6">#REF!</definedName>
    <definedName name="창7">#REF!</definedName>
    <definedName name="창8">#REF!</definedName>
    <definedName name="창9">#REF!</definedName>
    <definedName name="창호목공">#REF!</definedName>
    <definedName name="창호목공001" localSheetId="4">#REF!</definedName>
    <definedName name="창호목공001" localSheetId="37">#REF!</definedName>
    <definedName name="창호목공001" localSheetId="38">#REF!</definedName>
    <definedName name="창호목공001" localSheetId="39">#REF!</definedName>
    <definedName name="창호목공001" localSheetId="40">#REF!</definedName>
    <definedName name="창호목공001" localSheetId="35">#REF!</definedName>
    <definedName name="창호목공001" localSheetId="41">#REF!</definedName>
    <definedName name="창호목공001" localSheetId="36">#REF!</definedName>
    <definedName name="창호목공001" localSheetId="34">#REF!</definedName>
    <definedName name="창호목공001" localSheetId="42">#REF!</definedName>
    <definedName name="창호목공001" localSheetId="22">#REF!</definedName>
    <definedName name="창호목공001" localSheetId="43">#REF!</definedName>
    <definedName name="창호목공001">#REF!</definedName>
    <definedName name="창호목공002" localSheetId="4">#REF!</definedName>
    <definedName name="창호목공002" localSheetId="37">#REF!</definedName>
    <definedName name="창호목공002" localSheetId="38">#REF!</definedName>
    <definedName name="창호목공002" localSheetId="39">#REF!</definedName>
    <definedName name="창호목공002" localSheetId="40">#REF!</definedName>
    <definedName name="창호목공002" localSheetId="35">#REF!</definedName>
    <definedName name="창호목공002" localSheetId="41">#REF!</definedName>
    <definedName name="창호목공002" localSheetId="36">#REF!</definedName>
    <definedName name="창호목공002" localSheetId="34">#REF!</definedName>
    <definedName name="창호목공002" localSheetId="42">#REF!</definedName>
    <definedName name="창호목공002" localSheetId="22">#REF!</definedName>
    <definedName name="창호목공002" localSheetId="43">#REF!</definedName>
    <definedName name="창호목공002">#REF!</definedName>
    <definedName name="창호목공011" localSheetId="4">#REF!</definedName>
    <definedName name="창호목공011" localSheetId="37">#REF!</definedName>
    <definedName name="창호목공011" localSheetId="38">#REF!</definedName>
    <definedName name="창호목공011" localSheetId="39">#REF!</definedName>
    <definedName name="창호목공011" localSheetId="40">#REF!</definedName>
    <definedName name="창호목공011" localSheetId="35">#REF!</definedName>
    <definedName name="창호목공011" localSheetId="41">#REF!</definedName>
    <definedName name="창호목공011" localSheetId="36">#REF!</definedName>
    <definedName name="창호목공011" localSheetId="34">#REF!</definedName>
    <definedName name="창호목공011" localSheetId="42">#REF!</definedName>
    <definedName name="창호목공011" localSheetId="22">#REF!</definedName>
    <definedName name="창호목공011" localSheetId="43">#REF!</definedName>
    <definedName name="창호목공011">#REF!</definedName>
    <definedName name="창호목공982" localSheetId="4">#REF!</definedName>
    <definedName name="창호목공982" localSheetId="37">#REF!</definedName>
    <definedName name="창호목공982" localSheetId="38">#REF!</definedName>
    <definedName name="창호목공982" localSheetId="39">#REF!</definedName>
    <definedName name="창호목공982" localSheetId="40">#REF!</definedName>
    <definedName name="창호목공982" localSheetId="35">#REF!</definedName>
    <definedName name="창호목공982" localSheetId="41">#REF!</definedName>
    <definedName name="창호목공982" localSheetId="36">#REF!</definedName>
    <definedName name="창호목공982" localSheetId="34">#REF!</definedName>
    <definedName name="창호목공982" localSheetId="42">#REF!</definedName>
    <definedName name="창호목공982" localSheetId="22">#REF!</definedName>
    <definedName name="창호목공982" localSheetId="43">#REF!</definedName>
    <definedName name="창호목공982">#REF!</definedName>
    <definedName name="창호목공991" localSheetId="4">#REF!</definedName>
    <definedName name="창호목공991" localSheetId="37">#REF!</definedName>
    <definedName name="창호목공991" localSheetId="38">#REF!</definedName>
    <definedName name="창호목공991" localSheetId="39">#REF!</definedName>
    <definedName name="창호목공991" localSheetId="40">#REF!</definedName>
    <definedName name="창호목공991" localSheetId="35">#REF!</definedName>
    <definedName name="창호목공991" localSheetId="41">#REF!</definedName>
    <definedName name="창호목공991" localSheetId="36">#REF!</definedName>
    <definedName name="창호목공991" localSheetId="34">#REF!</definedName>
    <definedName name="창호목공991" localSheetId="42">#REF!</definedName>
    <definedName name="창호목공991" localSheetId="22">#REF!</definedName>
    <definedName name="창호목공991" localSheetId="43">#REF!</definedName>
    <definedName name="창호목공991">#REF!</definedName>
    <definedName name="창호목공992" localSheetId="4">#REF!</definedName>
    <definedName name="창호목공992" localSheetId="37">#REF!</definedName>
    <definedName name="창호목공992" localSheetId="38">#REF!</definedName>
    <definedName name="창호목공992" localSheetId="39">#REF!</definedName>
    <definedName name="창호목공992" localSheetId="40">#REF!</definedName>
    <definedName name="창호목공992" localSheetId="35">#REF!</definedName>
    <definedName name="창호목공992" localSheetId="41">#REF!</definedName>
    <definedName name="창호목공992" localSheetId="36">#REF!</definedName>
    <definedName name="창호목공992" localSheetId="34">#REF!</definedName>
    <definedName name="창호목공992" localSheetId="42">#REF!</definedName>
    <definedName name="창호목공992" localSheetId="22">#REF!</definedName>
    <definedName name="창호목공992" localSheetId="43">#REF!</definedName>
    <definedName name="창호목공992">#REF!</definedName>
    <definedName name="챠01">#REF!</definedName>
    <definedName name="챠02">#REF!</definedName>
    <definedName name="처리비">#REF!</definedName>
    <definedName name="천안토공_토공_List">#REF!</definedName>
    <definedName name="천연공사갑지" hidden="1">#REF!</definedName>
    <definedName name="철">#REF!</definedName>
    <definedName name="철____공">#REF!</definedName>
    <definedName name="철_13" localSheetId="4">#REF!</definedName>
    <definedName name="철_13" localSheetId="14">#REF!</definedName>
    <definedName name="철_13" localSheetId="13">#REF!</definedName>
    <definedName name="철_13" localSheetId="12">#REF!</definedName>
    <definedName name="철_13" localSheetId="37">#REF!</definedName>
    <definedName name="철_13" localSheetId="38">#REF!</definedName>
    <definedName name="철_13" localSheetId="39">#REF!</definedName>
    <definedName name="철_13" localSheetId="40">#REF!</definedName>
    <definedName name="철_13" localSheetId="35">#REF!</definedName>
    <definedName name="철_13" localSheetId="41">#REF!</definedName>
    <definedName name="철_13" localSheetId="36">#REF!</definedName>
    <definedName name="철_13" localSheetId="34">#REF!</definedName>
    <definedName name="철_13" localSheetId="42">#REF!</definedName>
    <definedName name="철_13" localSheetId="22">#REF!</definedName>
    <definedName name="철_13" localSheetId="10">#REF!</definedName>
    <definedName name="철_13" localSheetId="43">#REF!</definedName>
    <definedName name="철_13">#REF!</definedName>
    <definedName name="철_16" localSheetId="4">#REF!</definedName>
    <definedName name="철_16" localSheetId="14">#REF!</definedName>
    <definedName name="철_16" localSheetId="13">#REF!</definedName>
    <definedName name="철_16" localSheetId="12">#REF!</definedName>
    <definedName name="철_16" localSheetId="37">#REF!</definedName>
    <definedName name="철_16" localSheetId="38">#REF!</definedName>
    <definedName name="철_16" localSheetId="39">#REF!</definedName>
    <definedName name="철_16" localSheetId="40">#REF!</definedName>
    <definedName name="철_16" localSheetId="35">#REF!</definedName>
    <definedName name="철_16" localSheetId="41">#REF!</definedName>
    <definedName name="철_16" localSheetId="36">#REF!</definedName>
    <definedName name="철_16" localSheetId="34">#REF!</definedName>
    <definedName name="철_16" localSheetId="42">#REF!</definedName>
    <definedName name="철_16" localSheetId="22">#REF!</definedName>
    <definedName name="철_16" localSheetId="10">#REF!</definedName>
    <definedName name="철_16" localSheetId="43">#REF!</definedName>
    <definedName name="철_16">#REF!</definedName>
    <definedName name="철_19">[56]식생블럭단위수량!#REF!</definedName>
    <definedName name="철_199">[56]식생블럭단위수량!#REF!</definedName>
    <definedName name="철_999">[24]수량산출!#REF!</definedName>
    <definedName name="철_골_공">#REF!</definedName>
    <definedName name="철_총" localSheetId="4">#REF!</definedName>
    <definedName name="철_총" localSheetId="14">#REF!</definedName>
    <definedName name="철_총" localSheetId="13">#REF!</definedName>
    <definedName name="철_총" localSheetId="12">#REF!</definedName>
    <definedName name="철_총" localSheetId="37">#REF!</definedName>
    <definedName name="철_총" localSheetId="38">#REF!</definedName>
    <definedName name="철_총" localSheetId="39">#REF!</definedName>
    <definedName name="철_총" localSheetId="40">#REF!</definedName>
    <definedName name="철_총" localSheetId="35">#REF!</definedName>
    <definedName name="철_총" localSheetId="41">#REF!</definedName>
    <definedName name="철_총" localSheetId="36">#REF!</definedName>
    <definedName name="철_총" localSheetId="34">#REF!</definedName>
    <definedName name="철_총" localSheetId="42">#REF!</definedName>
    <definedName name="철_총" localSheetId="22">#REF!</definedName>
    <definedName name="철_총" localSheetId="10">#REF!</definedName>
    <definedName name="철_총" localSheetId="43">#REF!</definedName>
    <definedName name="철_총">#REF!</definedName>
    <definedName name="철거자재">#REF!</definedName>
    <definedName name="철골" hidden="1">{#N/A,#N/A,FALSE,"Sheet1"}</definedName>
    <definedName name="철골공">#REF!</definedName>
    <definedName name="철골공001" localSheetId="4">#REF!</definedName>
    <definedName name="철골공001" localSheetId="37">#REF!</definedName>
    <definedName name="철골공001" localSheetId="38">#REF!</definedName>
    <definedName name="철골공001" localSheetId="39">#REF!</definedName>
    <definedName name="철골공001" localSheetId="40">#REF!</definedName>
    <definedName name="철골공001" localSheetId="35">#REF!</definedName>
    <definedName name="철골공001" localSheetId="41">#REF!</definedName>
    <definedName name="철골공001" localSheetId="36">#REF!</definedName>
    <definedName name="철골공001" localSheetId="34">#REF!</definedName>
    <definedName name="철골공001" localSheetId="42">#REF!</definedName>
    <definedName name="철골공001" localSheetId="22">#REF!</definedName>
    <definedName name="철골공001" localSheetId="43">#REF!</definedName>
    <definedName name="철골공001">#REF!</definedName>
    <definedName name="철골공002" localSheetId="4">#REF!</definedName>
    <definedName name="철골공002" localSheetId="37">#REF!</definedName>
    <definedName name="철골공002" localSheetId="38">#REF!</definedName>
    <definedName name="철골공002" localSheetId="39">#REF!</definedName>
    <definedName name="철골공002" localSheetId="40">#REF!</definedName>
    <definedName name="철골공002" localSheetId="35">#REF!</definedName>
    <definedName name="철골공002" localSheetId="41">#REF!</definedName>
    <definedName name="철골공002" localSheetId="36">#REF!</definedName>
    <definedName name="철골공002" localSheetId="34">#REF!</definedName>
    <definedName name="철골공002" localSheetId="42">#REF!</definedName>
    <definedName name="철골공002" localSheetId="22">#REF!</definedName>
    <definedName name="철골공002" localSheetId="43">#REF!</definedName>
    <definedName name="철골공002">#REF!</definedName>
    <definedName name="철골공011" localSheetId="4">#REF!</definedName>
    <definedName name="철골공011" localSheetId="37">#REF!</definedName>
    <definedName name="철골공011" localSheetId="38">#REF!</definedName>
    <definedName name="철골공011" localSheetId="39">#REF!</definedName>
    <definedName name="철골공011" localSheetId="40">#REF!</definedName>
    <definedName name="철골공011" localSheetId="35">#REF!</definedName>
    <definedName name="철골공011" localSheetId="41">#REF!</definedName>
    <definedName name="철골공011" localSheetId="36">#REF!</definedName>
    <definedName name="철골공011" localSheetId="34">#REF!</definedName>
    <definedName name="철골공011" localSheetId="42">#REF!</definedName>
    <definedName name="철골공011" localSheetId="22">#REF!</definedName>
    <definedName name="철골공011" localSheetId="43">#REF!</definedName>
    <definedName name="철골공011">#REF!</definedName>
    <definedName name="철골공982" localSheetId="4">#REF!</definedName>
    <definedName name="철골공982" localSheetId="37">#REF!</definedName>
    <definedName name="철골공982" localSheetId="38">#REF!</definedName>
    <definedName name="철골공982" localSheetId="39">#REF!</definedName>
    <definedName name="철골공982" localSheetId="40">#REF!</definedName>
    <definedName name="철골공982" localSheetId="35">#REF!</definedName>
    <definedName name="철골공982" localSheetId="41">#REF!</definedName>
    <definedName name="철골공982" localSheetId="36">#REF!</definedName>
    <definedName name="철골공982" localSheetId="34">#REF!</definedName>
    <definedName name="철골공982" localSheetId="42">#REF!</definedName>
    <definedName name="철골공982" localSheetId="22">#REF!</definedName>
    <definedName name="철골공982" localSheetId="43">#REF!</definedName>
    <definedName name="철골공982">#REF!</definedName>
    <definedName name="철골공991" localSheetId="4">#REF!</definedName>
    <definedName name="철골공991" localSheetId="37">#REF!</definedName>
    <definedName name="철골공991" localSheetId="38">#REF!</definedName>
    <definedName name="철골공991" localSheetId="39">#REF!</definedName>
    <definedName name="철골공991" localSheetId="40">#REF!</definedName>
    <definedName name="철골공991" localSheetId="35">#REF!</definedName>
    <definedName name="철골공991" localSheetId="41">#REF!</definedName>
    <definedName name="철골공991" localSheetId="36">#REF!</definedName>
    <definedName name="철골공991" localSheetId="34">#REF!</definedName>
    <definedName name="철골공991" localSheetId="42">#REF!</definedName>
    <definedName name="철골공991" localSheetId="22">#REF!</definedName>
    <definedName name="철골공991" localSheetId="43">#REF!</definedName>
    <definedName name="철골공991">#REF!</definedName>
    <definedName name="철골공992" localSheetId="4">#REF!</definedName>
    <definedName name="철골공992" localSheetId="37">#REF!</definedName>
    <definedName name="철골공992" localSheetId="38">#REF!</definedName>
    <definedName name="철골공992" localSheetId="39">#REF!</definedName>
    <definedName name="철골공992" localSheetId="40">#REF!</definedName>
    <definedName name="철골공992" localSheetId="35">#REF!</definedName>
    <definedName name="철골공992" localSheetId="41">#REF!</definedName>
    <definedName name="철골공992" localSheetId="36">#REF!</definedName>
    <definedName name="철골공992" localSheetId="34">#REF!</definedName>
    <definedName name="철골공992" localSheetId="42">#REF!</definedName>
    <definedName name="철골공992" localSheetId="22">#REF!</definedName>
    <definedName name="철골공992" localSheetId="43">#REF!</definedName>
    <definedName name="철골공992">#REF!</definedName>
    <definedName name="철공">#REF!</definedName>
    <definedName name="철공001" localSheetId="4">#REF!</definedName>
    <definedName name="철공001" localSheetId="37">#REF!</definedName>
    <definedName name="철공001" localSheetId="38">#REF!</definedName>
    <definedName name="철공001" localSheetId="39">#REF!</definedName>
    <definedName name="철공001" localSheetId="40">#REF!</definedName>
    <definedName name="철공001" localSheetId="35">#REF!</definedName>
    <definedName name="철공001" localSheetId="41">#REF!</definedName>
    <definedName name="철공001" localSheetId="36">#REF!</definedName>
    <definedName name="철공001" localSheetId="34">#REF!</definedName>
    <definedName name="철공001" localSheetId="42">#REF!</definedName>
    <definedName name="철공001" localSheetId="22">#REF!</definedName>
    <definedName name="철공001" localSheetId="43">#REF!</definedName>
    <definedName name="철공001">#REF!</definedName>
    <definedName name="철공002" localSheetId="4">#REF!</definedName>
    <definedName name="철공002" localSheetId="37">#REF!</definedName>
    <definedName name="철공002" localSheetId="38">#REF!</definedName>
    <definedName name="철공002" localSheetId="39">#REF!</definedName>
    <definedName name="철공002" localSheetId="40">#REF!</definedName>
    <definedName name="철공002" localSheetId="35">#REF!</definedName>
    <definedName name="철공002" localSheetId="41">#REF!</definedName>
    <definedName name="철공002" localSheetId="36">#REF!</definedName>
    <definedName name="철공002" localSheetId="34">#REF!</definedName>
    <definedName name="철공002" localSheetId="42">#REF!</definedName>
    <definedName name="철공002" localSheetId="22">#REF!</definedName>
    <definedName name="철공002" localSheetId="43">#REF!</definedName>
    <definedName name="철공002">#REF!</definedName>
    <definedName name="철공011" localSheetId="4">#REF!</definedName>
    <definedName name="철공011" localSheetId="37">#REF!</definedName>
    <definedName name="철공011" localSheetId="38">#REF!</definedName>
    <definedName name="철공011" localSheetId="39">#REF!</definedName>
    <definedName name="철공011" localSheetId="40">#REF!</definedName>
    <definedName name="철공011" localSheetId="35">#REF!</definedName>
    <definedName name="철공011" localSheetId="41">#REF!</definedName>
    <definedName name="철공011" localSheetId="36">#REF!</definedName>
    <definedName name="철공011" localSheetId="34">#REF!</definedName>
    <definedName name="철공011" localSheetId="42">#REF!</definedName>
    <definedName name="철공011" localSheetId="22">#REF!</definedName>
    <definedName name="철공011" localSheetId="43">#REF!</definedName>
    <definedName name="철공011">#REF!</definedName>
    <definedName name="철공982" localSheetId="4">#REF!</definedName>
    <definedName name="철공982" localSheetId="37">#REF!</definedName>
    <definedName name="철공982" localSheetId="38">#REF!</definedName>
    <definedName name="철공982" localSheetId="39">#REF!</definedName>
    <definedName name="철공982" localSheetId="40">#REF!</definedName>
    <definedName name="철공982" localSheetId="35">#REF!</definedName>
    <definedName name="철공982" localSheetId="41">#REF!</definedName>
    <definedName name="철공982" localSheetId="36">#REF!</definedName>
    <definedName name="철공982" localSheetId="34">#REF!</definedName>
    <definedName name="철공982" localSheetId="42">#REF!</definedName>
    <definedName name="철공982" localSheetId="22">#REF!</definedName>
    <definedName name="철공982" localSheetId="43">#REF!</definedName>
    <definedName name="철공982">#REF!</definedName>
    <definedName name="철공991" localSheetId="4">#REF!</definedName>
    <definedName name="철공991" localSheetId="37">#REF!</definedName>
    <definedName name="철공991" localSheetId="38">#REF!</definedName>
    <definedName name="철공991" localSheetId="39">#REF!</definedName>
    <definedName name="철공991" localSheetId="40">#REF!</definedName>
    <definedName name="철공991" localSheetId="35">#REF!</definedName>
    <definedName name="철공991" localSheetId="41">#REF!</definedName>
    <definedName name="철공991" localSheetId="36">#REF!</definedName>
    <definedName name="철공991" localSheetId="34">#REF!</definedName>
    <definedName name="철공991" localSheetId="42">#REF!</definedName>
    <definedName name="철공991" localSheetId="22">#REF!</definedName>
    <definedName name="철공991" localSheetId="43">#REF!</definedName>
    <definedName name="철공991">#REF!</definedName>
    <definedName name="철공992" localSheetId="4">#REF!</definedName>
    <definedName name="철공992" localSheetId="37">#REF!</definedName>
    <definedName name="철공992" localSheetId="38">#REF!</definedName>
    <definedName name="철공992" localSheetId="39">#REF!</definedName>
    <definedName name="철공992" localSheetId="40">#REF!</definedName>
    <definedName name="철공992" localSheetId="35">#REF!</definedName>
    <definedName name="철공992" localSheetId="41">#REF!</definedName>
    <definedName name="철공992" localSheetId="36">#REF!</definedName>
    <definedName name="철공992" localSheetId="34">#REF!</definedName>
    <definedName name="철공992" localSheetId="42">#REF!</definedName>
    <definedName name="철공992" localSheetId="22">#REF!</definedName>
    <definedName name="철공992" localSheetId="43">#REF!</definedName>
    <definedName name="철공992">#REF!</definedName>
    <definedName name="철근">[1]Sheet1!#REF!</definedName>
    <definedName name="철근13">#REF!</definedName>
    <definedName name="철근공" localSheetId="4">#REF!</definedName>
    <definedName name="철근공" localSheetId="37">#REF!</definedName>
    <definedName name="철근공" localSheetId="38">#REF!</definedName>
    <definedName name="철근공" localSheetId="39">#REF!</definedName>
    <definedName name="철근공" localSheetId="40">#REF!</definedName>
    <definedName name="철근공" localSheetId="35">#REF!</definedName>
    <definedName name="철근공" localSheetId="41">#REF!</definedName>
    <definedName name="철근공" localSheetId="36">#REF!</definedName>
    <definedName name="철근공" localSheetId="34">#REF!</definedName>
    <definedName name="철근공" localSheetId="42">#REF!</definedName>
    <definedName name="철근공" localSheetId="22">#REF!</definedName>
    <definedName name="철근공" localSheetId="43">#REF!</definedName>
    <definedName name="철근공">#REF!</definedName>
    <definedName name="철근공001" localSheetId="4">#REF!</definedName>
    <definedName name="철근공001" localSheetId="37">#REF!</definedName>
    <definedName name="철근공001" localSheetId="38">#REF!</definedName>
    <definedName name="철근공001" localSheetId="39">#REF!</definedName>
    <definedName name="철근공001" localSheetId="40">#REF!</definedName>
    <definedName name="철근공001" localSheetId="35">#REF!</definedName>
    <definedName name="철근공001" localSheetId="41">#REF!</definedName>
    <definedName name="철근공001" localSheetId="36">#REF!</definedName>
    <definedName name="철근공001" localSheetId="34">#REF!</definedName>
    <definedName name="철근공001" localSheetId="42">#REF!</definedName>
    <definedName name="철근공001" localSheetId="22">#REF!</definedName>
    <definedName name="철근공001" localSheetId="43">#REF!</definedName>
    <definedName name="철근공001">#REF!</definedName>
    <definedName name="철근공002" localSheetId="4">#REF!</definedName>
    <definedName name="철근공002" localSheetId="37">#REF!</definedName>
    <definedName name="철근공002" localSheetId="38">#REF!</definedName>
    <definedName name="철근공002" localSheetId="39">#REF!</definedName>
    <definedName name="철근공002" localSheetId="40">#REF!</definedName>
    <definedName name="철근공002" localSheetId="35">#REF!</definedName>
    <definedName name="철근공002" localSheetId="41">#REF!</definedName>
    <definedName name="철근공002" localSheetId="36">#REF!</definedName>
    <definedName name="철근공002" localSheetId="34">#REF!</definedName>
    <definedName name="철근공002" localSheetId="42">#REF!</definedName>
    <definedName name="철근공002" localSheetId="22">#REF!</definedName>
    <definedName name="철근공002" localSheetId="43">#REF!</definedName>
    <definedName name="철근공002">#REF!</definedName>
    <definedName name="철근공011" localSheetId="4">#REF!</definedName>
    <definedName name="철근공011" localSheetId="37">#REF!</definedName>
    <definedName name="철근공011" localSheetId="38">#REF!</definedName>
    <definedName name="철근공011" localSheetId="39">#REF!</definedName>
    <definedName name="철근공011" localSheetId="40">#REF!</definedName>
    <definedName name="철근공011" localSheetId="35">#REF!</definedName>
    <definedName name="철근공011" localSheetId="41">#REF!</definedName>
    <definedName name="철근공011" localSheetId="36">#REF!</definedName>
    <definedName name="철근공011" localSheetId="34">#REF!</definedName>
    <definedName name="철근공011" localSheetId="42">#REF!</definedName>
    <definedName name="철근공011" localSheetId="22">#REF!</definedName>
    <definedName name="철근공011" localSheetId="43">#REF!</definedName>
    <definedName name="철근공011">#REF!</definedName>
    <definedName name="철근공982" localSheetId="4">#REF!</definedName>
    <definedName name="철근공982" localSheetId="37">#REF!</definedName>
    <definedName name="철근공982" localSheetId="38">#REF!</definedName>
    <definedName name="철근공982" localSheetId="39">#REF!</definedName>
    <definedName name="철근공982" localSheetId="40">#REF!</definedName>
    <definedName name="철근공982" localSheetId="35">#REF!</definedName>
    <definedName name="철근공982" localSheetId="41">#REF!</definedName>
    <definedName name="철근공982" localSheetId="36">#REF!</definedName>
    <definedName name="철근공982" localSheetId="34">#REF!</definedName>
    <definedName name="철근공982" localSheetId="42">#REF!</definedName>
    <definedName name="철근공982" localSheetId="22">#REF!</definedName>
    <definedName name="철근공982" localSheetId="43">#REF!</definedName>
    <definedName name="철근공982">#REF!</definedName>
    <definedName name="철근공991" localSheetId="4">#REF!</definedName>
    <definedName name="철근공991" localSheetId="37">#REF!</definedName>
    <definedName name="철근공991" localSheetId="38">#REF!</definedName>
    <definedName name="철근공991" localSheetId="39">#REF!</definedName>
    <definedName name="철근공991" localSheetId="40">#REF!</definedName>
    <definedName name="철근공991" localSheetId="35">#REF!</definedName>
    <definedName name="철근공991" localSheetId="41">#REF!</definedName>
    <definedName name="철근공991" localSheetId="36">#REF!</definedName>
    <definedName name="철근공991" localSheetId="34">#REF!</definedName>
    <definedName name="철근공991" localSheetId="42">#REF!</definedName>
    <definedName name="철근공991" localSheetId="22">#REF!</definedName>
    <definedName name="철근공991" localSheetId="43">#REF!</definedName>
    <definedName name="철근공991">#REF!</definedName>
    <definedName name="철근공992" localSheetId="4">#REF!</definedName>
    <definedName name="철근공992" localSheetId="37">#REF!</definedName>
    <definedName name="철근공992" localSheetId="38">#REF!</definedName>
    <definedName name="철근공992" localSheetId="39">#REF!</definedName>
    <definedName name="철근공992" localSheetId="40">#REF!</definedName>
    <definedName name="철근공992" localSheetId="35">#REF!</definedName>
    <definedName name="철근공992" localSheetId="41">#REF!</definedName>
    <definedName name="철근공992" localSheetId="36">#REF!</definedName>
    <definedName name="철근공992" localSheetId="34">#REF!</definedName>
    <definedName name="철근공992" localSheetId="42">#REF!</definedName>
    <definedName name="철근공992" localSheetId="22">#REF!</definedName>
    <definedName name="철근공992" localSheetId="43">#REF!</definedName>
    <definedName name="철근공992">#REF!</definedName>
    <definedName name="철근노">#REF!</definedName>
    <definedName name="철근량" hidden="1">{#N/A,#N/A,FALSE,"전력간선"}</definedName>
    <definedName name="철근용접노무">#REF!</definedName>
    <definedName name="철근용접재료">#REF!</definedName>
    <definedName name="철근운반" localSheetId="4">'5.2.2. 측량설계비 산출내역(세부설계)'!철근운반</definedName>
    <definedName name="철근운반" localSheetId="52">B.M성과표!철근운반</definedName>
    <definedName name="철근운반" localSheetId="21">가물막이!철근운반</definedName>
    <definedName name="철근운반" localSheetId="22">'인공섬 철거'!철근운반</definedName>
    <definedName name="철근운반">[0]!철근운반</definedName>
    <definedName name="철근율1">1.08</definedName>
    <definedName name="철근재">#REF!</definedName>
    <definedName name="철근조립노">[26]관급자재대!#REF!</definedName>
    <definedName name="철근조립재">[26]관급자재대!#REF!</definedName>
    <definedName name="철근직경D13">#REF!</definedName>
    <definedName name="철근직경D16_25">#REF!</definedName>
    <definedName name="철근직경D29_35">#REF!</definedName>
    <definedName name="철근총괄1" hidden="1">{#N/A,#N/A,FALSE,"표지목차"}</definedName>
    <definedName name="철근콘크리트타설">#REF!</definedName>
    <definedName name="철근콘크리트헐기">#REF!</definedName>
    <definedName name="철근항복응력">'[53]#REF'!$G$144</definedName>
    <definedName name="철도궤도공">#REF!</definedName>
    <definedName name="철도궤도신설공사">[4]단위수량!#REF!</definedName>
    <definedName name="철도신호공">#REF!</definedName>
    <definedName name="철도신호공001" localSheetId="4">#REF!</definedName>
    <definedName name="철도신호공001" localSheetId="52">#REF!</definedName>
    <definedName name="철도신호공001" localSheetId="37">#REF!</definedName>
    <definedName name="철도신호공001" localSheetId="38">#REF!</definedName>
    <definedName name="철도신호공001" localSheetId="39">#REF!</definedName>
    <definedName name="철도신호공001" localSheetId="40">#REF!</definedName>
    <definedName name="철도신호공001" localSheetId="35">#REF!</definedName>
    <definedName name="철도신호공001" localSheetId="41">#REF!</definedName>
    <definedName name="철도신호공001" localSheetId="36">#REF!</definedName>
    <definedName name="철도신호공001" localSheetId="34">#REF!</definedName>
    <definedName name="철도신호공001" localSheetId="42">#REF!</definedName>
    <definedName name="철도신호공001" localSheetId="22">#REF!</definedName>
    <definedName name="철도신호공001" localSheetId="43">#REF!</definedName>
    <definedName name="철도신호공001">#REF!</definedName>
    <definedName name="철도신호공002" localSheetId="4">#REF!</definedName>
    <definedName name="철도신호공002" localSheetId="37">#REF!</definedName>
    <definedName name="철도신호공002" localSheetId="38">#REF!</definedName>
    <definedName name="철도신호공002" localSheetId="39">#REF!</definedName>
    <definedName name="철도신호공002" localSheetId="40">#REF!</definedName>
    <definedName name="철도신호공002" localSheetId="35">#REF!</definedName>
    <definedName name="철도신호공002" localSheetId="41">#REF!</definedName>
    <definedName name="철도신호공002" localSheetId="36">#REF!</definedName>
    <definedName name="철도신호공002" localSheetId="34">#REF!</definedName>
    <definedName name="철도신호공002" localSheetId="42">#REF!</definedName>
    <definedName name="철도신호공002" localSheetId="22">#REF!</definedName>
    <definedName name="철도신호공002" localSheetId="43">#REF!</definedName>
    <definedName name="철도신호공002">#REF!</definedName>
    <definedName name="철도신호공011" localSheetId="4">#REF!</definedName>
    <definedName name="철도신호공011" localSheetId="37">#REF!</definedName>
    <definedName name="철도신호공011" localSheetId="38">#REF!</definedName>
    <definedName name="철도신호공011" localSheetId="39">#REF!</definedName>
    <definedName name="철도신호공011" localSheetId="40">#REF!</definedName>
    <definedName name="철도신호공011" localSheetId="35">#REF!</definedName>
    <definedName name="철도신호공011" localSheetId="41">#REF!</definedName>
    <definedName name="철도신호공011" localSheetId="36">#REF!</definedName>
    <definedName name="철도신호공011" localSheetId="34">#REF!</definedName>
    <definedName name="철도신호공011" localSheetId="42">#REF!</definedName>
    <definedName name="철도신호공011" localSheetId="22">#REF!</definedName>
    <definedName name="철도신호공011" localSheetId="43">#REF!</definedName>
    <definedName name="철도신호공011">#REF!</definedName>
    <definedName name="철도신호공982" localSheetId="4">#REF!</definedName>
    <definedName name="철도신호공982" localSheetId="37">#REF!</definedName>
    <definedName name="철도신호공982" localSheetId="38">#REF!</definedName>
    <definedName name="철도신호공982" localSheetId="39">#REF!</definedName>
    <definedName name="철도신호공982" localSheetId="40">#REF!</definedName>
    <definedName name="철도신호공982" localSheetId="35">#REF!</definedName>
    <definedName name="철도신호공982" localSheetId="41">#REF!</definedName>
    <definedName name="철도신호공982" localSheetId="36">#REF!</definedName>
    <definedName name="철도신호공982" localSheetId="34">#REF!</definedName>
    <definedName name="철도신호공982" localSheetId="42">#REF!</definedName>
    <definedName name="철도신호공982" localSheetId="22">#REF!</definedName>
    <definedName name="철도신호공982" localSheetId="43">#REF!</definedName>
    <definedName name="철도신호공982">#REF!</definedName>
    <definedName name="철도신호공991" localSheetId="4">#REF!</definedName>
    <definedName name="철도신호공991" localSheetId="37">#REF!</definedName>
    <definedName name="철도신호공991" localSheetId="38">#REF!</definedName>
    <definedName name="철도신호공991" localSheetId="39">#REF!</definedName>
    <definedName name="철도신호공991" localSheetId="40">#REF!</definedName>
    <definedName name="철도신호공991" localSheetId="35">#REF!</definedName>
    <definedName name="철도신호공991" localSheetId="41">#REF!</definedName>
    <definedName name="철도신호공991" localSheetId="36">#REF!</definedName>
    <definedName name="철도신호공991" localSheetId="34">#REF!</definedName>
    <definedName name="철도신호공991" localSheetId="42">#REF!</definedName>
    <definedName name="철도신호공991" localSheetId="22">#REF!</definedName>
    <definedName name="철도신호공991" localSheetId="43">#REF!</definedName>
    <definedName name="철도신호공991">#REF!</definedName>
    <definedName name="철도신호공992" localSheetId="4">#REF!</definedName>
    <definedName name="철도신호공992" localSheetId="37">#REF!</definedName>
    <definedName name="철도신호공992" localSheetId="38">#REF!</definedName>
    <definedName name="철도신호공992" localSheetId="39">#REF!</definedName>
    <definedName name="철도신호공992" localSheetId="40">#REF!</definedName>
    <definedName name="철도신호공992" localSheetId="35">#REF!</definedName>
    <definedName name="철도신호공992" localSheetId="41">#REF!</definedName>
    <definedName name="철도신호공992" localSheetId="36">#REF!</definedName>
    <definedName name="철도신호공992" localSheetId="34">#REF!</definedName>
    <definedName name="철도신호공992" localSheetId="42">#REF!</definedName>
    <definedName name="철도신호공992" localSheetId="22">#REF!</definedName>
    <definedName name="철도신호공992" localSheetId="43">#REF!</definedName>
    <definedName name="철도신호공992">#REF!</definedName>
    <definedName name="철목1호" localSheetId="4">#REF!</definedName>
    <definedName name="철목1호" localSheetId="37">#REF!</definedName>
    <definedName name="철목1호" localSheetId="38">#REF!</definedName>
    <definedName name="철목1호" localSheetId="39">#REF!</definedName>
    <definedName name="철목1호" localSheetId="40">#REF!</definedName>
    <definedName name="철목1호" localSheetId="35">#REF!</definedName>
    <definedName name="철목1호" localSheetId="41">#REF!</definedName>
    <definedName name="철목1호" localSheetId="36">#REF!</definedName>
    <definedName name="철목1호" localSheetId="34">#REF!</definedName>
    <definedName name="철목1호" localSheetId="42">#REF!</definedName>
    <definedName name="철목1호" localSheetId="22">#REF!</definedName>
    <definedName name="철목1호" localSheetId="43">#REF!</definedName>
    <definedName name="철목1호">#REF!</definedName>
    <definedName name="철목2호" localSheetId="4">#REF!</definedName>
    <definedName name="철목2호" localSheetId="37">#REF!</definedName>
    <definedName name="철목2호" localSheetId="38">#REF!</definedName>
    <definedName name="철목2호" localSheetId="39">#REF!</definedName>
    <definedName name="철목2호" localSheetId="40">#REF!</definedName>
    <definedName name="철목2호" localSheetId="35">#REF!</definedName>
    <definedName name="철목2호" localSheetId="41">#REF!</definedName>
    <definedName name="철목2호" localSheetId="36">#REF!</definedName>
    <definedName name="철목2호" localSheetId="34">#REF!</definedName>
    <definedName name="철목2호" localSheetId="42">#REF!</definedName>
    <definedName name="철목2호" localSheetId="22">#REF!</definedName>
    <definedName name="철목2호" localSheetId="43">#REF!</definedName>
    <definedName name="철목2호">#REF!</definedName>
    <definedName name="철목3호" localSheetId="4">#REF!</definedName>
    <definedName name="철목3호" localSheetId="37">#REF!</definedName>
    <definedName name="철목3호" localSheetId="38">#REF!</definedName>
    <definedName name="철목3호" localSheetId="39">#REF!</definedName>
    <definedName name="철목3호" localSheetId="40">#REF!</definedName>
    <definedName name="철목3호" localSheetId="35">#REF!</definedName>
    <definedName name="철목3호" localSheetId="41">#REF!</definedName>
    <definedName name="철목3호" localSheetId="36">#REF!</definedName>
    <definedName name="철목3호" localSheetId="34">#REF!</definedName>
    <definedName name="철목3호" localSheetId="42">#REF!</definedName>
    <definedName name="철목3호" localSheetId="22">#REF!</definedName>
    <definedName name="철목3호" localSheetId="43">#REF!</definedName>
    <definedName name="철목3호">#REF!</definedName>
    <definedName name="철목4호" localSheetId="4">#REF!</definedName>
    <definedName name="철목4호" localSheetId="37">#REF!</definedName>
    <definedName name="철목4호" localSheetId="38">#REF!</definedName>
    <definedName name="철목4호" localSheetId="39">#REF!</definedName>
    <definedName name="철목4호" localSheetId="40">#REF!</definedName>
    <definedName name="철목4호" localSheetId="35">#REF!</definedName>
    <definedName name="철목4호" localSheetId="41">#REF!</definedName>
    <definedName name="철목4호" localSheetId="36">#REF!</definedName>
    <definedName name="철목4호" localSheetId="34">#REF!</definedName>
    <definedName name="철목4호" localSheetId="42">#REF!</definedName>
    <definedName name="철목4호" localSheetId="22">#REF!</definedName>
    <definedName name="철목4호" localSheetId="43">#REF!</definedName>
    <definedName name="철목4호">#REF!</definedName>
    <definedName name="철선">#REF!</definedName>
    <definedName name="철십만원율">#REF!</definedName>
    <definedName name="철십만원이상">#REF!</definedName>
    <definedName name="철십만원이상율">#REF!</definedName>
    <definedName name="철오만원율">#REF!</definedName>
    <definedName name="철오천원율">#REF!</definedName>
    <definedName name="철쭉H0.3">#REF!</definedName>
    <definedName name="철쭉H0.3경">#REF!</definedName>
    <definedName name="철쭉H0.3노">#REF!</definedName>
    <definedName name="철쭉H0.3재">#REF!</definedName>
    <definedName name="철쭉H0.4노">#REF!</definedName>
    <definedName name="철쭉H0.4재">#REF!</definedName>
    <definedName name="철錐공982" localSheetId="4">#REF!</definedName>
    <definedName name="철錐공982" localSheetId="37">#REF!</definedName>
    <definedName name="철錐공982" localSheetId="38">#REF!</definedName>
    <definedName name="철錐공982" localSheetId="39">#REF!</definedName>
    <definedName name="철錐공982" localSheetId="40">#REF!</definedName>
    <definedName name="철錐공982" localSheetId="35">#REF!</definedName>
    <definedName name="철錐공982" localSheetId="41">#REF!</definedName>
    <definedName name="철錐공982" localSheetId="36">#REF!</definedName>
    <definedName name="철錐공982" localSheetId="34">#REF!</definedName>
    <definedName name="철錐공982" localSheetId="42">#REF!</definedName>
    <definedName name="철錐공982" localSheetId="22">#REF!</definedName>
    <definedName name="철錐공982" localSheetId="43">#REF!</definedName>
    <definedName name="철錐공982">#REF!</definedName>
    <definedName name="철콘">#REF!</definedName>
    <definedName name="철콘견적">#REF!</definedName>
    <definedName name="철콘번호">#REF!</definedName>
    <definedName name="철판공">#REF!</definedName>
    <definedName name="철판공001" localSheetId="4">#REF!</definedName>
    <definedName name="철판공001" localSheetId="37">#REF!</definedName>
    <definedName name="철판공001" localSheetId="38">#REF!</definedName>
    <definedName name="철판공001" localSheetId="39">#REF!</definedName>
    <definedName name="철판공001" localSheetId="40">#REF!</definedName>
    <definedName name="철판공001" localSheetId="35">#REF!</definedName>
    <definedName name="철판공001" localSheetId="41">#REF!</definedName>
    <definedName name="철판공001" localSheetId="36">#REF!</definedName>
    <definedName name="철판공001" localSheetId="34">#REF!</definedName>
    <definedName name="철판공001" localSheetId="42">#REF!</definedName>
    <definedName name="철판공001" localSheetId="22">#REF!</definedName>
    <definedName name="철판공001" localSheetId="43">#REF!</definedName>
    <definedName name="철판공001">#REF!</definedName>
    <definedName name="철판공002" localSheetId="4">#REF!</definedName>
    <definedName name="철판공002" localSheetId="37">#REF!</definedName>
    <definedName name="철판공002" localSheetId="38">#REF!</definedName>
    <definedName name="철판공002" localSheetId="39">#REF!</definedName>
    <definedName name="철판공002" localSheetId="40">#REF!</definedName>
    <definedName name="철판공002" localSheetId="35">#REF!</definedName>
    <definedName name="철판공002" localSheetId="41">#REF!</definedName>
    <definedName name="철판공002" localSheetId="36">#REF!</definedName>
    <definedName name="철판공002" localSheetId="34">#REF!</definedName>
    <definedName name="철판공002" localSheetId="42">#REF!</definedName>
    <definedName name="철판공002" localSheetId="22">#REF!</definedName>
    <definedName name="철판공002" localSheetId="43">#REF!</definedName>
    <definedName name="철판공002">#REF!</definedName>
    <definedName name="철판공011" localSheetId="4">#REF!</definedName>
    <definedName name="철판공011" localSheetId="37">#REF!</definedName>
    <definedName name="철판공011" localSheetId="38">#REF!</definedName>
    <definedName name="철판공011" localSheetId="39">#REF!</definedName>
    <definedName name="철판공011" localSheetId="40">#REF!</definedName>
    <definedName name="철판공011" localSheetId="35">#REF!</definedName>
    <definedName name="철판공011" localSheetId="41">#REF!</definedName>
    <definedName name="철판공011" localSheetId="36">#REF!</definedName>
    <definedName name="철판공011" localSheetId="34">#REF!</definedName>
    <definedName name="철판공011" localSheetId="42">#REF!</definedName>
    <definedName name="철판공011" localSheetId="22">#REF!</definedName>
    <definedName name="철판공011" localSheetId="43">#REF!</definedName>
    <definedName name="철판공011">#REF!</definedName>
    <definedName name="철판공982" localSheetId="4">#REF!</definedName>
    <definedName name="철판공982" localSheetId="37">#REF!</definedName>
    <definedName name="철판공982" localSheetId="38">#REF!</definedName>
    <definedName name="철판공982" localSheetId="39">#REF!</definedName>
    <definedName name="철판공982" localSheetId="40">#REF!</definedName>
    <definedName name="철판공982" localSheetId="35">#REF!</definedName>
    <definedName name="철판공982" localSheetId="41">#REF!</definedName>
    <definedName name="철판공982" localSheetId="36">#REF!</definedName>
    <definedName name="철판공982" localSheetId="34">#REF!</definedName>
    <definedName name="철판공982" localSheetId="42">#REF!</definedName>
    <definedName name="철판공982" localSheetId="22">#REF!</definedName>
    <definedName name="철판공982" localSheetId="43">#REF!</definedName>
    <definedName name="철판공982">#REF!</definedName>
    <definedName name="철판공991" localSheetId="4">#REF!</definedName>
    <definedName name="철판공991" localSheetId="37">#REF!</definedName>
    <definedName name="철판공991" localSheetId="38">#REF!</definedName>
    <definedName name="철판공991" localSheetId="39">#REF!</definedName>
    <definedName name="철판공991" localSheetId="40">#REF!</definedName>
    <definedName name="철판공991" localSheetId="35">#REF!</definedName>
    <definedName name="철판공991" localSheetId="41">#REF!</definedName>
    <definedName name="철판공991" localSheetId="36">#REF!</definedName>
    <definedName name="철판공991" localSheetId="34">#REF!</definedName>
    <definedName name="철판공991" localSheetId="42">#REF!</definedName>
    <definedName name="철판공991" localSheetId="22">#REF!</definedName>
    <definedName name="철판공991" localSheetId="43">#REF!</definedName>
    <definedName name="철판공991">#REF!</definedName>
    <definedName name="철판공992" localSheetId="4">#REF!</definedName>
    <definedName name="철판공992" localSheetId="37">#REF!</definedName>
    <definedName name="철판공992" localSheetId="38">#REF!</definedName>
    <definedName name="철판공992" localSheetId="39">#REF!</definedName>
    <definedName name="철판공992" localSheetId="40">#REF!</definedName>
    <definedName name="철판공992" localSheetId="35">#REF!</definedName>
    <definedName name="철판공992" localSheetId="41">#REF!</definedName>
    <definedName name="철판공992" localSheetId="36">#REF!</definedName>
    <definedName name="철판공992" localSheetId="34">#REF!</definedName>
    <definedName name="철판공992" localSheetId="42">#REF!</definedName>
    <definedName name="철판공992" localSheetId="22">#REF!</definedName>
    <definedName name="철판공992" localSheetId="43">#REF!</definedName>
    <definedName name="철판공992">#REF!</definedName>
    <definedName name="청단풍" localSheetId="4">#REF!</definedName>
    <definedName name="청단풍" localSheetId="14">#REF!</definedName>
    <definedName name="청단풍" localSheetId="13">#REF!</definedName>
    <definedName name="청단풍" localSheetId="12">#REF!</definedName>
    <definedName name="청단풍" localSheetId="37">#REF!</definedName>
    <definedName name="청단풍" localSheetId="38">#REF!</definedName>
    <definedName name="청단풍" localSheetId="39">#REF!</definedName>
    <definedName name="청단풍" localSheetId="40">#REF!</definedName>
    <definedName name="청단풍" localSheetId="35">#REF!</definedName>
    <definedName name="청단풍" localSheetId="41">#REF!</definedName>
    <definedName name="청단풍" localSheetId="36">#REF!</definedName>
    <definedName name="청단풍" localSheetId="34">#REF!</definedName>
    <definedName name="청단풍" localSheetId="42">#REF!</definedName>
    <definedName name="청단풍" localSheetId="22">#REF!</definedName>
    <definedName name="청단풍" localSheetId="10">#REF!</definedName>
    <definedName name="청단풍" localSheetId="43">#REF!</definedName>
    <definedName name="청단풍">#REF!</definedName>
    <definedName name="청단풍H3.0" localSheetId="4">#REF!</definedName>
    <definedName name="청단풍H3.0" localSheetId="37">#REF!</definedName>
    <definedName name="청단풍H3.0" localSheetId="38">#REF!</definedName>
    <definedName name="청단풍H3.0" localSheetId="39">#REF!</definedName>
    <definedName name="청단풍H3.0" localSheetId="40">#REF!</definedName>
    <definedName name="청단풍H3.0" localSheetId="35">#REF!</definedName>
    <definedName name="청단풍H3.0" localSheetId="41">#REF!</definedName>
    <definedName name="청단풍H3.0" localSheetId="36">#REF!</definedName>
    <definedName name="청단풍H3.0" localSheetId="34">#REF!</definedName>
    <definedName name="청단풍H3.0" localSheetId="42">#REF!</definedName>
    <definedName name="청단풍H3.0" localSheetId="22">#REF!</definedName>
    <definedName name="청단풍H3.0" localSheetId="43">#REF!</definedName>
    <definedName name="청단풍H3.0">#REF!</definedName>
    <definedName name="청단풍R10">#REF!</definedName>
    <definedName name="청단풍R10경">#REF!</definedName>
    <definedName name="청단풍R10노">#REF!</definedName>
    <definedName name="청단풍R10재">#REF!</definedName>
    <definedName name="청단풍R8">#REF!</definedName>
    <definedName name="청단풍R8경">#REF!</definedName>
    <definedName name="청단풍R8노">#REF!</definedName>
    <definedName name="청단풍R8재">#REF!</definedName>
    <definedName name="청림1호" localSheetId="4">#REF!</definedName>
    <definedName name="청림1호" localSheetId="37">#REF!</definedName>
    <definedName name="청림1호" localSheetId="38">#REF!</definedName>
    <definedName name="청림1호" localSheetId="39">#REF!</definedName>
    <definedName name="청림1호" localSheetId="40">#REF!</definedName>
    <definedName name="청림1호" localSheetId="35">#REF!</definedName>
    <definedName name="청림1호" localSheetId="41">#REF!</definedName>
    <definedName name="청림1호" localSheetId="36">#REF!</definedName>
    <definedName name="청림1호" localSheetId="34">#REF!</definedName>
    <definedName name="청림1호" localSheetId="42">#REF!</definedName>
    <definedName name="청림1호" localSheetId="22">#REF!</definedName>
    <definedName name="청림1호" localSheetId="43">#REF!</definedName>
    <definedName name="청림1호">#REF!</definedName>
    <definedName name="청림2호" localSheetId="4">#REF!</definedName>
    <definedName name="청림2호" localSheetId="37">#REF!</definedName>
    <definedName name="청림2호" localSheetId="38">#REF!</definedName>
    <definedName name="청림2호" localSheetId="39">#REF!</definedName>
    <definedName name="청림2호" localSheetId="40">#REF!</definedName>
    <definedName name="청림2호" localSheetId="35">#REF!</definedName>
    <definedName name="청림2호" localSheetId="41">#REF!</definedName>
    <definedName name="청림2호" localSheetId="36">#REF!</definedName>
    <definedName name="청림2호" localSheetId="34">#REF!</definedName>
    <definedName name="청림2호" localSheetId="42">#REF!</definedName>
    <definedName name="청림2호" localSheetId="22">#REF!</definedName>
    <definedName name="청림2호" localSheetId="43">#REF!</definedName>
    <definedName name="청림2호">#REF!</definedName>
    <definedName name="청림3호" localSheetId="4">#REF!</definedName>
    <definedName name="청림3호" localSheetId="37">#REF!</definedName>
    <definedName name="청림3호" localSheetId="38">#REF!</definedName>
    <definedName name="청림3호" localSheetId="39">#REF!</definedName>
    <definedName name="청림3호" localSheetId="40">#REF!</definedName>
    <definedName name="청림3호" localSheetId="35">#REF!</definedName>
    <definedName name="청림3호" localSheetId="41">#REF!</definedName>
    <definedName name="청림3호" localSheetId="36">#REF!</definedName>
    <definedName name="청림3호" localSheetId="34">#REF!</definedName>
    <definedName name="청림3호" localSheetId="42">#REF!</definedName>
    <definedName name="청림3호" localSheetId="22">#REF!</definedName>
    <definedName name="청림3호" localSheetId="43">#REF!</definedName>
    <definedName name="청림3호">#REF!</definedName>
    <definedName name="청소">#REF!</definedName>
    <definedName name="초고압펌프">#REF!</definedName>
    <definedName name="초화류" localSheetId="4">#REF!</definedName>
    <definedName name="초화류" localSheetId="37">#REF!</definedName>
    <definedName name="초화류" localSheetId="38">#REF!</definedName>
    <definedName name="초화류" localSheetId="39">#REF!</definedName>
    <definedName name="초화류" localSheetId="40">#REF!</definedName>
    <definedName name="초화류" localSheetId="35">#REF!</definedName>
    <definedName name="초화류" localSheetId="41">#REF!</definedName>
    <definedName name="초화류" localSheetId="36">#REF!</definedName>
    <definedName name="초화류" localSheetId="34">#REF!</definedName>
    <definedName name="초화류" localSheetId="42">#REF!</definedName>
    <definedName name="초화류" localSheetId="22">#REF!</definedName>
    <definedName name="초화류" localSheetId="43">#REF!</definedName>
    <definedName name="초화류">#REF!</definedName>
    <definedName name="총k44" localSheetId="4">#REF!</definedName>
    <definedName name="총k44" localSheetId="14">#REF!</definedName>
    <definedName name="총k44" localSheetId="13">#REF!</definedName>
    <definedName name="총k44" localSheetId="12">#REF!</definedName>
    <definedName name="총k44" localSheetId="37">#REF!</definedName>
    <definedName name="총k44" localSheetId="38">#REF!</definedName>
    <definedName name="총k44" localSheetId="39">#REF!</definedName>
    <definedName name="총k44" localSheetId="40">#REF!</definedName>
    <definedName name="총k44" localSheetId="35">#REF!</definedName>
    <definedName name="총k44" localSheetId="41">#REF!</definedName>
    <definedName name="총k44" localSheetId="36">#REF!</definedName>
    <definedName name="총k44" localSheetId="34">#REF!</definedName>
    <definedName name="총k44" localSheetId="42">#REF!</definedName>
    <definedName name="총k44" localSheetId="22">#REF!</definedName>
    <definedName name="총k44" localSheetId="10">#REF!</definedName>
    <definedName name="총k44" localSheetId="43">#REF!</definedName>
    <definedName name="총k44">#REF!</definedName>
    <definedName name="총갑지" hidden="1">#REF!</definedName>
    <definedName name="총계" localSheetId="4">#REF!</definedName>
    <definedName name="총계" localSheetId="14">#REF!</definedName>
    <definedName name="총계" localSheetId="13">#REF!</definedName>
    <definedName name="총계" localSheetId="12">#REF!</definedName>
    <definedName name="총계" localSheetId="37">#REF!</definedName>
    <definedName name="총계" localSheetId="38">#REF!</definedName>
    <definedName name="총계" localSheetId="39">#REF!</definedName>
    <definedName name="총계" localSheetId="40">#REF!</definedName>
    <definedName name="총계" localSheetId="35">#REF!</definedName>
    <definedName name="총계" localSheetId="41">#REF!</definedName>
    <definedName name="총계" localSheetId="36">#REF!</definedName>
    <definedName name="총계" localSheetId="34">#REF!</definedName>
    <definedName name="총계" localSheetId="42">#REF!</definedName>
    <definedName name="총계" localSheetId="22">#REF!</definedName>
    <definedName name="총계" localSheetId="10">#REF!</definedName>
    <definedName name="총계" localSheetId="43">#REF!</definedName>
    <definedName name="총계">#REF!</definedName>
    <definedName name="총골집계">[57]구조물공!$B$88</definedName>
    <definedName name="총공" hidden="1">{#N/A,#N/A,FALSE,"운반시간"}</definedName>
    <definedName name="총공사비">#REF!</definedName>
    <definedName name="총공사비2" hidden="1">{#N/A,#N/A,FALSE,"전력간선"}</definedName>
    <definedName name="총괄">#REF!</definedName>
    <definedName name="총괄MOTOR" hidden="1">#REF!</definedName>
    <definedName name="총내역" hidden="1">{#N/A,#N/A,FALSE,"일위대가변환"}</definedName>
    <definedName name="총사업비수">#REF!</definedName>
    <definedName name="총사업비평">#REF!</definedName>
    <definedName name="총액">[51]DANGA!$J$4:$J$300</definedName>
    <definedName name="총원가" localSheetId="4">#REF!</definedName>
    <definedName name="총원가" localSheetId="37">#REF!</definedName>
    <definedName name="총원가" localSheetId="38">#REF!</definedName>
    <definedName name="총원가" localSheetId="39">#REF!</definedName>
    <definedName name="총원가" localSheetId="40">#REF!</definedName>
    <definedName name="총원가" localSheetId="35">#REF!</definedName>
    <definedName name="총원가" localSheetId="41">#REF!</definedName>
    <definedName name="총원가" localSheetId="36">#REF!</definedName>
    <definedName name="총원가" localSheetId="34">#REF!</definedName>
    <definedName name="총원가" localSheetId="42">#REF!</definedName>
    <definedName name="총원가" localSheetId="22">#REF!</definedName>
    <definedName name="총원가" localSheetId="43">#REF!</definedName>
    <definedName name="총원가">#REF!</definedName>
    <definedName name="총원가2">#REF!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토탈">#REF!</definedName>
    <definedName name="총토탈1">#REF!</definedName>
    <definedName name="총토탈2">#REF!</definedName>
    <definedName name="총폭">#REF!</definedName>
    <definedName name="추" hidden="1">#REF!</definedName>
    <definedName name="추정가격">#REF!</definedName>
    <definedName name="추정금액">#REF!</definedName>
    <definedName name="추초" hidden="1">#REF!</definedName>
    <definedName name="출" localSheetId="4">#REF!</definedName>
    <definedName name="출" localSheetId="37">#REF!</definedName>
    <definedName name="출" localSheetId="38">#REF!</definedName>
    <definedName name="출" localSheetId="39">#REF!</definedName>
    <definedName name="출" localSheetId="40">#REF!</definedName>
    <definedName name="출" localSheetId="35">#REF!</definedName>
    <definedName name="출" localSheetId="41">#REF!</definedName>
    <definedName name="출" localSheetId="36">#REF!</definedName>
    <definedName name="출" localSheetId="34">#REF!</definedName>
    <definedName name="출" localSheetId="42">#REF!</definedName>
    <definedName name="출" localSheetId="22">#REF!</definedName>
    <definedName name="출" localSheetId="43">#REF!</definedName>
    <definedName name="출">#REF!</definedName>
    <definedName name="출처">#REF!</definedName>
    <definedName name="충돌">#N/A</definedName>
    <definedName name="충동" hidden="1">#REF!</definedName>
    <definedName name="취소" hidden="1">{#N/A,#N/A,FALSE,"포장단가"}</definedName>
    <definedName name="취수로" hidden="1">{#N/A,#N/A,FALSE,"전력간선"}</definedName>
    <definedName name="취입" hidden="1">#REF!</definedName>
    <definedName name="츄" hidden="1">{"'중기작업1'!$A$1:$V$18"}</definedName>
    <definedName name="측구조서" hidden="1">{#N/A,#N/A,FALSE,"2~8번"}</definedName>
    <definedName name="측량">#REF!</definedName>
    <definedName name="측백H3.0경">#REF!</definedName>
    <definedName name="측백H3.0노">#REF!</definedName>
    <definedName name="측백H3.0재">#REF!</definedName>
    <definedName name="측부">#REF!</definedName>
    <definedName name="측부001" localSheetId="4">#REF!</definedName>
    <definedName name="측부001" localSheetId="52">#REF!</definedName>
    <definedName name="측부001" localSheetId="37">#REF!</definedName>
    <definedName name="측부001" localSheetId="38">#REF!</definedName>
    <definedName name="측부001" localSheetId="39">#REF!</definedName>
    <definedName name="측부001" localSheetId="40">#REF!</definedName>
    <definedName name="측부001" localSheetId="35">#REF!</definedName>
    <definedName name="측부001" localSheetId="41">#REF!</definedName>
    <definedName name="측부001" localSheetId="36">#REF!</definedName>
    <definedName name="측부001" localSheetId="34">#REF!</definedName>
    <definedName name="측부001" localSheetId="42">#REF!</definedName>
    <definedName name="측부001" localSheetId="22">#REF!</definedName>
    <definedName name="측부001" localSheetId="43">#REF!</definedName>
    <definedName name="측부001">#REF!</definedName>
    <definedName name="측부002" localSheetId="4">#REF!</definedName>
    <definedName name="측부002" localSheetId="37">#REF!</definedName>
    <definedName name="측부002" localSheetId="38">#REF!</definedName>
    <definedName name="측부002" localSheetId="39">#REF!</definedName>
    <definedName name="측부002" localSheetId="40">#REF!</definedName>
    <definedName name="측부002" localSheetId="35">#REF!</definedName>
    <definedName name="측부002" localSheetId="41">#REF!</definedName>
    <definedName name="측부002" localSheetId="36">#REF!</definedName>
    <definedName name="측부002" localSheetId="34">#REF!</definedName>
    <definedName name="측부002" localSheetId="42">#REF!</definedName>
    <definedName name="측부002" localSheetId="22">#REF!</definedName>
    <definedName name="측부002" localSheetId="43">#REF!</definedName>
    <definedName name="측부002">#REF!</definedName>
    <definedName name="측부011" localSheetId="4">#REF!</definedName>
    <definedName name="측부011" localSheetId="37">#REF!</definedName>
    <definedName name="측부011" localSheetId="38">#REF!</definedName>
    <definedName name="측부011" localSheetId="39">#REF!</definedName>
    <definedName name="측부011" localSheetId="40">#REF!</definedName>
    <definedName name="측부011" localSheetId="35">#REF!</definedName>
    <definedName name="측부011" localSheetId="41">#REF!</definedName>
    <definedName name="측부011" localSheetId="36">#REF!</definedName>
    <definedName name="측부011" localSheetId="34">#REF!</definedName>
    <definedName name="측부011" localSheetId="42">#REF!</definedName>
    <definedName name="측부011" localSheetId="22">#REF!</definedName>
    <definedName name="측부011" localSheetId="43">#REF!</definedName>
    <definedName name="측부011">#REF!</definedName>
    <definedName name="측부982" localSheetId="4">#REF!</definedName>
    <definedName name="측부982" localSheetId="37">#REF!</definedName>
    <definedName name="측부982" localSheetId="38">#REF!</definedName>
    <definedName name="측부982" localSheetId="39">#REF!</definedName>
    <definedName name="측부982" localSheetId="40">#REF!</definedName>
    <definedName name="측부982" localSheetId="35">#REF!</definedName>
    <definedName name="측부982" localSheetId="41">#REF!</definedName>
    <definedName name="측부982" localSheetId="36">#REF!</definedName>
    <definedName name="측부982" localSheetId="34">#REF!</definedName>
    <definedName name="측부982" localSheetId="42">#REF!</definedName>
    <definedName name="측부982" localSheetId="22">#REF!</definedName>
    <definedName name="측부982" localSheetId="43">#REF!</definedName>
    <definedName name="측부982">#REF!</definedName>
    <definedName name="측부991" localSheetId="4">#REF!</definedName>
    <definedName name="측부991" localSheetId="37">#REF!</definedName>
    <definedName name="측부991" localSheetId="38">#REF!</definedName>
    <definedName name="측부991" localSheetId="39">#REF!</definedName>
    <definedName name="측부991" localSheetId="40">#REF!</definedName>
    <definedName name="측부991" localSheetId="35">#REF!</definedName>
    <definedName name="측부991" localSheetId="41">#REF!</definedName>
    <definedName name="측부991" localSheetId="36">#REF!</definedName>
    <definedName name="측부991" localSheetId="34">#REF!</definedName>
    <definedName name="측부991" localSheetId="42">#REF!</definedName>
    <definedName name="측부991" localSheetId="22">#REF!</definedName>
    <definedName name="측부991" localSheetId="43">#REF!</definedName>
    <definedName name="측부991">#REF!</definedName>
    <definedName name="측부992" localSheetId="4">#REF!</definedName>
    <definedName name="측부992" localSheetId="37">#REF!</definedName>
    <definedName name="측부992" localSheetId="38">#REF!</definedName>
    <definedName name="측부992" localSheetId="39">#REF!</definedName>
    <definedName name="측부992" localSheetId="40">#REF!</definedName>
    <definedName name="측부992" localSheetId="35">#REF!</definedName>
    <definedName name="측부992" localSheetId="41">#REF!</definedName>
    <definedName name="측부992" localSheetId="36">#REF!</definedName>
    <definedName name="측부992" localSheetId="34">#REF!</definedName>
    <definedName name="측부992" localSheetId="42">#REF!</definedName>
    <definedName name="측부992" localSheetId="22">#REF!</definedName>
    <definedName name="측부992" localSheetId="43">#REF!</definedName>
    <definedName name="측부992">#REF!</definedName>
    <definedName name="측설비수">#REF!</definedName>
    <definedName name="측설평">#REF!</definedName>
    <definedName name="츨훓" hidden="1">{"'중기작업1'!$A$1:$V$18"}</definedName>
    <definedName name="치_장_벽_돌_공" localSheetId="4">#REF!</definedName>
    <definedName name="치_장_벽_돌_공" localSheetId="37">#REF!</definedName>
    <definedName name="치_장_벽_돌_공" localSheetId="38">#REF!</definedName>
    <definedName name="치_장_벽_돌_공" localSheetId="39">#REF!</definedName>
    <definedName name="치_장_벽_돌_공" localSheetId="40">#REF!</definedName>
    <definedName name="치_장_벽_돌_공" localSheetId="35">#REF!</definedName>
    <definedName name="치_장_벽_돌_공" localSheetId="41">#REF!</definedName>
    <definedName name="치_장_벽_돌_공" localSheetId="36">#REF!</definedName>
    <definedName name="치_장_벽_돌_공" localSheetId="34">#REF!</definedName>
    <definedName name="치_장_벽_돌_공" localSheetId="42">#REF!</definedName>
    <definedName name="치_장_벽_돌_공" localSheetId="22">#REF!</definedName>
    <definedName name="치_장_벽_돌_공" localSheetId="43">#REF!</definedName>
    <definedName name="치_장_벽_돌_공">#REF!</definedName>
    <definedName name="치장벽돌공001" localSheetId="4">#REF!</definedName>
    <definedName name="치장벽돌공001" localSheetId="37">#REF!</definedName>
    <definedName name="치장벽돌공001" localSheetId="38">#REF!</definedName>
    <definedName name="치장벽돌공001" localSheetId="39">#REF!</definedName>
    <definedName name="치장벽돌공001" localSheetId="40">#REF!</definedName>
    <definedName name="치장벽돌공001" localSheetId="35">#REF!</definedName>
    <definedName name="치장벽돌공001" localSheetId="41">#REF!</definedName>
    <definedName name="치장벽돌공001" localSheetId="36">#REF!</definedName>
    <definedName name="치장벽돌공001" localSheetId="34">#REF!</definedName>
    <definedName name="치장벽돌공001" localSheetId="42">#REF!</definedName>
    <definedName name="치장벽돌공001" localSheetId="22">#REF!</definedName>
    <definedName name="치장벽돌공001" localSheetId="43">#REF!</definedName>
    <definedName name="치장벽돌공001">#REF!</definedName>
    <definedName name="치장벽돌공002" localSheetId="4">#REF!</definedName>
    <definedName name="치장벽돌공002" localSheetId="37">#REF!</definedName>
    <definedName name="치장벽돌공002" localSheetId="38">#REF!</definedName>
    <definedName name="치장벽돌공002" localSheetId="39">#REF!</definedName>
    <definedName name="치장벽돌공002" localSheetId="40">#REF!</definedName>
    <definedName name="치장벽돌공002" localSheetId="35">#REF!</definedName>
    <definedName name="치장벽돌공002" localSheetId="41">#REF!</definedName>
    <definedName name="치장벽돌공002" localSheetId="36">#REF!</definedName>
    <definedName name="치장벽돌공002" localSheetId="34">#REF!</definedName>
    <definedName name="치장벽돌공002" localSheetId="42">#REF!</definedName>
    <definedName name="치장벽돌공002" localSheetId="22">#REF!</definedName>
    <definedName name="치장벽돌공002" localSheetId="43">#REF!</definedName>
    <definedName name="치장벽돌공002">#REF!</definedName>
    <definedName name="치장벽돌공011" localSheetId="4">#REF!</definedName>
    <definedName name="치장벽돌공011" localSheetId="37">#REF!</definedName>
    <definedName name="치장벽돌공011" localSheetId="38">#REF!</definedName>
    <definedName name="치장벽돌공011" localSheetId="39">#REF!</definedName>
    <definedName name="치장벽돌공011" localSheetId="40">#REF!</definedName>
    <definedName name="치장벽돌공011" localSheetId="35">#REF!</definedName>
    <definedName name="치장벽돌공011" localSheetId="41">#REF!</definedName>
    <definedName name="치장벽돌공011" localSheetId="36">#REF!</definedName>
    <definedName name="치장벽돌공011" localSheetId="34">#REF!</definedName>
    <definedName name="치장벽돌공011" localSheetId="42">#REF!</definedName>
    <definedName name="치장벽돌공011" localSheetId="22">#REF!</definedName>
    <definedName name="치장벽돌공011" localSheetId="43">#REF!</definedName>
    <definedName name="치장벽돌공011">#REF!</definedName>
    <definedName name="치장벽돌공982" localSheetId="4">#REF!</definedName>
    <definedName name="치장벽돌공982" localSheetId="37">#REF!</definedName>
    <definedName name="치장벽돌공982" localSheetId="38">#REF!</definedName>
    <definedName name="치장벽돌공982" localSheetId="39">#REF!</definedName>
    <definedName name="치장벽돌공982" localSheetId="40">#REF!</definedName>
    <definedName name="치장벽돌공982" localSheetId="35">#REF!</definedName>
    <definedName name="치장벽돌공982" localSheetId="41">#REF!</definedName>
    <definedName name="치장벽돌공982" localSheetId="36">#REF!</definedName>
    <definedName name="치장벽돌공982" localSheetId="34">#REF!</definedName>
    <definedName name="치장벽돌공982" localSheetId="42">#REF!</definedName>
    <definedName name="치장벽돌공982" localSheetId="22">#REF!</definedName>
    <definedName name="치장벽돌공982" localSheetId="43">#REF!</definedName>
    <definedName name="치장벽돌공982">#REF!</definedName>
    <definedName name="치장벽돌공991" localSheetId="4">#REF!</definedName>
    <definedName name="치장벽돌공991" localSheetId="37">#REF!</definedName>
    <definedName name="치장벽돌공991" localSheetId="38">#REF!</definedName>
    <definedName name="치장벽돌공991" localSheetId="39">#REF!</definedName>
    <definedName name="치장벽돌공991" localSheetId="40">#REF!</definedName>
    <definedName name="치장벽돌공991" localSheetId="35">#REF!</definedName>
    <definedName name="치장벽돌공991" localSheetId="41">#REF!</definedName>
    <definedName name="치장벽돌공991" localSheetId="36">#REF!</definedName>
    <definedName name="치장벽돌공991" localSheetId="34">#REF!</definedName>
    <definedName name="치장벽돌공991" localSheetId="42">#REF!</definedName>
    <definedName name="치장벽돌공991" localSheetId="22">#REF!</definedName>
    <definedName name="치장벽돌공991" localSheetId="43">#REF!</definedName>
    <definedName name="치장벽돌공991">#REF!</definedName>
    <definedName name="치장벽돌공992" localSheetId="4">#REF!</definedName>
    <definedName name="치장벽돌공992" localSheetId="37">#REF!</definedName>
    <definedName name="치장벽돌공992" localSheetId="38">#REF!</definedName>
    <definedName name="치장벽돌공992" localSheetId="39">#REF!</definedName>
    <definedName name="치장벽돌공992" localSheetId="40">#REF!</definedName>
    <definedName name="치장벽돌공992" localSheetId="35">#REF!</definedName>
    <definedName name="치장벽돌공992" localSheetId="41">#REF!</definedName>
    <definedName name="치장벽돌공992" localSheetId="36">#REF!</definedName>
    <definedName name="치장벽돌공992" localSheetId="34">#REF!</definedName>
    <definedName name="치장벽돌공992" localSheetId="42">#REF!</definedName>
    <definedName name="치장벽돌공992" localSheetId="22">#REF!</definedName>
    <definedName name="치장벽돌공992" localSheetId="43">#REF!</definedName>
    <definedName name="치장벽돌공992">#REF!</definedName>
    <definedName name="칠">#REF!</definedName>
    <definedName name="칠곡" hidden="1">{#N/A,#N/A,TRUE,"손익보고"}</definedName>
    <definedName name="칠성" hidden="1">#REF!</definedName>
    <definedName name="칠팔">25800</definedName>
    <definedName name="침출수">#REF!</definedName>
    <definedName name="ㅋ" localSheetId="4" hidden="1">{#N/A,#N/A,FALSE,"조골재"}</definedName>
    <definedName name="ㅋ" localSheetId="52" hidden="1">{#N/A,#N/A,FALSE,"조골재"}</definedName>
    <definedName name="ㅋ" localSheetId="21" hidden="1">{#N/A,#N/A,FALSE,"조골재"}</definedName>
    <definedName name="ㅋ" localSheetId="22" hidden="1">{#N/A,#N/A,FALSE,"조골재"}</definedName>
    <definedName name="ㅋ" hidden="1">{#N/A,#N/A,FALSE,"조골재"}</definedName>
    <definedName name="ㅋㄹㅇㄴㄹ" localSheetId="4">'5.2.2. 측량설계비 산출내역(세부설계)'!ㅋㄹㅇㄴㄹ</definedName>
    <definedName name="ㅋㄹㅇㄴㄹ" localSheetId="52">B.M성과표!ㅋㄹㅇㄴㄹ</definedName>
    <definedName name="ㅋㄹㅇㄴㄹ" localSheetId="21">가물막이!ㅋㄹㅇㄴㄹ</definedName>
    <definedName name="ㅋㄹㅇㄴㄹ" localSheetId="22">'인공섬 철거'!ㅋㄹㅇㄴㄹ</definedName>
    <definedName name="ㅋㄹㅇㄴㄹ">[0]!ㅋㄹㅇㄴㄹ</definedName>
    <definedName name="ㅋㅁ" hidden="1">{#N/A,#N/A,FALSE,"명세표"}</definedName>
    <definedName name="ㅋㅇㅇ">[58]부대공Ⅱ!#REF!</definedName>
    <definedName name="ㅋ울" hidden="1">{"'중기작업1'!$A$1:$V$18"}</definedName>
    <definedName name="ㅋㅋ" localSheetId="4" hidden="1">{#N/A,#N/A,FALSE,"운반시간"}</definedName>
    <definedName name="ㅋㅋ" localSheetId="52" hidden="1">{#N/A,#N/A,FALSE,"운반시간"}</definedName>
    <definedName name="ㅋㅋ" localSheetId="21" hidden="1">{#N/A,#N/A,FALSE,"운반시간"}</definedName>
    <definedName name="ㅋㅋ" localSheetId="22" hidden="1">{#N/A,#N/A,FALSE,"운반시간"}</definedName>
    <definedName name="ㅋㅋ" hidden="1">{#N/A,#N/A,FALSE,"운반시간"}</definedName>
    <definedName name="ㅋㅋㅋㅋ" hidden="1">{#N/A,#N/A,FALSE,"조골재"}</definedName>
    <definedName name="ㅋㅋㅋㅋㅋㅋ" hidden="1">{#N/A,#N/A,FALSE,"골재소요량";#N/A,#N/A,FALSE,"골재소요량"}</definedName>
    <definedName name="카프링">#REF!</definedName>
    <definedName name="케이싱">#REF!</definedName>
    <definedName name="코드표">#REF!</definedName>
    <definedName name="코킹공001" localSheetId="4">#REF!</definedName>
    <definedName name="코킹공001" localSheetId="52">#REF!</definedName>
    <definedName name="코킹공001" localSheetId="37">#REF!</definedName>
    <definedName name="코킹공001" localSheetId="38">#REF!</definedName>
    <definedName name="코킹공001" localSheetId="39">#REF!</definedName>
    <definedName name="코킹공001" localSheetId="40">#REF!</definedName>
    <definedName name="코킹공001" localSheetId="35">#REF!</definedName>
    <definedName name="코킹공001" localSheetId="41">#REF!</definedName>
    <definedName name="코킹공001" localSheetId="36">#REF!</definedName>
    <definedName name="코킹공001" localSheetId="34">#REF!</definedName>
    <definedName name="코킹공001" localSheetId="42">#REF!</definedName>
    <definedName name="코킹공001" localSheetId="22">#REF!</definedName>
    <definedName name="코킹공001" localSheetId="43">#REF!</definedName>
    <definedName name="코킹공001">#REF!</definedName>
    <definedName name="코킹공002" localSheetId="4">#REF!</definedName>
    <definedName name="코킹공002" localSheetId="37">#REF!</definedName>
    <definedName name="코킹공002" localSheetId="38">#REF!</definedName>
    <definedName name="코킹공002" localSheetId="39">#REF!</definedName>
    <definedName name="코킹공002" localSheetId="40">#REF!</definedName>
    <definedName name="코킹공002" localSheetId="35">#REF!</definedName>
    <definedName name="코킹공002" localSheetId="41">#REF!</definedName>
    <definedName name="코킹공002" localSheetId="36">#REF!</definedName>
    <definedName name="코킹공002" localSheetId="34">#REF!</definedName>
    <definedName name="코킹공002" localSheetId="42">#REF!</definedName>
    <definedName name="코킹공002" localSheetId="22">#REF!</definedName>
    <definedName name="코킹공002" localSheetId="43">#REF!</definedName>
    <definedName name="코킹공002">#REF!</definedName>
    <definedName name="코킹공011" localSheetId="4">#REF!</definedName>
    <definedName name="코킹공011" localSheetId="37">#REF!</definedName>
    <definedName name="코킹공011" localSheetId="38">#REF!</definedName>
    <definedName name="코킹공011" localSheetId="39">#REF!</definedName>
    <definedName name="코킹공011" localSheetId="40">#REF!</definedName>
    <definedName name="코킹공011" localSheetId="35">#REF!</definedName>
    <definedName name="코킹공011" localSheetId="41">#REF!</definedName>
    <definedName name="코킹공011" localSheetId="36">#REF!</definedName>
    <definedName name="코킹공011" localSheetId="34">#REF!</definedName>
    <definedName name="코킹공011" localSheetId="42">#REF!</definedName>
    <definedName name="코킹공011" localSheetId="22">#REF!</definedName>
    <definedName name="코킹공011" localSheetId="43">#REF!</definedName>
    <definedName name="코킹공011">#REF!</definedName>
    <definedName name="코킹공982" localSheetId="4">#REF!</definedName>
    <definedName name="코킹공982" localSheetId="37">#REF!</definedName>
    <definedName name="코킹공982" localSheetId="38">#REF!</definedName>
    <definedName name="코킹공982" localSheetId="39">#REF!</definedName>
    <definedName name="코킹공982" localSheetId="40">#REF!</definedName>
    <definedName name="코킹공982" localSheetId="35">#REF!</definedName>
    <definedName name="코킹공982" localSheetId="41">#REF!</definedName>
    <definedName name="코킹공982" localSheetId="36">#REF!</definedName>
    <definedName name="코킹공982" localSheetId="34">#REF!</definedName>
    <definedName name="코킹공982" localSheetId="42">#REF!</definedName>
    <definedName name="코킹공982" localSheetId="22">#REF!</definedName>
    <definedName name="코킹공982" localSheetId="43">#REF!</definedName>
    <definedName name="코킹공982">#REF!</definedName>
    <definedName name="코킹공991" localSheetId="4">#REF!</definedName>
    <definedName name="코킹공991" localSheetId="37">#REF!</definedName>
    <definedName name="코킹공991" localSheetId="38">#REF!</definedName>
    <definedName name="코킹공991" localSheetId="39">#REF!</definedName>
    <definedName name="코킹공991" localSheetId="40">#REF!</definedName>
    <definedName name="코킹공991" localSheetId="35">#REF!</definedName>
    <definedName name="코킹공991" localSheetId="41">#REF!</definedName>
    <definedName name="코킹공991" localSheetId="36">#REF!</definedName>
    <definedName name="코킹공991" localSheetId="34">#REF!</definedName>
    <definedName name="코킹공991" localSheetId="42">#REF!</definedName>
    <definedName name="코킹공991" localSheetId="22">#REF!</definedName>
    <definedName name="코킹공991" localSheetId="43">#REF!</definedName>
    <definedName name="코킹공991">#REF!</definedName>
    <definedName name="코킹공992" localSheetId="4">#REF!</definedName>
    <definedName name="코킹공992" localSheetId="37">#REF!</definedName>
    <definedName name="코킹공992" localSheetId="38">#REF!</definedName>
    <definedName name="코킹공992" localSheetId="39">#REF!</definedName>
    <definedName name="코킹공992" localSheetId="40">#REF!</definedName>
    <definedName name="코킹공992" localSheetId="35">#REF!</definedName>
    <definedName name="코킹공992" localSheetId="41">#REF!</definedName>
    <definedName name="코킹공992" localSheetId="36">#REF!</definedName>
    <definedName name="코킹공992" localSheetId="34">#REF!</definedName>
    <definedName name="코킹공992" localSheetId="42">#REF!</definedName>
    <definedName name="코킹공992" localSheetId="22">#REF!</definedName>
    <definedName name="코킹공992" localSheetId="43">#REF!</definedName>
    <definedName name="코킹공992">#REF!</definedName>
    <definedName name="콘">[59]토공사!$B$10</definedName>
    <definedName name="콘노">#REF!</definedName>
    <definedName name="콘재">#REF!</definedName>
    <definedName name="콘크">#REF!</definedName>
    <definedName name="콘크리트">#REF!</definedName>
    <definedName name="콘크리트_구입">#REF!</definedName>
    <definedName name="콘크리트_생산">#REF!</definedName>
    <definedName name="콘크리트_타설">#REF!</definedName>
    <definedName name="콘크리트2" hidden="1">#REF!</definedName>
    <definedName name="콘크리트공" localSheetId="4">#REF!</definedName>
    <definedName name="콘크리트공" localSheetId="37">#REF!</definedName>
    <definedName name="콘크리트공" localSheetId="38">#REF!</definedName>
    <definedName name="콘크리트공" localSheetId="39">#REF!</definedName>
    <definedName name="콘크리트공" localSheetId="40">#REF!</definedName>
    <definedName name="콘크리트공" localSheetId="35">#REF!</definedName>
    <definedName name="콘크리트공" localSheetId="41">#REF!</definedName>
    <definedName name="콘크리트공" localSheetId="36">#REF!</definedName>
    <definedName name="콘크리트공" localSheetId="34">#REF!</definedName>
    <definedName name="콘크리트공" localSheetId="42">#REF!</definedName>
    <definedName name="콘크리트공" localSheetId="22">#REF!</definedName>
    <definedName name="콘크리트공" localSheetId="43">#REF!</definedName>
    <definedName name="콘크리트공">#REF!</definedName>
    <definedName name="콘크리트공001" localSheetId="4">#REF!</definedName>
    <definedName name="콘크리트공001" localSheetId="37">#REF!</definedName>
    <definedName name="콘크리트공001" localSheetId="38">#REF!</definedName>
    <definedName name="콘크리트공001" localSheetId="39">#REF!</definedName>
    <definedName name="콘크리트공001" localSheetId="40">#REF!</definedName>
    <definedName name="콘크리트공001" localSheetId="35">#REF!</definedName>
    <definedName name="콘크리트공001" localSheetId="41">#REF!</definedName>
    <definedName name="콘크리트공001" localSheetId="36">#REF!</definedName>
    <definedName name="콘크리트공001" localSheetId="34">#REF!</definedName>
    <definedName name="콘크리트공001" localSheetId="42">#REF!</definedName>
    <definedName name="콘크리트공001" localSheetId="22">#REF!</definedName>
    <definedName name="콘크리트공001" localSheetId="43">#REF!</definedName>
    <definedName name="콘크리트공001">#REF!</definedName>
    <definedName name="콘크리트공002" localSheetId="4">#REF!</definedName>
    <definedName name="콘크리트공002" localSheetId="37">#REF!</definedName>
    <definedName name="콘크리트공002" localSheetId="38">#REF!</definedName>
    <definedName name="콘크리트공002" localSheetId="39">#REF!</definedName>
    <definedName name="콘크리트공002" localSheetId="40">#REF!</definedName>
    <definedName name="콘크리트공002" localSheetId="35">#REF!</definedName>
    <definedName name="콘크리트공002" localSheetId="41">#REF!</definedName>
    <definedName name="콘크리트공002" localSheetId="36">#REF!</definedName>
    <definedName name="콘크리트공002" localSheetId="34">#REF!</definedName>
    <definedName name="콘크리트공002" localSheetId="42">#REF!</definedName>
    <definedName name="콘크리트공002" localSheetId="22">#REF!</definedName>
    <definedName name="콘크리트공002" localSheetId="43">#REF!</definedName>
    <definedName name="콘크리트공002">#REF!</definedName>
    <definedName name="콘크리트공011" localSheetId="4">#REF!</definedName>
    <definedName name="콘크리트공011" localSheetId="37">#REF!</definedName>
    <definedName name="콘크리트공011" localSheetId="38">#REF!</definedName>
    <definedName name="콘크리트공011" localSheetId="39">#REF!</definedName>
    <definedName name="콘크리트공011" localSheetId="40">#REF!</definedName>
    <definedName name="콘크리트공011" localSheetId="35">#REF!</definedName>
    <definedName name="콘크리트공011" localSheetId="41">#REF!</definedName>
    <definedName name="콘크리트공011" localSheetId="36">#REF!</definedName>
    <definedName name="콘크리트공011" localSheetId="34">#REF!</definedName>
    <definedName name="콘크리트공011" localSheetId="42">#REF!</definedName>
    <definedName name="콘크리트공011" localSheetId="22">#REF!</definedName>
    <definedName name="콘크리트공011" localSheetId="43">#REF!</definedName>
    <definedName name="콘크리트공011">#REF!</definedName>
    <definedName name="콘크리트공982" localSheetId="4">#REF!</definedName>
    <definedName name="콘크리트공982" localSheetId="37">#REF!</definedName>
    <definedName name="콘크리트공982" localSheetId="38">#REF!</definedName>
    <definedName name="콘크리트공982" localSheetId="39">#REF!</definedName>
    <definedName name="콘크리트공982" localSheetId="40">#REF!</definedName>
    <definedName name="콘크리트공982" localSheetId="35">#REF!</definedName>
    <definedName name="콘크리트공982" localSheetId="41">#REF!</definedName>
    <definedName name="콘크리트공982" localSheetId="36">#REF!</definedName>
    <definedName name="콘크리트공982" localSheetId="34">#REF!</definedName>
    <definedName name="콘크리트공982" localSheetId="42">#REF!</definedName>
    <definedName name="콘크리트공982" localSheetId="22">#REF!</definedName>
    <definedName name="콘크리트공982" localSheetId="43">#REF!</definedName>
    <definedName name="콘크리트공982">#REF!</definedName>
    <definedName name="콘크리트공991" localSheetId="4">#REF!</definedName>
    <definedName name="콘크리트공991" localSheetId="37">#REF!</definedName>
    <definedName name="콘크리트공991" localSheetId="38">#REF!</definedName>
    <definedName name="콘크리트공991" localSheetId="39">#REF!</definedName>
    <definedName name="콘크리트공991" localSheetId="40">#REF!</definedName>
    <definedName name="콘크리트공991" localSheetId="35">#REF!</definedName>
    <definedName name="콘크리트공991" localSheetId="41">#REF!</definedName>
    <definedName name="콘크리트공991" localSheetId="36">#REF!</definedName>
    <definedName name="콘크리트공991" localSheetId="34">#REF!</definedName>
    <definedName name="콘크리트공991" localSheetId="42">#REF!</definedName>
    <definedName name="콘크리트공991" localSheetId="22">#REF!</definedName>
    <definedName name="콘크리트공991" localSheetId="43">#REF!</definedName>
    <definedName name="콘크리트공991">#REF!</definedName>
    <definedName name="콘크리트공992" localSheetId="4">#REF!</definedName>
    <definedName name="콘크리트공992" localSheetId="37">#REF!</definedName>
    <definedName name="콘크리트공992" localSheetId="38">#REF!</definedName>
    <definedName name="콘크리트공992" localSheetId="39">#REF!</definedName>
    <definedName name="콘크리트공992" localSheetId="40">#REF!</definedName>
    <definedName name="콘크리트공992" localSheetId="35">#REF!</definedName>
    <definedName name="콘크리트공992" localSheetId="41">#REF!</definedName>
    <definedName name="콘크리트공992" localSheetId="36">#REF!</definedName>
    <definedName name="콘크리트공992" localSheetId="34">#REF!</definedName>
    <definedName name="콘크리트공992" localSheetId="42">#REF!</definedName>
    <definedName name="콘크리트공992" localSheetId="22">#REF!</definedName>
    <definedName name="콘크리트공992" localSheetId="43">#REF!</definedName>
    <definedName name="콘크리트공992">#REF!</definedName>
    <definedName name="콘크리트공칭강도">'[53]#REF'!$G$132</definedName>
    <definedName name="콘크리트깨기" hidden="1">{"'중기작업1'!$A$1:$V$18"}</definedName>
    <definedName name="콘크리트다짐대">#REF!</definedName>
    <definedName name="콘크리트다짐소">#REF!</definedName>
    <definedName name="콘크리트레미콘타설">#REF!</definedName>
    <definedName name="콘크리트복구비">[27]일위대가!#REF!</definedName>
    <definedName name="콘크리트인력타설">#REF!</definedName>
    <definedName name="콘크리트파괴비">[27]일위대가!#REF!</definedName>
    <definedName name="콘포">#REF!</definedName>
    <definedName name="콤팩터경비">#REF!</definedName>
    <definedName name="콤팩터노무비">#REF!</definedName>
    <definedName name="콤팩터재료비">#REF!</definedName>
    <definedName name="크레인">#REF!</definedName>
    <definedName name="ㅌ" localSheetId="4" hidden="1">{"'중기작업1'!$A$1:$V$18"}</definedName>
    <definedName name="ㅌ" localSheetId="52" hidden="1">{#N/A,#N/A,FALSE,"2~8번"}</definedName>
    <definedName name="ㅌ" localSheetId="21" hidden="1">{#N/A,#N/A,FALSE,"2~8번"}</definedName>
    <definedName name="ㅌ" localSheetId="22" hidden="1">{#N/A,#N/A,FALSE,"2~8번"}</definedName>
    <definedName name="ㅌ" hidden="1">{#N/A,#N/A,FALSE,"2~8번"}</definedName>
    <definedName name="ㅌㅌ" hidden="1">{#N/A,#N/A,FALSE,"조골재"}</definedName>
    <definedName name="ㅌㅌㅌㅌ">#REF!</definedName>
    <definedName name="ㅌㅌㅌㅌㅌ" hidden="1">{#N/A,#N/A,FALSE,"골재소요량";#N/A,#N/A,FALSE,"골재소요량"}</definedName>
    <definedName name="ㅌㅌㅌㅌㅌㅌ" hidden="1">{#N/A,#N/A,FALSE,"조골재"}</definedName>
    <definedName name="ㅌㅌㅌㅌㅌㅌㅌ">#REF!</definedName>
    <definedName name="ㅌㅍ츛ㅌ" hidden="1">{#N/A,#N/A,FALSE,"운반시간"}</definedName>
    <definedName name="타이어경">#REF!</definedName>
    <definedName name="타이어노무">#REF!</definedName>
    <definedName name="타이어재료">#REF!</definedName>
    <definedName name="타일공001" localSheetId="4">#REF!</definedName>
    <definedName name="타일공001" localSheetId="52">#REF!</definedName>
    <definedName name="타일공001" localSheetId="37">#REF!</definedName>
    <definedName name="타일공001" localSheetId="38">#REF!</definedName>
    <definedName name="타일공001" localSheetId="39">#REF!</definedName>
    <definedName name="타일공001" localSheetId="40">#REF!</definedName>
    <definedName name="타일공001" localSheetId="35">#REF!</definedName>
    <definedName name="타일공001" localSheetId="41">#REF!</definedName>
    <definedName name="타일공001" localSheetId="36">#REF!</definedName>
    <definedName name="타일공001" localSheetId="34">#REF!</definedName>
    <definedName name="타일공001" localSheetId="42">#REF!</definedName>
    <definedName name="타일공001" localSheetId="22">#REF!</definedName>
    <definedName name="타일공001" localSheetId="43">#REF!</definedName>
    <definedName name="타일공001">#REF!</definedName>
    <definedName name="타일공002" localSheetId="4">#REF!</definedName>
    <definedName name="타일공002" localSheetId="37">#REF!</definedName>
    <definedName name="타일공002" localSheetId="38">#REF!</definedName>
    <definedName name="타일공002" localSheetId="39">#REF!</definedName>
    <definedName name="타일공002" localSheetId="40">#REF!</definedName>
    <definedName name="타일공002" localSheetId="35">#REF!</definedName>
    <definedName name="타일공002" localSheetId="41">#REF!</definedName>
    <definedName name="타일공002" localSheetId="36">#REF!</definedName>
    <definedName name="타일공002" localSheetId="34">#REF!</definedName>
    <definedName name="타일공002" localSheetId="42">#REF!</definedName>
    <definedName name="타일공002" localSheetId="22">#REF!</definedName>
    <definedName name="타일공002" localSheetId="43">#REF!</definedName>
    <definedName name="타일공002">#REF!</definedName>
    <definedName name="타일공011" localSheetId="4">#REF!</definedName>
    <definedName name="타일공011" localSheetId="37">#REF!</definedName>
    <definedName name="타일공011" localSheetId="38">#REF!</definedName>
    <definedName name="타일공011" localSheetId="39">#REF!</definedName>
    <definedName name="타일공011" localSheetId="40">#REF!</definedName>
    <definedName name="타일공011" localSheetId="35">#REF!</definedName>
    <definedName name="타일공011" localSheetId="41">#REF!</definedName>
    <definedName name="타일공011" localSheetId="36">#REF!</definedName>
    <definedName name="타일공011" localSheetId="34">#REF!</definedName>
    <definedName name="타일공011" localSheetId="42">#REF!</definedName>
    <definedName name="타일공011" localSheetId="22">#REF!</definedName>
    <definedName name="타일공011" localSheetId="43">#REF!</definedName>
    <definedName name="타일공011">#REF!</definedName>
    <definedName name="타일공982" localSheetId="4">#REF!</definedName>
    <definedName name="타일공982" localSheetId="37">#REF!</definedName>
    <definedName name="타일공982" localSheetId="38">#REF!</definedName>
    <definedName name="타일공982" localSheetId="39">#REF!</definedName>
    <definedName name="타일공982" localSheetId="40">#REF!</definedName>
    <definedName name="타일공982" localSheetId="35">#REF!</definedName>
    <definedName name="타일공982" localSheetId="41">#REF!</definedName>
    <definedName name="타일공982" localSheetId="36">#REF!</definedName>
    <definedName name="타일공982" localSheetId="34">#REF!</definedName>
    <definedName name="타일공982" localSheetId="42">#REF!</definedName>
    <definedName name="타일공982" localSheetId="22">#REF!</definedName>
    <definedName name="타일공982" localSheetId="43">#REF!</definedName>
    <definedName name="타일공982">#REF!</definedName>
    <definedName name="타일공991" localSheetId="4">#REF!</definedName>
    <definedName name="타일공991" localSheetId="37">#REF!</definedName>
    <definedName name="타일공991" localSheetId="38">#REF!</definedName>
    <definedName name="타일공991" localSheetId="39">#REF!</definedName>
    <definedName name="타일공991" localSheetId="40">#REF!</definedName>
    <definedName name="타일공991" localSheetId="35">#REF!</definedName>
    <definedName name="타일공991" localSheetId="41">#REF!</definedName>
    <definedName name="타일공991" localSheetId="36">#REF!</definedName>
    <definedName name="타일공991" localSheetId="34">#REF!</definedName>
    <definedName name="타일공991" localSheetId="42">#REF!</definedName>
    <definedName name="타일공991" localSheetId="22">#REF!</definedName>
    <definedName name="타일공991" localSheetId="43">#REF!</definedName>
    <definedName name="타일공991">#REF!</definedName>
    <definedName name="타일공992" localSheetId="4">#REF!</definedName>
    <definedName name="타일공992" localSheetId="37">#REF!</definedName>
    <definedName name="타일공992" localSheetId="38">#REF!</definedName>
    <definedName name="타일공992" localSheetId="39">#REF!</definedName>
    <definedName name="타일공992" localSheetId="40">#REF!</definedName>
    <definedName name="타일공992" localSheetId="35">#REF!</definedName>
    <definedName name="타일공992" localSheetId="41">#REF!</definedName>
    <definedName name="타일공992" localSheetId="36">#REF!</definedName>
    <definedName name="타일공992" localSheetId="34">#REF!</definedName>
    <definedName name="타일공992" localSheetId="42">#REF!</definedName>
    <definedName name="타일공992" localSheetId="22">#REF!</definedName>
    <definedName name="타일공992" localSheetId="43">#REF!</definedName>
    <definedName name="타일공992">#REF!</definedName>
    <definedName name="탄성계수" localSheetId="4">#REF!</definedName>
    <definedName name="탄성계수" localSheetId="37">#REF!</definedName>
    <definedName name="탄성계수" localSheetId="38">#REF!</definedName>
    <definedName name="탄성계수" localSheetId="39">#REF!</definedName>
    <definedName name="탄성계수" localSheetId="40">#REF!</definedName>
    <definedName name="탄성계수" localSheetId="35">#REF!</definedName>
    <definedName name="탄성계수" localSheetId="41">#REF!</definedName>
    <definedName name="탄성계수" localSheetId="36">#REF!</definedName>
    <definedName name="탄성계수" localSheetId="34">#REF!</definedName>
    <definedName name="탄성계수" localSheetId="42">#REF!</definedName>
    <definedName name="탄성계수" localSheetId="22">#REF!</definedName>
    <definedName name="탄성계수" localSheetId="43">#REF!</definedName>
    <definedName name="탄성계수">#REF!</definedName>
    <definedName name="탄성고무받침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산목H2.5" localSheetId="4">#REF!</definedName>
    <definedName name="태산목H2.5" localSheetId="37">#REF!</definedName>
    <definedName name="태산목H2.5" localSheetId="38">#REF!</definedName>
    <definedName name="태산목H2.5" localSheetId="39">#REF!</definedName>
    <definedName name="태산목H2.5" localSheetId="40">#REF!</definedName>
    <definedName name="태산목H2.5" localSheetId="35">#REF!</definedName>
    <definedName name="태산목H2.5" localSheetId="41">#REF!</definedName>
    <definedName name="태산목H2.5" localSheetId="36">#REF!</definedName>
    <definedName name="태산목H2.5" localSheetId="34">#REF!</definedName>
    <definedName name="태산목H2.5" localSheetId="42">#REF!</definedName>
    <definedName name="태산목H2.5" localSheetId="22">#REF!</definedName>
    <definedName name="태산목H2.5" localSheetId="43">#REF!</definedName>
    <definedName name="태산목H2.5">#REF!</definedName>
    <definedName name="태영" hidden="1">{#N/A,#N/A,FALSE,"골재소요량";#N/A,#N/A,FALSE,"골재소요량"}</definedName>
    <definedName name="택코팅">#REF!</definedName>
    <definedName name="택코팅노" localSheetId="4">#REF!</definedName>
    <definedName name="택코팅노" localSheetId="37">#REF!</definedName>
    <definedName name="택코팅노" localSheetId="38">#REF!</definedName>
    <definedName name="택코팅노" localSheetId="39">#REF!</definedName>
    <definedName name="택코팅노" localSheetId="40">#REF!</definedName>
    <definedName name="택코팅노" localSheetId="35">#REF!</definedName>
    <definedName name="택코팅노" localSheetId="41">#REF!</definedName>
    <definedName name="택코팅노" localSheetId="36">#REF!</definedName>
    <definedName name="택코팅노" localSheetId="34">#REF!</definedName>
    <definedName name="택코팅노" localSheetId="42">#REF!</definedName>
    <definedName name="택코팅노" localSheetId="22">#REF!</definedName>
    <definedName name="택코팅노" localSheetId="43">#REF!</definedName>
    <definedName name="택코팅노">#REF!</definedName>
    <definedName name="택코팅재" localSheetId="4">#REF!</definedName>
    <definedName name="택코팅재" localSheetId="37">#REF!</definedName>
    <definedName name="택코팅재" localSheetId="38">#REF!</definedName>
    <definedName name="택코팅재" localSheetId="39">#REF!</definedName>
    <definedName name="택코팅재" localSheetId="40">#REF!</definedName>
    <definedName name="택코팅재" localSheetId="35">#REF!</definedName>
    <definedName name="택코팅재" localSheetId="41">#REF!</definedName>
    <definedName name="택코팅재" localSheetId="36">#REF!</definedName>
    <definedName name="택코팅재" localSheetId="34">#REF!</definedName>
    <definedName name="택코팅재" localSheetId="42">#REF!</definedName>
    <definedName name="택코팅재" localSheetId="22">#REF!</definedName>
    <definedName name="택코팅재" localSheetId="43">#REF!</definedName>
    <definedName name="택코팅재">#REF!</definedName>
    <definedName name="터_높" localSheetId="4">#REF!</definedName>
    <definedName name="터_높" localSheetId="14">#REF!</definedName>
    <definedName name="터_높" localSheetId="13">#REF!</definedName>
    <definedName name="터_높" localSheetId="12">#REF!</definedName>
    <definedName name="터_높" localSheetId="37">#REF!</definedName>
    <definedName name="터_높" localSheetId="38">#REF!</definedName>
    <definedName name="터_높" localSheetId="39">#REF!</definedName>
    <definedName name="터_높" localSheetId="40">#REF!</definedName>
    <definedName name="터_높" localSheetId="35">#REF!</definedName>
    <definedName name="터_높" localSheetId="41">#REF!</definedName>
    <definedName name="터_높" localSheetId="36">#REF!</definedName>
    <definedName name="터_높" localSheetId="34">#REF!</definedName>
    <definedName name="터_높" localSheetId="42">#REF!</definedName>
    <definedName name="터_높" localSheetId="22">#REF!</definedName>
    <definedName name="터_높" localSheetId="10">#REF!</definedName>
    <definedName name="터_높" localSheetId="43">#REF!</definedName>
    <definedName name="터_높">#REF!</definedName>
    <definedName name="터_폭" localSheetId="4">#REF!</definedName>
    <definedName name="터_폭" localSheetId="14">#REF!</definedName>
    <definedName name="터_폭" localSheetId="13">#REF!</definedName>
    <definedName name="터_폭" localSheetId="12">#REF!</definedName>
    <definedName name="터_폭" localSheetId="37">#REF!</definedName>
    <definedName name="터_폭" localSheetId="38">#REF!</definedName>
    <definedName name="터_폭" localSheetId="39">#REF!</definedName>
    <definedName name="터_폭" localSheetId="40">#REF!</definedName>
    <definedName name="터_폭" localSheetId="35">#REF!</definedName>
    <definedName name="터_폭" localSheetId="41">#REF!</definedName>
    <definedName name="터_폭" localSheetId="36">#REF!</definedName>
    <definedName name="터_폭" localSheetId="34">#REF!</definedName>
    <definedName name="터_폭" localSheetId="42">#REF!</definedName>
    <definedName name="터_폭" localSheetId="22">#REF!</definedName>
    <definedName name="터_폭" localSheetId="10">#REF!</definedName>
    <definedName name="터_폭" localSheetId="43">#REF!</definedName>
    <definedName name="터_폭">#REF!</definedName>
    <definedName name="터견경">[26]관급자재대!#REF!</definedName>
    <definedName name="터견노">[26]관급자재대!#REF!</definedName>
    <definedName name="터견재">[26]관급자재대!#REF!</definedName>
    <definedName name="터널">#REF!</definedName>
    <definedName name="터라기2">#REF!</definedName>
    <definedName name="터보노" localSheetId="4">#REF!</definedName>
    <definedName name="터보노" localSheetId="37">#REF!</definedName>
    <definedName name="터보노" localSheetId="38">#REF!</definedName>
    <definedName name="터보노" localSheetId="39">#REF!</definedName>
    <definedName name="터보노" localSheetId="40">#REF!</definedName>
    <definedName name="터보노" localSheetId="35">#REF!</definedName>
    <definedName name="터보노" localSheetId="41">#REF!</definedName>
    <definedName name="터보노" localSheetId="36">#REF!</definedName>
    <definedName name="터보노" localSheetId="34">#REF!</definedName>
    <definedName name="터보노" localSheetId="42">#REF!</definedName>
    <definedName name="터보노" localSheetId="22">#REF!</definedName>
    <definedName name="터보노" localSheetId="43">#REF!</definedName>
    <definedName name="터보노">#REF!</definedName>
    <definedName name="터파기" localSheetId="4">'5.2.2. 측량설계비 산출내역(세부설계)'!터파기</definedName>
    <definedName name="터파기" localSheetId="52">B.M성과표!터파기</definedName>
    <definedName name="터파기" localSheetId="21">가물막이!터파기</definedName>
    <definedName name="터파기" localSheetId="22">'인공섬 철거'!터파기</definedName>
    <definedName name="터파기">[0]!터파기</definedName>
    <definedName name="터파기1">#REF!</definedName>
    <definedName name="터파기깊이">#REF!</definedName>
    <definedName name="터파기리핑">#REF!</definedName>
    <definedName name="터파기반경">#REF!</definedName>
    <definedName name="터파기발파암">#REF!</definedName>
    <definedName name="터파기체적">#REF!</definedName>
    <definedName name="터파기토사">#REF!</definedName>
    <definedName name="테블">#REF!</definedName>
    <definedName name="테스크" hidden="1">{#N/A,#N/A,FALSE,"단가표지"}</definedName>
    <definedName name="테이블">#REF!</definedName>
    <definedName name="테이블1">#REF!</definedName>
    <definedName name="테이블2">#REF!</definedName>
    <definedName name="텍코팅경" localSheetId="4">#REF!</definedName>
    <definedName name="텍코팅경" localSheetId="52">#REF!</definedName>
    <definedName name="텍코팅경" localSheetId="37">#REF!</definedName>
    <definedName name="텍코팅경" localSheetId="38">#REF!</definedName>
    <definedName name="텍코팅경" localSheetId="39">#REF!</definedName>
    <definedName name="텍코팅경" localSheetId="40">#REF!</definedName>
    <definedName name="텍코팅경" localSheetId="35">#REF!</definedName>
    <definedName name="텍코팅경" localSheetId="41">#REF!</definedName>
    <definedName name="텍코팅경" localSheetId="36">#REF!</definedName>
    <definedName name="텍코팅경" localSheetId="34">#REF!</definedName>
    <definedName name="텍코팅경" localSheetId="42">#REF!</definedName>
    <definedName name="텍코팅경" localSheetId="22">#REF!</definedName>
    <definedName name="텍코팅경" localSheetId="43">#REF!</definedName>
    <definedName name="텍코팅경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#REF!</definedName>
    <definedName name="토공" localSheetId="4" hidden="1">{#N/A,#N/A,FALSE,"포장2"}</definedName>
    <definedName name="토공" localSheetId="37">#REF!</definedName>
    <definedName name="토공" localSheetId="38">#REF!</definedName>
    <definedName name="토공" localSheetId="39">#REF!</definedName>
    <definedName name="토공" localSheetId="40">#REF!</definedName>
    <definedName name="토공" localSheetId="35">#REF!</definedName>
    <definedName name="토공" localSheetId="41">#REF!</definedName>
    <definedName name="토공" localSheetId="36">#REF!</definedName>
    <definedName name="토공" localSheetId="34">#REF!</definedName>
    <definedName name="토공" localSheetId="42">#REF!</definedName>
    <definedName name="토공" localSheetId="22">#REF!</definedName>
    <definedName name="토공" localSheetId="43">#REF!</definedName>
    <definedName name="토공">#REF!</definedName>
    <definedName name="토공." hidden="1">{#N/A,#N/A,FALSE,"운반시간"}</definedName>
    <definedName name="토공1" hidden="1">{#N/A,#N/A,FALSE,"토공2"}</definedName>
    <definedName name="토공2" hidden="1">{#N/A,#N/A,FALSE,"구조1"}</definedName>
    <definedName name="토공222" hidden="1">{#N/A,#N/A,FALSE,"토공2"}</definedName>
    <definedName name="토공경비">#REF!</definedName>
    <definedName name="토공노무비">#REF!</definedName>
    <definedName name="토공노임">#REF!</definedName>
    <definedName name="토공수량">#REF!</definedName>
    <definedName name="토공이수" localSheetId="4" hidden="1">#REF!</definedName>
    <definedName name="토공이수" localSheetId="37" hidden="1">#REF!</definedName>
    <definedName name="토공이수" localSheetId="38" hidden="1">#REF!</definedName>
    <definedName name="토공이수" localSheetId="39" hidden="1">#REF!</definedName>
    <definedName name="토공이수" localSheetId="40" hidden="1">#REF!</definedName>
    <definedName name="토공이수" localSheetId="35" hidden="1">#REF!</definedName>
    <definedName name="토공이수" localSheetId="41" hidden="1">#REF!</definedName>
    <definedName name="토공이수" localSheetId="36" hidden="1">#REF!</definedName>
    <definedName name="토공이수" localSheetId="34" hidden="1">#REF!</definedName>
    <definedName name="토공이수" localSheetId="42" hidden="1">#REF!</definedName>
    <definedName name="토공이수" localSheetId="22" hidden="1">#REF!</definedName>
    <definedName name="토공이수" localSheetId="43" hidden="1">#REF!</definedName>
    <definedName name="토공이수" hidden="1">#REF!</definedName>
    <definedName name="토공재료비">#REF!</definedName>
    <definedName name="토공총괄집계">#REF!</definedName>
    <definedName name="토공합계">#REF!</definedName>
    <definedName name="토목" hidden="1">{#N/A,#N/A,FALSE,"단가표지"}</definedName>
    <definedName name="토목견적" hidden="1">{#N/A,#N/A,FALSE,"골재소요량";#N/A,#N/A,FALSE,"골재소요량"}</definedName>
    <definedName name="토목공사" hidden="1">{#N/A,#N/A,FALSE,"이태원철근"}</definedName>
    <definedName name="토목공사강릉" hidden="1">#REF!</definedName>
    <definedName name="토목내역">#REF!</definedName>
    <definedName name="토목부대1" localSheetId="4">#REF!</definedName>
    <definedName name="토목부대1" localSheetId="37">#REF!</definedName>
    <definedName name="토목부대1" localSheetId="38">#REF!</definedName>
    <definedName name="토목부대1" localSheetId="39">#REF!</definedName>
    <definedName name="토목부대1" localSheetId="40">#REF!</definedName>
    <definedName name="토목부대1" localSheetId="35">#REF!</definedName>
    <definedName name="토목부대1" localSheetId="41">#REF!</definedName>
    <definedName name="토목부대1" localSheetId="36">#REF!</definedName>
    <definedName name="토목부대1" localSheetId="34">#REF!</definedName>
    <definedName name="토목부대1" localSheetId="42">#REF!</definedName>
    <definedName name="토목부대1" localSheetId="22">#REF!</definedName>
    <definedName name="토목부대1" localSheetId="43">#REF!</definedName>
    <definedName name="토목부대1">#REF!</definedName>
    <definedName name="토목설계" hidden="1">{#N/A,#N/A,FALSE,"골재소요량";#N/A,#N/A,FALSE,"골재소요량"}</definedName>
    <definedName name="토목실견적" hidden="1">{#N/A,#N/A,FALSE,"이태원철근"}</definedName>
    <definedName name="토목실행" hidden="1">{#N/A,#N/A,FALSE,"골재소요량";#N/A,#N/A,FALSE,"골재소요량"}</definedName>
    <definedName name="토사">#REF!</definedName>
    <definedName name="토십만원율">#REF!</definedName>
    <definedName name="토십만원이상">#REF!</definedName>
    <definedName name="토십만원이상율">#REF!</definedName>
    <definedName name="토압계수" localSheetId="4">#REF!</definedName>
    <definedName name="토압계수" localSheetId="37">#REF!</definedName>
    <definedName name="토압계수" localSheetId="38">#REF!</definedName>
    <definedName name="토압계수" localSheetId="39">#REF!</definedName>
    <definedName name="토압계수" localSheetId="40">#REF!</definedName>
    <definedName name="토압계수" localSheetId="35">#REF!</definedName>
    <definedName name="토압계수" localSheetId="41">#REF!</definedName>
    <definedName name="토압계수" localSheetId="36">#REF!</definedName>
    <definedName name="토압계수" localSheetId="34">#REF!</definedName>
    <definedName name="토압계수" localSheetId="42">#REF!</definedName>
    <definedName name="토압계수" localSheetId="22">#REF!</definedName>
    <definedName name="토압계수" localSheetId="43">#REF!</definedName>
    <definedName name="토압계수">#REF!</definedName>
    <definedName name="토오만원율">#REF!</definedName>
    <definedName name="토오천원율">#REF!</definedName>
    <definedName name="토적" localSheetId="4">#REF!</definedName>
    <definedName name="토적" localSheetId="37">#REF!</definedName>
    <definedName name="토적" localSheetId="38">#REF!</definedName>
    <definedName name="토적" localSheetId="39">#REF!</definedName>
    <definedName name="토적" localSheetId="40">#REF!</definedName>
    <definedName name="토적" localSheetId="35">#REF!</definedName>
    <definedName name="토적" localSheetId="41">#REF!</definedName>
    <definedName name="토적" localSheetId="36">#REF!</definedName>
    <definedName name="토적" localSheetId="34">#REF!</definedName>
    <definedName name="토적" localSheetId="42">#REF!</definedName>
    <definedName name="토적" localSheetId="22">#REF!</definedName>
    <definedName name="토적" localSheetId="43">#REF!</definedName>
    <definedName name="토적">#REF!</definedName>
    <definedName name="토적1공구" localSheetId="4">#REF!</definedName>
    <definedName name="토적1공구" localSheetId="37">#REF!</definedName>
    <definedName name="토적1공구" localSheetId="38">#REF!</definedName>
    <definedName name="토적1공구" localSheetId="39">#REF!</definedName>
    <definedName name="토적1공구" localSheetId="40">#REF!</definedName>
    <definedName name="토적1공구" localSheetId="35">#REF!</definedName>
    <definedName name="토적1공구" localSheetId="41">#REF!</definedName>
    <definedName name="토적1공구" localSheetId="36">#REF!</definedName>
    <definedName name="토적1공구" localSheetId="34">#REF!</definedName>
    <definedName name="토적1공구" localSheetId="42">#REF!</definedName>
    <definedName name="토적1공구" localSheetId="22">#REF!</definedName>
    <definedName name="토적1공구" localSheetId="43">#REF!</definedName>
    <definedName name="토적1공구">#REF!</definedName>
    <definedName name="토적2공구" localSheetId="4">#REF!</definedName>
    <definedName name="토적2공구" localSheetId="37">#REF!</definedName>
    <definedName name="토적2공구" localSheetId="38">#REF!</definedName>
    <definedName name="토적2공구" localSheetId="39">#REF!</definedName>
    <definedName name="토적2공구" localSheetId="40">#REF!</definedName>
    <definedName name="토적2공구" localSheetId="35">#REF!</definedName>
    <definedName name="토적2공구" localSheetId="41">#REF!</definedName>
    <definedName name="토적2공구" localSheetId="36">#REF!</definedName>
    <definedName name="토적2공구" localSheetId="34">#REF!</definedName>
    <definedName name="토적2공구" localSheetId="42">#REF!</definedName>
    <definedName name="토적2공구" localSheetId="22">#REF!</definedName>
    <definedName name="토적2공구" localSheetId="43">#REF!</definedName>
    <definedName name="토적2공구">#REF!</definedName>
    <definedName name="토적계산" localSheetId="4">#REF!</definedName>
    <definedName name="토적계산" localSheetId="37">#REF!</definedName>
    <definedName name="토적계산" localSheetId="38">#REF!</definedName>
    <definedName name="토적계산" localSheetId="39">#REF!</definedName>
    <definedName name="토적계산" localSheetId="40">#REF!</definedName>
    <definedName name="토적계산" localSheetId="35">#REF!</definedName>
    <definedName name="토적계산" localSheetId="41">#REF!</definedName>
    <definedName name="토적계산" localSheetId="36">#REF!</definedName>
    <definedName name="토적계산" localSheetId="34">#REF!</definedName>
    <definedName name="토적계산" localSheetId="42">#REF!</definedName>
    <definedName name="토적계산" localSheetId="22">#REF!</definedName>
    <definedName name="토적계산" localSheetId="43">#REF!</definedName>
    <definedName name="토적계산">#REF!</definedName>
    <definedName name="토적계산1" hidden="1">{"'Sheet1'!$A$4","'Sheet1'!$A$9:$G$28"}</definedName>
    <definedName name="토적표" localSheetId="4" hidden="1">#REF!</definedName>
    <definedName name="토적표" localSheetId="14" hidden="1">#REF!</definedName>
    <definedName name="토적표" localSheetId="13" hidden="1">#REF!</definedName>
    <definedName name="토적표" localSheetId="12" hidden="1">#REF!</definedName>
    <definedName name="토적표" localSheetId="37" hidden="1">#REF!</definedName>
    <definedName name="토적표" localSheetId="38" hidden="1">#REF!</definedName>
    <definedName name="토적표" localSheetId="39" hidden="1">#REF!</definedName>
    <definedName name="토적표" localSheetId="40" hidden="1">#REF!</definedName>
    <definedName name="토적표" localSheetId="35" hidden="1">#REF!</definedName>
    <definedName name="토적표" localSheetId="41" hidden="1">#REF!</definedName>
    <definedName name="토적표" localSheetId="36" hidden="1">#REF!</definedName>
    <definedName name="토적표" localSheetId="34" hidden="1">#REF!</definedName>
    <definedName name="토적표" localSheetId="42" hidden="1">#REF!</definedName>
    <definedName name="토적표" localSheetId="22" hidden="1">#REF!</definedName>
    <definedName name="토적표" localSheetId="10" hidden="1">#REF!</definedName>
    <definedName name="토적표" localSheetId="43" hidden="1">#REF!</definedName>
    <definedName name="토적표" hidden="1">#REF!</definedName>
    <definedName name="토적표01" hidden="1">#N/A</definedName>
    <definedName name="토출조" hidden="1">{"'중기작업1'!$A$1:$V$18"}</definedName>
    <definedName name="톱밥퇴비">#REF!</definedName>
    <definedName name="통과점수">#REF!</definedName>
    <definedName name="통관총괄" hidden="1">#REF!</definedName>
    <definedName name="통신관련기능사_통신기능사001" localSheetId="4">#REF!</definedName>
    <definedName name="통신관련기능사_통신기능사001" localSheetId="37">#REF!</definedName>
    <definedName name="통신관련기능사_통신기능사001" localSheetId="38">#REF!</definedName>
    <definedName name="통신관련기능사_통신기능사001" localSheetId="39">#REF!</definedName>
    <definedName name="통신관련기능사_통신기능사001" localSheetId="40">#REF!</definedName>
    <definedName name="통신관련기능사_통신기능사001" localSheetId="35">#REF!</definedName>
    <definedName name="통신관련기능사_통신기능사001" localSheetId="41">#REF!</definedName>
    <definedName name="통신관련기능사_통신기능사001" localSheetId="36">#REF!</definedName>
    <definedName name="통신관련기능사_통신기능사001" localSheetId="34">#REF!</definedName>
    <definedName name="통신관련기능사_통신기능사001" localSheetId="42">#REF!</definedName>
    <definedName name="통신관련기능사_통신기능사001" localSheetId="22">#REF!</definedName>
    <definedName name="통신관련기능사_통신기능사001" localSheetId="43">#REF!</definedName>
    <definedName name="통신관련기능사_통신기능사001">#REF!</definedName>
    <definedName name="통신관련기능사_통신기능사002" localSheetId="4">#REF!</definedName>
    <definedName name="통신관련기능사_통신기능사002" localSheetId="37">#REF!</definedName>
    <definedName name="통신관련기능사_통신기능사002" localSheetId="38">#REF!</definedName>
    <definedName name="통신관련기능사_통신기능사002" localSheetId="39">#REF!</definedName>
    <definedName name="통신관련기능사_통신기능사002" localSheetId="40">#REF!</definedName>
    <definedName name="통신관련기능사_통신기능사002" localSheetId="35">#REF!</definedName>
    <definedName name="통신관련기능사_통신기능사002" localSheetId="41">#REF!</definedName>
    <definedName name="통신관련기능사_통신기능사002" localSheetId="36">#REF!</definedName>
    <definedName name="통신관련기능사_통신기능사002" localSheetId="34">#REF!</definedName>
    <definedName name="통신관련기능사_통신기능사002" localSheetId="42">#REF!</definedName>
    <definedName name="통신관련기능사_통신기능사002" localSheetId="22">#REF!</definedName>
    <definedName name="통신관련기능사_통신기능사002" localSheetId="43">#REF!</definedName>
    <definedName name="통신관련기능사_통신기능사002">#REF!</definedName>
    <definedName name="통신관련기능사_통신기능사011" localSheetId="4">#REF!</definedName>
    <definedName name="통신관련기능사_통신기능사011" localSheetId="37">#REF!</definedName>
    <definedName name="통신관련기능사_통신기능사011" localSheetId="38">#REF!</definedName>
    <definedName name="통신관련기능사_통신기능사011" localSheetId="39">#REF!</definedName>
    <definedName name="통신관련기능사_통신기능사011" localSheetId="40">#REF!</definedName>
    <definedName name="통신관련기능사_통신기능사011" localSheetId="35">#REF!</definedName>
    <definedName name="통신관련기능사_통신기능사011" localSheetId="41">#REF!</definedName>
    <definedName name="통신관련기능사_통신기능사011" localSheetId="36">#REF!</definedName>
    <definedName name="통신관련기능사_통신기능사011" localSheetId="34">#REF!</definedName>
    <definedName name="통신관련기능사_통신기능사011" localSheetId="42">#REF!</definedName>
    <definedName name="통신관련기능사_통신기능사011" localSheetId="22">#REF!</definedName>
    <definedName name="통신관련기능사_통신기능사011" localSheetId="43">#REF!</definedName>
    <definedName name="통신관련기능사_통신기능사011">#REF!</definedName>
    <definedName name="통신관련기능사_통신기능사982" localSheetId="4">#REF!</definedName>
    <definedName name="통신관련기능사_통신기능사982" localSheetId="37">#REF!</definedName>
    <definedName name="통신관련기능사_통신기능사982" localSheetId="38">#REF!</definedName>
    <definedName name="통신관련기능사_통신기능사982" localSheetId="39">#REF!</definedName>
    <definedName name="통신관련기능사_통신기능사982" localSheetId="40">#REF!</definedName>
    <definedName name="통신관련기능사_통신기능사982" localSheetId="35">#REF!</definedName>
    <definedName name="통신관련기능사_통신기능사982" localSheetId="41">#REF!</definedName>
    <definedName name="통신관련기능사_통신기능사982" localSheetId="36">#REF!</definedName>
    <definedName name="통신관련기능사_통신기능사982" localSheetId="34">#REF!</definedName>
    <definedName name="통신관련기능사_통신기능사982" localSheetId="42">#REF!</definedName>
    <definedName name="통신관련기능사_통신기능사982" localSheetId="22">#REF!</definedName>
    <definedName name="통신관련기능사_통신기능사982" localSheetId="43">#REF!</definedName>
    <definedName name="통신관련기능사_통신기능사982">#REF!</definedName>
    <definedName name="통신관련기능사_통신기능사991" localSheetId="4">#REF!</definedName>
    <definedName name="통신관련기능사_통신기능사991" localSheetId="37">#REF!</definedName>
    <definedName name="통신관련기능사_통신기능사991" localSheetId="38">#REF!</definedName>
    <definedName name="통신관련기능사_통신기능사991" localSheetId="39">#REF!</definedName>
    <definedName name="통신관련기능사_통신기능사991" localSheetId="40">#REF!</definedName>
    <definedName name="통신관련기능사_통신기능사991" localSheetId="35">#REF!</definedName>
    <definedName name="통신관련기능사_통신기능사991" localSheetId="41">#REF!</definedName>
    <definedName name="통신관련기능사_통신기능사991" localSheetId="36">#REF!</definedName>
    <definedName name="통신관련기능사_통신기능사991" localSheetId="34">#REF!</definedName>
    <definedName name="통신관련기능사_통신기능사991" localSheetId="42">#REF!</definedName>
    <definedName name="통신관련기능사_통신기능사991" localSheetId="22">#REF!</definedName>
    <definedName name="통신관련기능사_통신기능사991" localSheetId="43">#REF!</definedName>
    <definedName name="통신관련기능사_통신기능사991">#REF!</definedName>
    <definedName name="통신관련기능사_통신기능사992" localSheetId="4">#REF!</definedName>
    <definedName name="통신관련기능사_통신기능사992" localSheetId="37">#REF!</definedName>
    <definedName name="통신관련기능사_통신기능사992" localSheetId="38">#REF!</definedName>
    <definedName name="통신관련기능사_통신기능사992" localSheetId="39">#REF!</definedName>
    <definedName name="통신관련기능사_통신기능사992" localSheetId="40">#REF!</definedName>
    <definedName name="통신관련기능사_통신기능사992" localSheetId="35">#REF!</definedName>
    <definedName name="통신관련기능사_통신기능사992" localSheetId="41">#REF!</definedName>
    <definedName name="통신관련기능사_통신기능사992" localSheetId="36">#REF!</definedName>
    <definedName name="통신관련기능사_통신기능사992" localSheetId="34">#REF!</definedName>
    <definedName name="통신관련기능사_통신기능사992" localSheetId="42">#REF!</definedName>
    <definedName name="통신관련기능사_통신기능사992" localSheetId="22">#REF!</definedName>
    <definedName name="통신관련기능사_통신기능사992" localSheetId="43">#REF!</definedName>
    <definedName name="통신관련기능사_통신기능사992">#REF!</definedName>
    <definedName name="통신관련기사_통신기사1급001" localSheetId="4">#REF!</definedName>
    <definedName name="통신관련기사_통신기사1급001" localSheetId="37">#REF!</definedName>
    <definedName name="통신관련기사_통신기사1급001" localSheetId="38">#REF!</definedName>
    <definedName name="통신관련기사_통신기사1급001" localSheetId="39">#REF!</definedName>
    <definedName name="통신관련기사_통신기사1급001" localSheetId="40">#REF!</definedName>
    <definedName name="통신관련기사_통신기사1급001" localSheetId="35">#REF!</definedName>
    <definedName name="통신관련기사_통신기사1급001" localSheetId="41">#REF!</definedName>
    <definedName name="통신관련기사_통신기사1급001" localSheetId="36">#REF!</definedName>
    <definedName name="통신관련기사_통신기사1급001" localSheetId="34">#REF!</definedName>
    <definedName name="통신관련기사_통신기사1급001" localSheetId="42">#REF!</definedName>
    <definedName name="통신관련기사_통신기사1급001" localSheetId="22">#REF!</definedName>
    <definedName name="통신관련기사_통신기사1급001" localSheetId="43">#REF!</definedName>
    <definedName name="통신관련기사_통신기사1급001">#REF!</definedName>
    <definedName name="통신관련기사_통신기사1급002" localSheetId="4">#REF!</definedName>
    <definedName name="통신관련기사_통신기사1급002" localSheetId="37">#REF!</definedName>
    <definedName name="통신관련기사_통신기사1급002" localSheetId="38">#REF!</definedName>
    <definedName name="통신관련기사_통신기사1급002" localSheetId="39">#REF!</definedName>
    <definedName name="통신관련기사_통신기사1급002" localSheetId="40">#REF!</definedName>
    <definedName name="통신관련기사_통신기사1급002" localSheetId="35">#REF!</definedName>
    <definedName name="통신관련기사_통신기사1급002" localSheetId="41">#REF!</definedName>
    <definedName name="통신관련기사_통신기사1급002" localSheetId="36">#REF!</definedName>
    <definedName name="통신관련기사_통신기사1급002" localSheetId="34">#REF!</definedName>
    <definedName name="통신관련기사_통신기사1급002" localSheetId="42">#REF!</definedName>
    <definedName name="통신관련기사_통신기사1급002" localSheetId="22">#REF!</definedName>
    <definedName name="통신관련기사_통신기사1급002" localSheetId="43">#REF!</definedName>
    <definedName name="통신관련기사_통신기사1급002">#REF!</definedName>
    <definedName name="통신관련기사_통신기사1급011" localSheetId="4">#REF!</definedName>
    <definedName name="통신관련기사_통신기사1급011" localSheetId="37">#REF!</definedName>
    <definedName name="통신관련기사_통신기사1급011" localSheetId="38">#REF!</definedName>
    <definedName name="통신관련기사_통신기사1급011" localSheetId="39">#REF!</definedName>
    <definedName name="통신관련기사_통신기사1급011" localSheetId="40">#REF!</definedName>
    <definedName name="통신관련기사_통신기사1급011" localSheetId="35">#REF!</definedName>
    <definedName name="통신관련기사_통신기사1급011" localSheetId="41">#REF!</definedName>
    <definedName name="통신관련기사_통신기사1급011" localSheetId="36">#REF!</definedName>
    <definedName name="통신관련기사_통신기사1급011" localSheetId="34">#REF!</definedName>
    <definedName name="통신관련기사_통신기사1급011" localSheetId="42">#REF!</definedName>
    <definedName name="통신관련기사_통신기사1급011" localSheetId="22">#REF!</definedName>
    <definedName name="통신관련기사_통신기사1급011" localSheetId="43">#REF!</definedName>
    <definedName name="통신관련기사_통신기사1급011">#REF!</definedName>
    <definedName name="통신관련기사_통신기사1급982" localSheetId="4">#REF!</definedName>
    <definedName name="통신관련기사_통신기사1급982" localSheetId="37">#REF!</definedName>
    <definedName name="통신관련기사_통신기사1급982" localSheetId="38">#REF!</definedName>
    <definedName name="통신관련기사_통신기사1급982" localSheetId="39">#REF!</definedName>
    <definedName name="통신관련기사_통신기사1급982" localSheetId="40">#REF!</definedName>
    <definedName name="통신관련기사_통신기사1급982" localSheetId="35">#REF!</definedName>
    <definedName name="통신관련기사_통신기사1급982" localSheetId="41">#REF!</definedName>
    <definedName name="통신관련기사_통신기사1급982" localSheetId="36">#REF!</definedName>
    <definedName name="통신관련기사_통신기사1급982" localSheetId="34">#REF!</definedName>
    <definedName name="통신관련기사_통신기사1급982" localSheetId="42">#REF!</definedName>
    <definedName name="통신관련기사_통신기사1급982" localSheetId="22">#REF!</definedName>
    <definedName name="통신관련기사_통신기사1급982" localSheetId="43">#REF!</definedName>
    <definedName name="통신관련기사_통신기사1급982">#REF!</definedName>
    <definedName name="통신관련기사_통신기사1급991" localSheetId="4">#REF!</definedName>
    <definedName name="통신관련기사_통신기사1급991" localSheetId="37">#REF!</definedName>
    <definedName name="통신관련기사_통신기사1급991" localSheetId="38">#REF!</definedName>
    <definedName name="통신관련기사_통신기사1급991" localSheetId="39">#REF!</definedName>
    <definedName name="통신관련기사_통신기사1급991" localSheetId="40">#REF!</definedName>
    <definedName name="통신관련기사_통신기사1급991" localSheetId="35">#REF!</definedName>
    <definedName name="통신관련기사_통신기사1급991" localSheetId="41">#REF!</definedName>
    <definedName name="통신관련기사_통신기사1급991" localSheetId="36">#REF!</definedName>
    <definedName name="통신관련기사_통신기사1급991" localSheetId="34">#REF!</definedName>
    <definedName name="통신관련기사_통신기사1급991" localSheetId="42">#REF!</definedName>
    <definedName name="통신관련기사_통신기사1급991" localSheetId="22">#REF!</definedName>
    <definedName name="통신관련기사_통신기사1급991" localSheetId="43">#REF!</definedName>
    <definedName name="통신관련기사_통신기사1급991">#REF!</definedName>
    <definedName name="통신관련기사_통신기사1급992" localSheetId="4">#REF!</definedName>
    <definedName name="통신관련기사_통신기사1급992" localSheetId="37">#REF!</definedName>
    <definedName name="통신관련기사_통신기사1급992" localSheetId="38">#REF!</definedName>
    <definedName name="통신관련기사_통신기사1급992" localSheetId="39">#REF!</definedName>
    <definedName name="통신관련기사_통신기사1급992" localSheetId="40">#REF!</definedName>
    <definedName name="통신관련기사_통신기사1급992" localSheetId="35">#REF!</definedName>
    <definedName name="통신관련기사_통신기사1급992" localSheetId="41">#REF!</definedName>
    <definedName name="통신관련기사_통신기사1급992" localSheetId="36">#REF!</definedName>
    <definedName name="통신관련기사_통신기사1급992" localSheetId="34">#REF!</definedName>
    <definedName name="통신관련기사_통신기사1급992" localSheetId="42">#REF!</definedName>
    <definedName name="통신관련기사_통신기사1급992" localSheetId="22">#REF!</definedName>
    <definedName name="통신관련기사_통신기사1급992" localSheetId="43">#REF!</definedName>
    <definedName name="통신관련기사_통신기사1급992">#REF!</definedName>
    <definedName name="통신관련산업기사_통신기사2급001" localSheetId="4">#REF!</definedName>
    <definedName name="통신관련산업기사_통신기사2급001" localSheetId="37">#REF!</definedName>
    <definedName name="통신관련산업기사_통신기사2급001" localSheetId="38">#REF!</definedName>
    <definedName name="통신관련산업기사_통신기사2급001" localSheetId="39">#REF!</definedName>
    <definedName name="통신관련산업기사_통신기사2급001" localSheetId="40">#REF!</definedName>
    <definedName name="통신관련산업기사_통신기사2급001" localSheetId="35">#REF!</definedName>
    <definedName name="통신관련산업기사_통신기사2급001" localSheetId="41">#REF!</definedName>
    <definedName name="통신관련산업기사_통신기사2급001" localSheetId="36">#REF!</definedName>
    <definedName name="통신관련산업기사_통신기사2급001" localSheetId="34">#REF!</definedName>
    <definedName name="통신관련산업기사_통신기사2급001" localSheetId="42">#REF!</definedName>
    <definedName name="통신관련산업기사_통신기사2급001" localSheetId="22">#REF!</definedName>
    <definedName name="통신관련산업기사_통신기사2급001" localSheetId="43">#REF!</definedName>
    <definedName name="통신관련산업기사_통신기사2급001">#REF!</definedName>
    <definedName name="통신관련산업기사_통신기사2급002" localSheetId="4">#REF!</definedName>
    <definedName name="통신관련산업기사_통신기사2급002" localSheetId="37">#REF!</definedName>
    <definedName name="통신관련산업기사_통신기사2급002" localSheetId="38">#REF!</definedName>
    <definedName name="통신관련산업기사_통신기사2급002" localSheetId="39">#REF!</definedName>
    <definedName name="통신관련산업기사_통신기사2급002" localSheetId="40">#REF!</definedName>
    <definedName name="통신관련산업기사_통신기사2급002" localSheetId="35">#REF!</definedName>
    <definedName name="통신관련산업기사_통신기사2급002" localSheetId="41">#REF!</definedName>
    <definedName name="통신관련산업기사_통신기사2급002" localSheetId="36">#REF!</definedName>
    <definedName name="통신관련산업기사_통신기사2급002" localSheetId="34">#REF!</definedName>
    <definedName name="통신관련산업기사_통신기사2급002" localSheetId="42">#REF!</definedName>
    <definedName name="통신관련산업기사_통신기사2급002" localSheetId="22">#REF!</definedName>
    <definedName name="통신관련산업기사_통신기사2급002" localSheetId="43">#REF!</definedName>
    <definedName name="통신관련산업기사_통신기사2급002">#REF!</definedName>
    <definedName name="통신관련산업기사_통신기사2급011" localSheetId="4">#REF!</definedName>
    <definedName name="통신관련산업기사_통신기사2급011" localSheetId="37">#REF!</definedName>
    <definedName name="통신관련산업기사_통신기사2급011" localSheetId="38">#REF!</definedName>
    <definedName name="통신관련산업기사_통신기사2급011" localSheetId="39">#REF!</definedName>
    <definedName name="통신관련산업기사_통신기사2급011" localSheetId="40">#REF!</definedName>
    <definedName name="통신관련산업기사_통신기사2급011" localSheetId="35">#REF!</definedName>
    <definedName name="통신관련산업기사_통신기사2급011" localSheetId="41">#REF!</definedName>
    <definedName name="통신관련산업기사_통신기사2급011" localSheetId="36">#REF!</definedName>
    <definedName name="통신관련산업기사_통신기사2급011" localSheetId="34">#REF!</definedName>
    <definedName name="통신관련산업기사_통신기사2급011" localSheetId="42">#REF!</definedName>
    <definedName name="통신관련산업기사_통신기사2급011" localSheetId="22">#REF!</definedName>
    <definedName name="통신관련산업기사_통신기사2급011" localSheetId="43">#REF!</definedName>
    <definedName name="통신관련산업기사_통신기사2급011">#REF!</definedName>
    <definedName name="통신관련산업기사_통신기사2급982" localSheetId="4">#REF!</definedName>
    <definedName name="통신관련산업기사_통신기사2급982" localSheetId="37">#REF!</definedName>
    <definedName name="통신관련산업기사_통신기사2급982" localSheetId="38">#REF!</definedName>
    <definedName name="통신관련산업기사_통신기사2급982" localSheetId="39">#REF!</definedName>
    <definedName name="통신관련산업기사_통신기사2급982" localSheetId="40">#REF!</definedName>
    <definedName name="통신관련산업기사_통신기사2급982" localSheetId="35">#REF!</definedName>
    <definedName name="통신관련산업기사_통신기사2급982" localSheetId="41">#REF!</definedName>
    <definedName name="통신관련산업기사_통신기사2급982" localSheetId="36">#REF!</definedName>
    <definedName name="통신관련산업기사_통신기사2급982" localSheetId="34">#REF!</definedName>
    <definedName name="통신관련산업기사_통신기사2급982" localSheetId="42">#REF!</definedName>
    <definedName name="통신관련산업기사_통신기사2급982" localSheetId="22">#REF!</definedName>
    <definedName name="통신관련산업기사_통신기사2급982" localSheetId="43">#REF!</definedName>
    <definedName name="통신관련산업기사_통신기사2급982">#REF!</definedName>
    <definedName name="통신관련산업기사_통신기사2급991" localSheetId="4">#REF!</definedName>
    <definedName name="통신관련산업기사_통신기사2급991" localSheetId="37">#REF!</definedName>
    <definedName name="통신관련산업기사_통신기사2급991" localSheetId="38">#REF!</definedName>
    <definedName name="통신관련산업기사_통신기사2급991" localSheetId="39">#REF!</definedName>
    <definedName name="통신관련산업기사_통신기사2급991" localSheetId="40">#REF!</definedName>
    <definedName name="통신관련산업기사_통신기사2급991" localSheetId="35">#REF!</definedName>
    <definedName name="통신관련산업기사_통신기사2급991" localSheetId="41">#REF!</definedName>
    <definedName name="통신관련산업기사_통신기사2급991" localSheetId="36">#REF!</definedName>
    <definedName name="통신관련산업기사_통신기사2급991" localSheetId="34">#REF!</definedName>
    <definedName name="통신관련산업기사_통신기사2급991" localSheetId="42">#REF!</definedName>
    <definedName name="통신관련산업기사_통신기사2급991" localSheetId="22">#REF!</definedName>
    <definedName name="통신관련산업기사_통신기사2급991" localSheetId="43">#REF!</definedName>
    <definedName name="통신관련산업기사_통신기사2급991">#REF!</definedName>
    <definedName name="통신관련산업기사_통신기사2급992" localSheetId="4">#REF!</definedName>
    <definedName name="통신관련산업기사_통신기사2급992" localSheetId="37">#REF!</definedName>
    <definedName name="통신관련산업기사_통신기사2급992" localSheetId="38">#REF!</definedName>
    <definedName name="통신관련산업기사_통신기사2급992" localSheetId="39">#REF!</definedName>
    <definedName name="통신관련산업기사_통신기사2급992" localSheetId="40">#REF!</definedName>
    <definedName name="통신관련산업기사_통신기사2급992" localSheetId="35">#REF!</definedName>
    <definedName name="통신관련산업기사_통신기사2급992" localSheetId="41">#REF!</definedName>
    <definedName name="통신관련산업기사_통신기사2급992" localSheetId="36">#REF!</definedName>
    <definedName name="통신관련산업기사_통신기사2급992" localSheetId="34">#REF!</definedName>
    <definedName name="통신관련산업기사_통신기사2급992" localSheetId="42">#REF!</definedName>
    <definedName name="통신관련산업기사_통신기사2급992" localSheetId="22">#REF!</definedName>
    <definedName name="통신관련산업기사_통신기사2급992" localSheetId="43">#REF!</definedName>
    <definedName name="통신관련산업기사_통신기사2급992">#REF!</definedName>
    <definedName name="통신내선공">#REF!</definedName>
    <definedName name="통신내선공001" localSheetId="4">#REF!</definedName>
    <definedName name="통신내선공001" localSheetId="37">#REF!</definedName>
    <definedName name="통신내선공001" localSheetId="38">#REF!</definedName>
    <definedName name="통신내선공001" localSheetId="39">#REF!</definedName>
    <definedName name="통신내선공001" localSheetId="40">#REF!</definedName>
    <definedName name="통신내선공001" localSheetId="35">#REF!</definedName>
    <definedName name="통신내선공001" localSheetId="41">#REF!</definedName>
    <definedName name="통신내선공001" localSheetId="36">#REF!</definedName>
    <definedName name="통신내선공001" localSheetId="34">#REF!</definedName>
    <definedName name="통신내선공001" localSheetId="42">#REF!</definedName>
    <definedName name="통신내선공001" localSheetId="22">#REF!</definedName>
    <definedName name="통신내선공001" localSheetId="43">#REF!</definedName>
    <definedName name="통신내선공001">#REF!</definedName>
    <definedName name="통신내선공002" localSheetId="4">#REF!</definedName>
    <definedName name="통신내선공002" localSheetId="37">#REF!</definedName>
    <definedName name="통신내선공002" localSheetId="38">#REF!</definedName>
    <definedName name="통신내선공002" localSheetId="39">#REF!</definedName>
    <definedName name="통신내선공002" localSheetId="40">#REF!</definedName>
    <definedName name="통신내선공002" localSheetId="35">#REF!</definedName>
    <definedName name="통신내선공002" localSheetId="41">#REF!</definedName>
    <definedName name="통신내선공002" localSheetId="36">#REF!</definedName>
    <definedName name="통신내선공002" localSheetId="34">#REF!</definedName>
    <definedName name="통신내선공002" localSheetId="42">#REF!</definedName>
    <definedName name="통신내선공002" localSheetId="22">#REF!</definedName>
    <definedName name="통신내선공002" localSheetId="43">#REF!</definedName>
    <definedName name="통신내선공002">#REF!</definedName>
    <definedName name="통신내선공011" localSheetId="4">#REF!</definedName>
    <definedName name="통신내선공011" localSheetId="37">#REF!</definedName>
    <definedName name="통신내선공011" localSheetId="38">#REF!</definedName>
    <definedName name="통신내선공011" localSheetId="39">#REF!</definedName>
    <definedName name="통신내선공011" localSheetId="40">#REF!</definedName>
    <definedName name="통신내선공011" localSheetId="35">#REF!</definedName>
    <definedName name="통신내선공011" localSheetId="41">#REF!</definedName>
    <definedName name="통신내선공011" localSheetId="36">#REF!</definedName>
    <definedName name="통신내선공011" localSheetId="34">#REF!</definedName>
    <definedName name="통신내선공011" localSheetId="42">#REF!</definedName>
    <definedName name="통신내선공011" localSheetId="22">#REF!</definedName>
    <definedName name="통신내선공011" localSheetId="43">#REF!</definedName>
    <definedName name="통신내선공011">#REF!</definedName>
    <definedName name="통신내선공982" localSheetId="4">#REF!</definedName>
    <definedName name="통신내선공982" localSheetId="37">#REF!</definedName>
    <definedName name="통신내선공982" localSheetId="38">#REF!</definedName>
    <definedName name="통신내선공982" localSheetId="39">#REF!</definedName>
    <definedName name="통신내선공982" localSheetId="40">#REF!</definedName>
    <definedName name="통신내선공982" localSheetId="35">#REF!</definedName>
    <definedName name="통신내선공982" localSheetId="41">#REF!</definedName>
    <definedName name="통신내선공982" localSheetId="36">#REF!</definedName>
    <definedName name="통신내선공982" localSheetId="34">#REF!</definedName>
    <definedName name="통신내선공982" localSheetId="42">#REF!</definedName>
    <definedName name="통신내선공982" localSheetId="22">#REF!</definedName>
    <definedName name="통신내선공982" localSheetId="43">#REF!</definedName>
    <definedName name="통신내선공982">#REF!</definedName>
    <definedName name="통신내선공991" localSheetId="4">#REF!</definedName>
    <definedName name="통신내선공991" localSheetId="37">#REF!</definedName>
    <definedName name="통신내선공991" localSheetId="38">#REF!</definedName>
    <definedName name="통신내선공991" localSheetId="39">#REF!</definedName>
    <definedName name="통신내선공991" localSheetId="40">#REF!</definedName>
    <definedName name="통신내선공991" localSheetId="35">#REF!</definedName>
    <definedName name="통신내선공991" localSheetId="41">#REF!</definedName>
    <definedName name="통신내선공991" localSheetId="36">#REF!</definedName>
    <definedName name="통신내선공991" localSheetId="34">#REF!</definedName>
    <definedName name="통신내선공991" localSheetId="42">#REF!</definedName>
    <definedName name="통신내선공991" localSheetId="22">#REF!</definedName>
    <definedName name="통신내선공991" localSheetId="43">#REF!</definedName>
    <definedName name="통신내선공991">#REF!</definedName>
    <definedName name="통신내선공992" localSheetId="4">#REF!</definedName>
    <definedName name="통신내선공992" localSheetId="37">#REF!</definedName>
    <definedName name="통신내선공992" localSheetId="38">#REF!</definedName>
    <definedName name="통신내선공992" localSheetId="39">#REF!</definedName>
    <definedName name="통신내선공992" localSheetId="40">#REF!</definedName>
    <definedName name="통신내선공992" localSheetId="35">#REF!</definedName>
    <definedName name="통신내선공992" localSheetId="41">#REF!</definedName>
    <definedName name="통신내선공992" localSheetId="36">#REF!</definedName>
    <definedName name="통신내선공992" localSheetId="34">#REF!</definedName>
    <definedName name="통신내선공992" localSheetId="42">#REF!</definedName>
    <definedName name="통신내선공992" localSheetId="22">#REF!</definedName>
    <definedName name="통신내선공992" localSheetId="43">#REF!</definedName>
    <definedName name="통신내선공992">#REF!</definedName>
    <definedName name="통신설비공">#REF!</definedName>
    <definedName name="통신설비공001" localSheetId="4">#REF!</definedName>
    <definedName name="통신설비공001" localSheetId="37">#REF!</definedName>
    <definedName name="통신설비공001" localSheetId="38">#REF!</definedName>
    <definedName name="통신설비공001" localSheetId="39">#REF!</definedName>
    <definedName name="통신설비공001" localSheetId="40">#REF!</definedName>
    <definedName name="통신설비공001" localSheetId="35">#REF!</definedName>
    <definedName name="통신설비공001" localSheetId="41">#REF!</definedName>
    <definedName name="통신설비공001" localSheetId="36">#REF!</definedName>
    <definedName name="통신설비공001" localSheetId="34">#REF!</definedName>
    <definedName name="통신설비공001" localSheetId="42">#REF!</definedName>
    <definedName name="통신설비공001" localSheetId="22">#REF!</definedName>
    <definedName name="통신설비공001" localSheetId="43">#REF!</definedName>
    <definedName name="통신설비공001">#REF!</definedName>
    <definedName name="통신설비공002" localSheetId="4">#REF!</definedName>
    <definedName name="통신설비공002" localSheetId="37">#REF!</definedName>
    <definedName name="통신설비공002" localSheetId="38">#REF!</definedName>
    <definedName name="통신설비공002" localSheetId="39">#REF!</definedName>
    <definedName name="통신설비공002" localSheetId="40">#REF!</definedName>
    <definedName name="통신설비공002" localSheetId="35">#REF!</definedName>
    <definedName name="통신설비공002" localSheetId="41">#REF!</definedName>
    <definedName name="통신설비공002" localSheetId="36">#REF!</definedName>
    <definedName name="통신설비공002" localSheetId="34">#REF!</definedName>
    <definedName name="통신설비공002" localSheetId="42">#REF!</definedName>
    <definedName name="통신설비공002" localSheetId="22">#REF!</definedName>
    <definedName name="통신설비공002" localSheetId="43">#REF!</definedName>
    <definedName name="통신설비공002">#REF!</definedName>
    <definedName name="통신설비공011" localSheetId="4">#REF!</definedName>
    <definedName name="통신설비공011" localSheetId="37">#REF!</definedName>
    <definedName name="통신설비공011" localSheetId="38">#REF!</definedName>
    <definedName name="통신설비공011" localSheetId="39">#REF!</definedName>
    <definedName name="통신설비공011" localSheetId="40">#REF!</definedName>
    <definedName name="통신설비공011" localSheetId="35">#REF!</definedName>
    <definedName name="통신설비공011" localSheetId="41">#REF!</definedName>
    <definedName name="통신설비공011" localSheetId="36">#REF!</definedName>
    <definedName name="통신설비공011" localSheetId="34">#REF!</definedName>
    <definedName name="통신설비공011" localSheetId="42">#REF!</definedName>
    <definedName name="통신설비공011" localSheetId="22">#REF!</definedName>
    <definedName name="통신설비공011" localSheetId="43">#REF!</definedName>
    <definedName name="통신설비공011">#REF!</definedName>
    <definedName name="통신설비공982" localSheetId="4">#REF!</definedName>
    <definedName name="통신설비공982" localSheetId="37">#REF!</definedName>
    <definedName name="통신설비공982" localSheetId="38">#REF!</definedName>
    <definedName name="통신설비공982" localSheetId="39">#REF!</definedName>
    <definedName name="통신설비공982" localSheetId="40">#REF!</definedName>
    <definedName name="통신설비공982" localSheetId="35">#REF!</definedName>
    <definedName name="통신설비공982" localSheetId="41">#REF!</definedName>
    <definedName name="통신설비공982" localSheetId="36">#REF!</definedName>
    <definedName name="통신설비공982" localSheetId="34">#REF!</definedName>
    <definedName name="통신설비공982" localSheetId="42">#REF!</definedName>
    <definedName name="통신설비공982" localSheetId="22">#REF!</definedName>
    <definedName name="통신설비공982" localSheetId="43">#REF!</definedName>
    <definedName name="통신설비공982">#REF!</definedName>
    <definedName name="통신설비공991" localSheetId="4">#REF!</definedName>
    <definedName name="통신설비공991" localSheetId="37">#REF!</definedName>
    <definedName name="통신설비공991" localSheetId="38">#REF!</definedName>
    <definedName name="통신설비공991" localSheetId="39">#REF!</definedName>
    <definedName name="통신설비공991" localSheetId="40">#REF!</definedName>
    <definedName name="통신설비공991" localSheetId="35">#REF!</definedName>
    <definedName name="통신설비공991" localSheetId="41">#REF!</definedName>
    <definedName name="통신설비공991" localSheetId="36">#REF!</definedName>
    <definedName name="통신설비공991" localSheetId="34">#REF!</definedName>
    <definedName name="통신설비공991" localSheetId="42">#REF!</definedName>
    <definedName name="통신설비공991" localSheetId="22">#REF!</definedName>
    <definedName name="통신설비공991" localSheetId="43">#REF!</definedName>
    <definedName name="통신설비공991">#REF!</definedName>
    <definedName name="통신설비공992" localSheetId="4">#REF!</definedName>
    <definedName name="통신설비공992" localSheetId="37">#REF!</definedName>
    <definedName name="통신설비공992" localSheetId="38">#REF!</definedName>
    <definedName name="통신설비공992" localSheetId="39">#REF!</definedName>
    <definedName name="통신설비공992" localSheetId="40">#REF!</definedName>
    <definedName name="통신설비공992" localSheetId="35">#REF!</definedName>
    <definedName name="통신설비공992" localSheetId="41">#REF!</definedName>
    <definedName name="통신설비공992" localSheetId="36">#REF!</definedName>
    <definedName name="통신설비공992" localSheetId="34">#REF!</definedName>
    <definedName name="통신설비공992" localSheetId="42">#REF!</definedName>
    <definedName name="통신설비공992" localSheetId="22">#REF!</definedName>
    <definedName name="통신설비공992" localSheetId="43">#REF!</definedName>
    <definedName name="통신설비공992">#REF!</definedName>
    <definedName name="통신외선공">#REF!</definedName>
    <definedName name="통신외선공001" localSheetId="4">#REF!</definedName>
    <definedName name="통신외선공001" localSheetId="37">#REF!</definedName>
    <definedName name="통신외선공001" localSheetId="38">#REF!</definedName>
    <definedName name="통신외선공001" localSheetId="39">#REF!</definedName>
    <definedName name="통신외선공001" localSheetId="40">#REF!</definedName>
    <definedName name="통신외선공001" localSheetId="35">#REF!</definedName>
    <definedName name="통신외선공001" localSheetId="41">#REF!</definedName>
    <definedName name="통신외선공001" localSheetId="36">#REF!</definedName>
    <definedName name="통신외선공001" localSheetId="34">#REF!</definedName>
    <definedName name="통신외선공001" localSheetId="42">#REF!</definedName>
    <definedName name="통신외선공001" localSheetId="22">#REF!</definedName>
    <definedName name="통신외선공001" localSheetId="43">#REF!</definedName>
    <definedName name="통신외선공001">#REF!</definedName>
    <definedName name="통신외선공002" localSheetId="4">#REF!</definedName>
    <definedName name="통신외선공002" localSheetId="37">#REF!</definedName>
    <definedName name="통신외선공002" localSheetId="38">#REF!</definedName>
    <definedName name="통신외선공002" localSheetId="39">#REF!</definedName>
    <definedName name="통신외선공002" localSheetId="40">#REF!</definedName>
    <definedName name="통신외선공002" localSheetId="35">#REF!</definedName>
    <definedName name="통신외선공002" localSheetId="41">#REF!</definedName>
    <definedName name="통신외선공002" localSheetId="36">#REF!</definedName>
    <definedName name="통신외선공002" localSheetId="34">#REF!</definedName>
    <definedName name="통신외선공002" localSheetId="42">#REF!</definedName>
    <definedName name="통신외선공002" localSheetId="22">#REF!</definedName>
    <definedName name="통신외선공002" localSheetId="43">#REF!</definedName>
    <definedName name="통신외선공002">#REF!</definedName>
    <definedName name="통신외선공011" localSheetId="4">#REF!</definedName>
    <definedName name="통신외선공011" localSheetId="37">#REF!</definedName>
    <definedName name="통신외선공011" localSheetId="38">#REF!</definedName>
    <definedName name="통신외선공011" localSheetId="39">#REF!</definedName>
    <definedName name="통신외선공011" localSheetId="40">#REF!</definedName>
    <definedName name="통신외선공011" localSheetId="35">#REF!</definedName>
    <definedName name="통신외선공011" localSheetId="41">#REF!</definedName>
    <definedName name="통신외선공011" localSheetId="36">#REF!</definedName>
    <definedName name="통신외선공011" localSheetId="34">#REF!</definedName>
    <definedName name="통신외선공011" localSheetId="42">#REF!</definedName>
    <definedName name="통신외선공011" localSheetId="22">#REF!</definedName>
    <definedName name="통신외선공011" localSheetId="43">#REF!</definedName>
    <definedName name="통신외선공011">#REF!</definedName>
    <definedName name="통신외선공982" localSheetId="4">#REF!</definedName>
    <definedName name="통신외선공982" localSheetId="37">#REF!</definedName>
    <definedName name="통신외선공982" localSheetId="38">#REF!</definedName>
    <definedName name="통신외선공982" localSheetId="39">#REF!</definedName>
    <definedName name="통신외선공982" localSheetId="40">#REF!</definedName>
    <definedName name="통신외선공982" localSheetId="35">#REF!</definedName>
    <definedName name="통신외선공982" localSheetId="41">#REF!</definedName>
    <definedName name="통신외선공982" localSheetId="36">#REF!</definedName>
    <definedName name="통신외선공982" localSheetId="34">#REF!</definedName>
    <definedName name="통신외선공982" localSheetId="42">#REF!</definedName>
    <definedName name="통신외선공982" localSheetId="22">#REF!</definedName>
    <definedName name="통신외선공982" localSheetId="43">#REF!</definedName>
    <definedName name="통신외선공982">#REF!</definedName>
    <definedName name="통신외선공991" localSheetId="4">#REF!</definedName>
    <definedName name="통신외선공991" localSheetId="37">#REF!</definedName>
    <definedName name="통신외선공991" localSheetId="38">#REF!</definedName>
    <definedName name="통신외선공991" localSheetId="39">#REF!</definedName>
    <definedName name="통신외선공991" localSheetId="40">#REF!</definedName>
    <definedName name="통신외선공991" localSheetId="35">#REF!</definedName>
    <definedName name="통신외선공991" localSheetId="41">#REF!</definedName>
    <definedName name="통신외선공991" localSheetId="36">#REF!</definedName>
    <definedName name="통신외선공991" localSheetId="34">#REF!</definedName>
    <definedName name="통신외선공991" localSheetId="42">#REF!</definedName>
    <definedName name="통신외선공991" localSheetId="22">#REF!</definedName>
    <definedName name="통신외선공991" localSheetId="43">#REF!</definedName>
    <definedName name="통신외선공991">#REF!</definedName>
    <definedName name="통신외선공992" localSheetId="4">#REF!</definedName>
    <definedName name="통신외선공992" localSheetId="37">#REF!</definedName>
    <definedName name="통신외선공992" localSheetId="38">#REF!</definedName>
    <definedName name="통신외선공992" localSheetId="39">#REF!</definedName>
    <definedName name="통신외선공992" localSheetId="40">#REF!</definedName>
    <definedName name="통신외선공992" localSheetId="35">#REF!</definedName>
    <definedName name="통신외선공992" localSheetId="41">#REF!</definedName>
    <definedName name="통신외선공992" localSheetId="36">#REF!</definedName>
    <definedName name="통신외선공992" localSheetId="34">#REF!</definedName>
    <definedName name="통신외선공992" localSheetId="42">#REF!</definedName>
    <definedName name="통신외선공992" localSheetId="22">#REF!</definedName>
    <definedName name="통신외선공992" localSheetId="43">#REF!</definedName>
    <definedName name="통신외선공992">#REF!</definedName>
    <definedName name="통신집계">BlankMacro1</definedName>
    <definedName name="통신케이블공">#REF!</definedName>
    <definedName name="통신케이블공001" localSheetId="4">#REF!</definedName>
    <definedName name="통신케이블공001" localSheetId="37">#REF!</definedName>
    <definedName name="통신케이블공001" localSheetId="38">#REF!</definedName>
    <definedName name="통신케이블공001" localSheetId="39">#REF!</definedName>
    <definedName name="통신케이블공001" localSheetId="40">#REF!</definedName>
    <definedName name="통신케이블공001" localSheetId="35">#REF!</definedName>
    <definedName name="통신케이블공001" localSheetId="41">#REF!</definedName>
    <definedName name="통신케이블공001" localSheetId="36">#REF!</definedName>
    <definedName name="통신케이블공001" localSheetId="34">#REF!</definedName>
    <definedName name="통신케이블공001" localSheetId="42">#REF!</definedName>
    <definedName name="통신케이블공001" localSheetId="22">#REF!</definedName>
    <definedName name="통신케이블공001" localSheetId="43">#REF!</definedName>
    <definedName name="통신케이블공001">#REF!</definedName>
    <definedName name="통신케이블공002" localSheetId="4">#REF!</definedName>
    <definedName name="통신케이블공002" localSheetId="37">#REF!</definedName>
    <definedName name="통신케이블공002" localSheetId="38">#REF!</definedName>
    <definedName name="통신케이블공002" localSheetId="39">#REF!</definedName>
    <definedName name="통신케이블공002" localSheetId="40">#REF!</definedName>
    <definedName name="통신케이블공002" localSheetId="35">#REF!</definedName>
    <definedName name="통신케이블공002" localSheetId="41">#REF!</definedName>
    <definedName name="통신케이블공002" localSheetId="36">#REF!</definedName>
    <definedName name="통신케이블공002" localSheetId="34">#REF!</definedName>
    <definedName name="통신케이블공002" localSheetId="42">#REF!</definedName>
    <definedName name="통신케이블공002" localSheetId="22">#REF!</definedName>
    <definedName name="통신케이블공002" localSheetId="43">#REF!</definedName>
    <definedName name="통신케이블공002">#REF!</definedName>
    <definedName name="통신케이블공011" localSheetId="4">#REF!</definedName>
    <definedName name="통신케이블공011" localSheetId="37">#REF!</definedName>
    <definedName name="통신케이블공011" localSheetId="38">#REF!</definedName>
    <definedName name="통신케이블공011" localSheetId="39">#REF!</definedName>
    <definedName name="통신케이블공011" localSheetId="40">#REF!</definedName>
    <definedName name="통신케이블공011" localSheetId="35">#REF!</definedName>
    <definedName name="통신케이블공011" localSheetId="41">#REF!</definedName>
    <definedName name="통신케이블공011" localSheetId="36">#REF!</definedName>
    <definedName name="통신케이블공011" localSheetId="34">#REF!</definedName>
    <definedName name="통신케이블공011" localSheetId="42">#REF!</definedName>
    <definedName name="통신케이블공011" localSheetId="22">#REF!</definedName>
    <definedName name="통신케이블공011" localSheetId="43">#REF!</definedName>
    <definedName name="통신케이블공011">#REF!</definedName>
    <definedName name="통신케이블공982" localSheetId="4">#REF!</definedName>
    <definedName name="통신케이블공982" localSheetId="37">#REF!</definedName>
    <definedName name="통신케이블공982" localSheetId="38">#REF!</definedName>
    <definedName name="통신케이블공982" localSheetId="39">#REF!</definedName>
    <definedName name="통신케이블공982" localSheetId="40">#REF!</definedName>
    <definedName name="통신케이블공982" localSheetId="35">#REF!</definedName>
    <definedName name="통신케이블공982" localSheetId="41">#REF!</definedName>
    <definedName name="통신케이블공982" localSheetId="36">#REF!</definedName>
    <definedName name="통신케이블공982" localSheetId="34">#REF!</definedName>
    <definedName name="통신케이블공982" localSheetId="42">#REF!</definedName>
    <definedName name="통신케이블공982" localSheetId="22">#REF!</definedName>
    <definedName name="통신케이블공982" localSheetId="43">#REF!</definedName>
    <definedName name="통신케이블공982">#REF!</definedName>
    <definedName name="통신케이블공991" localSheetId="4">#REF!</definedName>
    <definedName name="통신케이블공991" localSheetId="37">#REF!</definedName>
    <definedName name="통신케이블공991" localSheetId="38">#REF!</definedName>
    <definedName name="통신케이블공991" localSheetId="39">#REF!</definedName>
    <definedName name="통신케이블공991" localSheetId="40">#REF!</definedName>
    <definedName name="통신케이블공991" localSheetId="35">#REF!</definedName>
    <definedName name="통신케이블공991" localSheetId="41">#REF!</definedName>
    <definedName name="통신케이블공991" localSheetId="36">#REF!</definedName>
    <definedName name="통신케이블공991" localSheetId="34">#REF!</definedName>
    <definedName name="통신케이블공991" localSheetId="42">#REF!</definedName>
    <definedName name="통신케이블공991" localSheetId="22">#REF!</definedName>
    <definedName name="통신케이블공991" localSheetId="43">#REF!</definedName>
    <definedName name="통신케이블공991">#REF!</definedName>
    <definedName name="통신케이블공992" localSheetId="4">#REF!</definedName>
    <definedName name="통신케이블공992" localSheetId="37">#REF!</definedName>
    <definedName name="통신케이블공992" localSheetId="38">#REF!</definedName>
    <definedName name="통신케이블공992" localSheetId="39">#REF!</definedName>
    <definedName name="통신케이블공992" localSheetId="40">#REF!</definedName>
    <definedName name="통신케이블공992" localSheetId="35">#REF!</definedName>
    <definedName name="통신케이블공992" localSheetId="41">#REF!</definedName>
    <definedName name="통신케이블공992" localSheetId="36">#REF!</definedName>
    <definedName name="통신케이블공992" localSheetId="34">#REF!</definedName>
    <definedName name="통신케이블공992" localSheetId="42">#REF!</definedName>
    <definedName name="통신케이블공992" localSheetId="22">#REF!</definedName>
    <definedName name="통신케이블공992" localSheetId="43">#REF!</definedName>
    <definedName name="통신케이블공992">#REF!</definedName>
    <definedName name="통합">#N/A</definedName>
    <definedName name="통행료">#REF!</definedName>
    <definedName name="퇴직공제부금비">#REF!</definedName>
    <definedName name="퇴직부금비">#REF!</definedName>
    <definedName name="퇴직부금비_산식">#REF!</definedName>
    <definedName name="투찰" hidden="1">{#N/A,#N/A,FALSE,"단가표지"}</definedName>
    <definedName name="투찰서_2">#N/A</definedName>
    <definedName name="투찰서_3">#N/A</definedName>
    <definedName name="투찰서2">#N/A</definedName>
    <definedName name="투찰율1">0.83</definedName>
    <definedName name="투찰율2">0.75</definedName>
    <definedName name="투찰율3">0.7</definedName>
    <definedName name="투찰표" localSheetId="4">#REF!</definedName>
    <definedName name="투찰표" localSheetId="37">#REF!</definedName>
    <definedName name="투찰표" localSheetId="38">#REF!</definedName>
    <definedName name="투찰표" localSheetId="39">#REF!</definedName>
    <definedName name="투찰표" localSheetId="40">#REF!</definedName>
    <definedName name="투찰표" localSheetId="35">#REF!</definedName>
    <definedName name="투찰표" localSheetId="41">#REF!</definedName>
    <definedName name="투찰표" localSheetId="36">#REF!</definedName>
    <definedName name="투찰표" localSheetId="34">#REF!</definedName>
    <definedName name="투찰표" localSheetId="42">#REF!</definedName>
    <definedName name="투찰표" localSheetId="22">#REF!</definedName>
    <definedName name="투찰표" localSheetId="43">#REF!</definedName>
    <definedName name="투찰표">#REF!</definedName>
    <definedName name="특1">#REF!</definedName>
    <definedName name="특2">#REF!</definedName>
    <definedName name="특3">#REF!</definedName>
    <definedName name="특4">#REF!</definedName>
    <definedName name="특5">#REF!</definedName>
    <definedName name="특6">#REF!</definedName>
    <definedName name="특7">#REF!</definedName>
    <definedName name="특8">#REF!</definedName>
    <definedName name="특9">#REF!</definedName>
    <definedName name="특고">#REF!</definedName>
    <definedName name="특고압케이블전공001" localSheetId="4">#REF!</definedName>
    <definedName name="특고압케이블전공001" localSheetId="37">#REF!</definedName>
    <definedName name="특고압케이블전공001" localSheetId="38">#REF!</definedName>
    <definedName name="특고압케이블전공001" localSheetId="39">#REF!</definedName>
    <definedName name="특고압케이블전공001" localSheetId="40">#REF!</definedName>
    <definedName name="특고압케이블전공001" localSheetId="35">#REF!</definedName>
    <definedName name="특고압케이블전공001" localSheetId="41">#REF!</definedName>
    <definedName name="특고압케이블전공001" localSheetId="36">#REF!</definedName>
    <definedName name="특고압케이블전공001" localSheetId="34">#REF!</definedName>
    <definedName name="특고압케이블전공001" localSheetId="42">#REF!</definedName>
    <definedName name="특고압케이블전공001" localSheetId="22">#REF!</definedName>
    <definedName name="특고압케이블전공001" localSheetId="43">#REF!</definedName>
    <definedName name="특고압케이블전공001">#REF!</definedName>
    <definedName name="특고압케이블전공002" localSheetId="4">#REF!</definedName>
    <definedName name="특고압케이블전공002" localSheetId="37">#REF!</definedName>
    <definedName name="특고압케이블전공002" localSheetId="38">#REF!</definedName>
    <definedName name="특고압케이블전공002" localSheetId="39">#REF!</definedName>
    <definedName name="특고압케이블전공002" localSheetId="40">#REF!</definedName>
    <definedName name="특고압케이블전공002" localSheetId="35">#REF!</definedName>
    <definedName name="특고압케이블전공002" localSheetId="41">#REF!</definedName>
    <definedName name="특고압케이블전공002" localSheetId="36">#REF!</definedName>
    <definedName name="특고압케이블전공002" localSheetId="34">#REF!</definedName>
    <definedName name="특고압케이블전공002" localSheetId="42">#REF!</definedName>
    <definedName name="특고압케이블전공002" localSheetId="22">#REF!</definedName>
    <definedName name="특고압케이블전공002" localSheetId="43">#REF!</definedName>
    <definedName name="특고압케이블전공002">#REF!</definedName>
    <definedName name="특고압케이블전공011" localSheetId="4">#REF!</definedName>
    <definedName name="특고압케이블전공011" localSheetId="37">#REF!</definedName>
    <definedName name="특고압케이블전공011" localSheetId="38">#REF!</definedName>
    <definedName name="특고압케이블전공011" localSheetId="39">#REF!</definedName>
    <definedName name="특고압케이블전공011" localSheetId="40">#REF!</definedName>
    <definedName name="특고압케이블전공011" localSheetId="35">#REF!</definedName>
    <definedName name="특고압케이블전공011" localSheetId="41">#REF!</definedName>
    <definedName name="특고압케이블전공011" localSheetId="36">#REF!</definedName>
    <definedName name="특고압케이블전공011" localSheetId="34">#REF!</definedName>
    <definedName name="특고압케이블전공011" localSheetId="42">#REF!</definedName>
    <definedName name="특고압케이블전공011" localSheetId="22">#REF!</definedName>
    <definedName name="특고압케이블전공011" localSheetId="43">#REF!</definedName>
    <definedName name="특고압케이블전공011">#REF!</definedName>
    <definedName name="특고압케이블전공982" localSheetId="4">#REF!</definedName>
    <definedName name="특고압케이블전공982" localSheetId="37">#REF!</definedName>
    <definedName name="특고압케이블전공982" localSheetId="38">#REF!</definedName>
    <definedName name="특고압케이블전공982" localSheetId="39">#REF!</definedName>
    <definedName name="특고압케이블전공982" localSheetId="40">#REF!</definedName>
    <definedName name="특고압케이블전공982" localSheetId="35">#REF!</definedName>
    <definedName name="특고압케이블전공982" localSheetId="41">#REF!</definedName>
    <definedName name="특고압케이블전공982" localSheetId="36">#REF!</definedName>
    <definedName name="특고압케이블전공982" localSheetId="34">#REF!</definedName>
    <definedName name="특고압케이블전공982" localSheetId="42">#REF!</definedName>
    <definedName name="특고압케이블전공982" localSheetId="22">#REF!</definedName>
    <definedName name="특고압케이블전공982" localSheetId="43">#REF!</definedName>
    <definedName name="특고압케이블전공982">#REF!</definedName>
    <definedName name="특고압케이블전공991" localSheetId="4">#REF!</definedName>
    <definedName name="특고압케이블전공991" localSheetId="37">#REF!</definedName>
    <definedName name="특고압케이블전공991" localSheetId="38">#REF!</definedName>
    <definedName name="특고압케이블전공991" localSheetId="39">#REF!</definedName>
    <definedName name="특고압케이블전공991" localSheetId="40">#REF!</definedName>
    <definedName name="특고압케이블전공991" localSheetId="35">#REF!</definedName>
    <definedName name="특고압케이블전공991" localSheetId="41">#REF!</definedName>
    <definedName name="특고압케이블전공991" localSheetId="36">#REF!</definedName>
    <definedName name="특고압케이블전공991" localSheetId="34">#REF!</definedName>
    <definedName name="특고압케이블전공991" localSheetId="42">#REF!</definedName>
    <definedName name="특고압케이블전공991" localSheetId="22">#REF!</definedName>
    <definedName name="특고압케이블전공991" localSheetId="43">#REF!</definedName>
    <definedName name="특고압케이블전공991">#REF!</definedName>
    <definedName name="특고압케이블전공992" localSheetId="4">#REF!</definedName>
    <definedName name="특고압케이블전공992" localSheetId="37">#REF!</definedName>
    <definedName name="특고압케이블전공992" localSheetId="38">#REF!</definedName>
    <definedName name="특고압케이블전공992" localSheetId="39">#REF!</definedName>
    <definedName name="특고압케이블전공992" localSheetId="40">#REF!</definedName>
    <definedName name="특고압케이블전공992" localSheetId="35">#REF!</definedName>
    <definedName name="특고압케이블전공992" localSheetId="41">#REF!</definedName>
    <definedName name="특고압케이블전공992" localSheetId="36">#REF!</definedName>
    <definedName name="특고압케이블전공992" localSheetId="34">#REF!</definedName>
    <definedName name="특고압케이블전공992" localSheetId="42">#REF!</definedName>
    <definedName name="특고압케이블전공992" localSheetId="22">#REF!</definedName>
    <definedName name="특고압케이블전공992" localSheetId="43">#REF!</definedName>
    <definedName name="특고압케이블전공992">#REF!</definedName>
    <definedName name="특공">#REF!</definedName>
    <definedName name="특급원자력비파괴시험공001" localSheetId="4">#REF!</definedName>
    <definedName name="특급원자력비파괴시험공001" localSheetId="37">#REF!</definedName>
    <definedName name="특급원자력비파괴시험공001" localSheetId="38">#REF!</definedName>
    <definedName name="특급원자력비파괴시험공001" localSheetId="39">#REF!</definedName>
    <definedName name="특급원자력비파괴시험공001" localSheetId="40">#REF!</definedName>
    <definedName name="특급원자력비파괴시험공001" localSheetId="35">#REF!</definedName>
    <definedName name="특급원자력비파괴시험공001" localSheetId="41">#REF!</definedName>
    <definedName name="특급원자력비파괴시험공001" localSheetId="36">#REF!</definedName>
    <definedName name="특급원자력비파괴시험공001" localSheetId="34">#REF!</definedName>
    <definedName name="특급원자력비파괴시험공001" localSheetId="42">#REF!</definedName>
    <definedName name="특급원자력비파괴시험공001" localSheetId="22">#REF!</definedName>
    <definedName name="특급원자력비파괴시험공001" localSheetId="43">#REF!</definedName>
    <definedName name="특급원자력비파괴시험공001">#REF!</definedName>
    <definedName name="특급원자력비파괴시험공002" localSheetId="4">#REF!</definedName>
    <definedName name="특급원자력비파괴시험공002" localSheetId="37">#REF!</definedName>
    <definedName name="특급원자력비파괴시험공002" localSheetId="38">#REF!</definedName>
    <definedName name="특급원자력비파괴시험공002" localSheetId="39">#REF!</definedName>
    <definedName name="특급원자력비파괴시험공002" localSheetId="40">#REF!</definedName>
    <definedName name="특급원자력비파괴시험공002" localSheetId="35">#REF!</definedName>
    <definedName name="특급원자력비파괴시험공002" localSheetId="41">#REF!</definedName>
    <definedName name="특급원자력비파괴시험공002" localSheetId="36">#REF!</definedName>
    <definedName name="특급원자력비파괴시험공002" localSheetId="34">#REF!</definedName>
    <definedName name="특급원자력비파괴시험공002" localSheetId="42">#REF!</definedName>
    <definedName name="특급원자력비파괴시험공002" localSheetId="22">#REF!</definedName>
    <definedName name="특급원자력비파괴시험공002" localSheetId="43">#REF!</definedName>
    <definedName name="특급원자력비파괴시험공002">#REF!</definedName>
    <definedName name="특급원자력비파괴시험공011" localSheetId="4">#REF!</definedName>
    <definedName name="특급원자력비파괴시험공011" localSheetId="37">#REF!</definedName>
    <definedName name="특급원자력비파괴시험공011" localSheetId="38">#REF!</definedName>
    <definedName name="특급원자력비파괴시험공011" localSheetId="39">#REF!</definedName>
    <definedName name="특급원자력비파괴시험공011" localSheetId="40">#REF!</definedName>
    <definedName name="특급원자력비파괴시험공011" localSheetId="35">#REF!</definedName>
    <definedName name="특급원자력비파괴시험공011" localSheetId="41">#REF!</definedName>
    <definedName name="특급원자력비파괴시험공011" localSheetId="36">#REF!</definedName>
    <definedName name="특급원자력비파괴시험공011" localSheetId="34">#REF!</definedName>
    <definedName name="특급원자력비파괴시험공011" localSheetId="42">#REF!</definedName>
    <definedName name="특급원자력비파괴시험공011" localSheetId="22">#REF!</definedName>
    <definedName name="특급원자력비파괴시험공011" localSheetId="43">#REF!</definedName>
    <definedName name="특급원자력비파괴시험공011">#REF!</definedName>
    <definedName name="특급원자력비파괴시험공982" localSheetId="4">#REF!</definedName>
    <definedName name="특급원자력비파괴시험공982" localSheetId="37">#REF!</definedName>
    <definedName name="특급원자력비파괴시험공982" localSheetId="38">#REF!</definedName>
    <definedName name="특급원자력비파괴시험공982" localSheetId="39">#REF!</definedName>
    <definedName name="특급원자력비파괴시험공982" localSheetId="40">#REF!</definedName>
    <definedName name="특급원자력비파괴시험공982" localSheetId="35">#REF!</definedName>
    <definedName name="특급원자력비파괴시험공982" localSheetId="41">#REF!</definedName>
    <definedName name="특급원자력비파괴시험공982" localSheetId="36">#REF!</definedName>
    <definedName name="특급원자력비파괴시험공982" localSheetId="34">#REF!</definedName>
    <definedName name="특급원자력비파괴시험공982" localSheetId="42">#REF!</definedName>
    <definedName name="특급원자력비파괴시험공982" localSheetId="22">#REF!</definedName>
    <definedName name="특급원자력비파괴시험공982" localSheetId="43">#REF!</definedName>
    <definedName name="특급원자력비파괴시험공982">#REF!</definedName>
    <definedName name="특급원자력비파괴시험공991" localSheetId="4">#REF!</definedName>
    <definedName name="특급원자력비파괴시험공991" localSheetId="37">#REF!</definedName>
    <definedName name="특급원자력비파괴시험공991" localSheetId="38">#REF!</definedName>
    <definedName name="특급원자력비파괴시험공991" localSheetId="39">#REF!</definedName>
    <definedName name="특급원자력비파괴시험공991" localSheetId="40">#REF!</definedName>
    <definedName name="특급원자력비파괴시험공991" localSheetId="35">#REF!</definedName>
    <definedName name="특급원자력비파괴시험공991" localSheetId="41">#REF!</definedName>
    <definedName name="특급원자력비파괴시험공991" localSheetId="36">#REF!</definedName>
    <definedName name="특급원자력비파괴시험공991" localSheetId="34">#REF!</definedName>
    <definedName name="특급원자력비파괴시험공991" localSheetId="42">#REF!</definedName>
    <definedName name="특급원자력비파괴시험공991" localSheetId="22">#REF!</definedName>
    <definedName name="특급원자력비파괴시험공991" localSheetId="43">#REF!</definedName>
    <definedName name="특급원자력비파괴시험공991">#REF!</definedName>
    <definedName name="특급원자력비파괴시험공992" localSheetId="4">#REF!</definedName>
    <definedName name="특급원자력비파괴시험공992" localSheetId="37">#REF!</definedName>
    <definedName name="특급원자력비파괴시험공992" localSheetId="38">#REF!</definedName>
    <definedName name="특급원자력비파괴시험공992" localSheetId="39">#REF!</definedName>
    <definedName name="특급원자력비파괴시험공992" localSheetId="40">#REF!</definedName>
    <definedName name="특급원자력비파괴시험공992" localSheetId="35">#REF!</definedName>
    <definedName name="특급원자력비파괴시험공992" localSheetId="41">#REF!</definedName>
    <definedName name="특급원자력비파괴시험공992" localSheetId="36">#REF!</definedName>
    <definedName name="특급원자력비파괴시험공992" localSheetId="34">#REF!</definedName>
    <definedName name="특급원자력비파괴시험공992" localSheetId="42">#REF!</definedName>
    <definedName name="특급원자력비파괴시험공992" localSheetId="22">#REF!</definedName>
    <definedName name="특급원자력비파괴시험공992" localSheetId="43">#REF!</definedName>
    <definedName name="특급원자력비파괴시험공992">#REF!</definedName>
    <definedName name="특별" localSheetId="4">#REF!</definedName>
    <definedName name="특별" localSheetId="37">#REF!</definedName>
    <definedName name="특별" localSheetId="38">#REF!</definedName>
    <definedName name="특별" localSheetId="39">#REF!</definedName>
    <definedName name="특별" localSheetId="40">#REF!</definedName>
    <definedName name="특별" localSheetId="35">#REF!</definedName>
    <definedName name="특별" localSheetId="41">#REF!</definedName>
    <definedName name="특별" localSheetId="36">#REF!</definedName>
    <definedName name="특별" localSheetId="34">#REF!</definedName>
    <definedName name="특별" localSheetId="42">#REF!</definedName>
    <definedName name="특별" localSheetId="22">#REF!</definedName>
    <definedName name="특별" localSheetId="43">#REF!</definedName>
    <definedName name="특별">#REF!</definedName>
    <definedName name="특별고압케이블전공">#REF!</definedName>
    <definedName name="특별시방서">#REF!</definedName>
    <definedName name="특별인부" localSheetId="4">#REF!</definedName>
    <definedName name="특별인부" localSheetId="37">#REF!</definedName>
    <definedName name="특별인부" localSheetId="38">#REF!</definedName>
    <definedName name="특별인부" localSheetId="39">#REF!</definedName>
    <definedName name="특별인부" localSheetId="40">#REF!</definedName>
    <definedName name="특별인부" localSheetId="35">#REF!</definedName>
    <definedName name="특별인부" localSheetId="41">#REF!</definedName>
    <definedName name="특별인부" localSheetId="36">#REF!</definedName>
    <definedName name="특별인부" localSheetId="34">#REF!</definedName>
    <definedName name="특별인부" localSheetId="42">#REF!</definedName>
    <definedName name="특별인부" localSheetId="22">#REF!</definedName>
    <definedName name="특별인부" localSheetId="43">#REF!</definedName>
    <definedName name="특별인부">#REF!</definedName>
    <definedName name="특별인부001" localSheetId="4">#REF!</definedName>
    <definedName name="특별인부001" localSheetId="37">#REF!</definedName>
    <definedName name="특별인부001" localSheetId="38">#REF!</definedName>
    <definedName name="특별인부001" localSheetId="39">#REF!</definedName>
    <definedName name="특별인부001" localSheetId="40">#REF!</definedName>
    <definedName name="특별인부001" localSheetId="35">#REF!</definedName>
    <definedName name="특별인부001" localSheetId="41">#REF!</definedName>
    <definedName name="특별인부001" localSheetId="36">#REF!</definedName>
    <definedName name="특별인부001" localSheetId="34">#REF!</definedName>
    <definedName name="특별인부001" localSheetId="42">#REF!</definedName>
    <definedName name="특별인부001" localSheetId="22">#REF!</definedName>
    <definedName name="특별인부001" localSheetId="43">#REF!</definedName>
    <definedName name="특별인부001">#REF!</definedName>
    <definedName name="특별인부002" localSheetId="4">#REF!</definedName>
    <definedName name="특별인부002" localSheetId="37">#REF!</definedName>
    <definedName name="특별인부002" localSheetId="38">#REF!</definedName>
    <definedName name="특별인부002" localSheetId="39">#REF!</definedName>
    <definedName name="특별인부002" localSheetId="40">#REF!</definedName>
    <definedName name="특별인부002" localSheetId="35">#REF!</definedName>
    <definedName name="특별인부002" localSheetId="41">#REF!</definedName>
    <definedName name="특별인부002" localSheetId="36">#REF!</definedName>
    <definedName name="특별인부002" localSheetId="34">#REF!</definedName>
    <definedName name="특별인부002" localSheetId="42">#REF!</definedName>
    <definedName name="특별인부002" localSheetId="22">#REF!</definedName>
    <definedName name="특별인부002" localSheetId="43">#REF!</definedName>
    <definedName name="특별인부002">#REF!</definedName>
    <definedName name="특별인부011" localSheetId="4">#REF!</definedName>
    <definedName name="특별인부011" localSheetId="37">#REF!</definedName>
    <definedName name="특별인부011" localSheetId="38">#REF!</definedName>
    <definedName name="특별인부011" localSheetId="39">#REF!</definedName>
    <definedName name="특별인부011" localSheetId="40">#REF!</definedName>
    <definedName name="특별인부011" localSheetId="35">#REF!</definedName>
    <definedName name="특별인부011" localSheetId="41">#REF!</definedName>
    <definedName name="특별인부011" localSheetId="36">#REF!</definedName>
    <definedName name="특별인부011" localSheetId="34">#REF!</definedName>
    <definedName name="특별인부011" localSheetId="42">#REF!</definedName>
    <definedName name="특별인부011" localSheetId="22">#REF!</definedName>
    <definedName name="특별인부011" localSheetId="43">#REF!</definedName>
    <definedName name="특별인부011">#REF!</definedName>
    <definedName name="특별인부982" localSheetId="4">#REF!</definedName>
    <definedName name="특별인부982" localSheetId="37">#REF!</definedName>
    <definedName name="특별인부982" localSheetId="38">#REF!</definedName>
    <definedName name="특별인부982" localSheetId="39">#REF!</definedName>
    <definedName name="특별인부982" localSheetId="40">#REF!</definedName>
    <definedName name="특별인부982" localSheetId="35">#REF!</definedName>
    <definedName name="특별인부982" localSheetId="41">#REF!</definedName>
    <definedName name="특별인부982" localSheetId="36">#REF!</definedName>
    <definedName name="특별인부982" localSheetId="34">#REF!</definedName>
    <definedName name="특별인부982" localSheetId="42">#REF!</definedName>
    <definedName name="특별인부982" localSheetId="22">#REF!</definedName>
    <definedName name="특별인부982" localSheetId="43">#REF!</definedName>
    <definedName name="특별인부982">#REF!</definedName>
    <definedName name="특별인부991" localSheetId="4">#REF!</definedName>
    <definedName name="특별인부991" localSheetId="37">#REF!</definedName>
    <definedName name="특별인부991" localSheetId="38">#REF!</definedName>
    <definedName name="특별인부991" localSheetId="39">#REF!</definedName>
    <definedName name="특별인부991" localSheetId="40">#REF!</definedName>
    <definedName name="특별인부991" localSheetId="35">#REF!</definedName>
    <definedName name="특별인부991" localSheetId="41">#REF!</definedName>
    <definedName name="특별인부991" localSheetId="36">#REF!</definedName>
    <definedName name="특별인부991" localSheetId="34">#REF!</definedName>
    <definedName name="특별인부991" localSheetId="42">#REF!</definedName>
    <definedName name="특별인부991" localSheetId="22">#REF!</definedName>
    <definedName name="특별인부991" localSheetId="43">#REF!</definedName>
    <definedName name="특별인부991">#REF!</definedName>
    <definedName name="특별인부992" localSheetId="4">#REF!</definedName>
    <definedName name="특별인부992" localSheetId="37">#REF!</definedName>
    <definedName name="특별인부992" localSheetId="38">#REF!</definedName>
    <definedName name="특별인부992" localSheetId="39">#REF!</definedName>
    <definedName name="특별인부992" localSheetId="40">#REF!</definedName>
    <definedName name="특별인부992" localSheetId="35">#REF!</definedName>
    <definedName name="특별인부992" localSheetId="41">#REF!</definedName>
    <definedName name="특별인부992" localSheetId="36">#REF!</definedName>
    <definedName name="특별인부992" localSheetId="34">#REF!</definedName>
    <definedName name="특별인부992" localSheetId="42">#REF!</definedName>
    <definedName name="특별인부992" localSheetId="22">#REF!</definedName>
    <definedName name="특별인부992" localSheetId="43">#REF!</definedName>
    <definedName name="특별인부992">#REF!</definedName>
    <definedName name="특수및기타건설공사">[4]단위수량!#REF!</definedName>
    <definedName name="특수비계공">#REF!</definedName>
    <definedName name="특수비계공001" localSheetId="4">#REF!</definedName>
    <definedName name="특수비계공001" localSheetId="37">#REF!</definedName>
    <definedName name="특수비계공001" localSheetId="38">#REF!</definedName>
    <definedName name="특수비계공001" localSheetId="39">#REF!</definedName>
    <definedName name="특수비계공001" localSheetId="40">#REF!</definedName>
    <definedName name="특수비계공001" localSheetId="35">#REF!</definedName>
    <definedName name="특수비계공001" localSheetId="41">#REF!</definedName>
    <definedName name="특수비계공001" localSheetId="36">#REF!</definedName>
    <definedName name="특수비계공001" localSheetId="34">#REF!</definedName>
    <definedName name="특수비계공001" localSheetId="42">#REF!</definedName>
    <definedName name="특수비계공001" localSheetId="22">#REF!</definedName>
    <definedName name="특수비계공001" localSheetId="43">#REF!</definedName>
    <definedName name="특수비계공001">#REF!</definedName>
    <definedName name="특수비계공002" localSheetId="4">#REF!</definedName>
    <definedName name="특수비계공002" localSheetId="37">#REF!</definedName>
    <definedName name="특수비계공002" localSheetId="38">#REF!</definedName>
    <definedName name="특수비계공002" localSheetId="39">#REF!</definedName>
    <definedName name="특수비계공002" localSheetId="40">#REF!</definedName>
    <definedName name="특수비계공002" localSheetId="35">#REF!</definedName>
    <definedName name="특수비계공002" localSheetId="41">#REF!</definedName>
    <definedName name="특수비계공002" localSheetId="36">#REF!</definedName>
    <definedName name="특수비계공002" localSheetId="34">#REF!</definedName>
    <definedName name="특수비계공002" localSheetId="42">#REF!</definedName>
    <definedName name="특수비계공002" localSheetId="22">#REF!</definedName>
    <definedName name="특수비계공002" localSheetId="43">#REF!</definedName>
    <definedName name="특수비계공002">#REF!</definedName>
    <definedName name="특수비계공011" localSheetId="4">#REF!</definedName>
    <definedName name="특수비계공011" localSheetId="37">#REF!</definedName>
    <definedName name="특수비계공011" localSheetId="38">#REF!</definedName>
    <definedName name="특수비계공011" localSheetId="39">#REF!</definedName>
    <definedName name="특수비계공011" localSheetId="40">#REF!</definedName>
    <definedName name="특수비계공011" localSheetId="35">#REF!</definedName>
    <definedName name="특수비계공011" localSheetId="41">#REF!</definedName>
    <definedName name="특수비계공011" localSheetId="36">#REF!</definedName>
    <definedName name="특수비계공011" localSheetId="34">#REF!</definedName>
    <definedName name="특수비계공011" localSheetId="42">#REF!</definedName>
    <definedName name="특수비계공011" localSheetId="22">#REF!</definedName>
    <definedName name="특수비계공011" localSheetId="43">#REF!</definedName>
    <definedName name="특수비계공011">#REF!</definedName>
    <definedName name="특수비계공982" localSheetId="4">#REF!</definedName>
    <definedName name="특수비계공982" localSheetId="37">#REF!</definedName>
    <definedName name="특수비계공982" localSheetId="38">#REF!</definedName>
    <definedName name="특수비계공982" localSheetId="39">#REF!</definedName>
    <definedName name="특수비계공982" localSheetId="40">#REF!</definedName>
    <definedName name="특수비계공982" localSheetId="35">#REF!</definedName>
    <definedName name="특수비계공982" localSheetId="41">#REF!</definedName>
    <definedName name="특수비계공982" localSheetId="36">#REF!</definedName>
    <definedName name="특수비계공982" localSheetId="34">#REF!</definedName>
    <definedName name="특수비계공982" localSheetId="42">#REF!</definedName>
    <definedName name="특수비계공982" localSheetId="22">#REF!</definedName>
    <definedName name="특수비계공982" localSheetId="43">#REF!</definedName>
    <definedName name="특수비계공982">#REF!</definedName>
    <definedName name="특수비계공991" localSheetId="4">#REF!</definedName>
    <definedName name="특수비계공991" localSheetId="37">#REF!</definedName>
    <definedName name="특수비계공991" localSheetId="38">#REF!</definedName>
    <definedName name="특수비계공991" localSheetId="39">#REF!</definedName>
    <definedName name="특수비계공991" localSheetId="40">#REF!</definedName>
    <definedName name="특수비계공991" localSheetId="35">#REF!</definedName>
    <definedName name="특수비계공991" localSheetId="41">#REF!</definedName>
    <definedName name="특수비계공991" localSheetId="36">#REF!</definedName>
    <definedName name="특수비계공991" localSheetId="34">#REF!</definedName>
    <definedName name="특수비계공991" localSheetId="42">#REF!</definedName>
    <definedName name="특수비계공991" localSheetId="22">#REF!</definedName>
    <definedName name="특수비계공991" localSheetId="43">#REF!</definedName>
    <definedName name="특수비계공991">#REF!</definedName>
    <definedName name="특수비계공992" localSheetId="4">#REF!</definedName>
    <definedName name="특수비계공992" localSheetId="37">#REF!</definedName>
    <definedName name="특수비계공992" localSheetId="38">#REF!</definedName>
    <definedName name="특수비계공992" localSheetId="39">#REF!</definedName>
    <definedName name="특수비계공992" localSheetId="40">#REF!</definedName>
    <definedName name="특수비계공992" localSheetId="35">#REF!</definedName>
    <definedName name="특수비계공992" localSheetId="41">#REF!</definedName>
    <definedName name="특수비계공992" localSheetId="36">#REF!</definedName>
    <definedName name="특수비계공992" localSheetId="34">#REF!</definedName>
    <definedName name="특수비계공992" localSheetId="42">#REF!</definedName>
    <definedName name="특수비계공992" localSheetId="22">#REF!</definedName>
    <definedName name="특수비계공992" localSheetId="43">#REF!</definedName>
    <definedName name="특수비계공992">#REF!</definedName>
    <definedName name="특수화공001" localSheetId="4">#REF!</definedName>
    <definedName name="특수화공001" localSheetId="37">#REF!</definedName>
    <definedName name="특수화공001" localSheetId="38">#REF!</definedName>
    <definedName name="특수화공001" localSheetId="39">#REF!</definedName>
    <definedName name="특수화공001" localSheetId="40">#REF!</definedName>
    <definedName name="특수화공001" localSheetId="35">#REF!</definedName>
    <definedName name="특수화공001" localSheetId="41">#REF!</definedName>
    <definedName name="특수화공001" localSheetId="36">#REF!</definedName>
    <definedName name="특수화공001" localSheetId="34">#REF!</definedName>
    <definedName name="특수화공001" localSheetId="42">#REF!</definedName>
    <definedName name="특수화공001" localSheetId="22">#REF!</definedName>
    <definedName name="특수화공001" localSheetId="43">#REF!</definedName>
    <definedName name="특수화공001">#REF!</definedName>
    <definedName name="특수화공002" localSheetId="4">#REF!</definedName>
    <definedName name="특수화공002" localSheetId="37">#REF!</definedName>
    <definedName name="특수화공002" localSheetId="38">#REF!</definedName>
    <definedName name="특수화공002" localSheetId="39">#REF!</definedName>
    <definedName name="특수화공002" localSheetId="40">#REF!</definedName>
    <definedName name="특수화공002" localSheetId="35">#REF!</definedName>
    <definedName name="특수화공002" localSheetId="41">#REF!</definedName>
    <definedName name="특수화공002" localSheetId="36">#REF!</definedName>
    <definedName name="특수화공002" localSheetId="34">#REF!</definedName>
    <definedName name="특수화공002" localSheetId="42">#REF!</definedName>
    <definedName name="특수화공002" localSheetId="22">#REF!</definedName>
    <definedName name="특수화공002" localSheetId="43">#REF!</definedName>
    <definedName name="특수화공002">#REF!</definedName>
    <definedName name="특수화공011" localSheetId="4">#REF!</definedName>
    <definedName name="특수화공011" localSheetId="37">#REF!</definedName>
    <definedName name="특수화공011" localSheetId="38">#REF!</definedName>
    <definedName name="특수화공011" localSheetId="39">#REF!</definedName>
    <definedName name="특수화공011" localSheetId="40">#REF!</definedName>
    <definedName name="특수화공011" localSheetId="35">#REF!</definedName>
    <definedName name="특수화공011" localSheetId="41">#REF!</definedName>
    <definedName name="특수화공011" localSheetId="36">#REF!</definedName>
    <definedName name="특수화공011" localSheetId="34">#REF!</definedName>
    <definedName name="특수화공011" localSheetId="42">#REF!</definedName>
    <definedName name="특수화공011" localSheetId="22">#REF!</definedName>
    <definedName name="특수화공011" localSheetId="43">#REF!</definedName>
    <definedName name="특수화공011">#REF!</definedName>
    <definedName name="특수화공982" localSheetId="4">#REF!</definedName>
    <definedName name="특수화공982" localSheetId="37">#REF!</definedName>
    <definedName name="특수화공982" localSheetId="38">#REF!</definedName>
    <definedName name="특수화공982" localSheetId="39">#REF!</definedName>
    <definedName name="특수화공982" localSheetId="40">#REF!</definedName>
    <definedName name="특수화공982" localSheetId="35">#REF!</definedName>
    <definedName name="특수화공982" localSheetId="41">#REF!</definedName>
    <definedName name="특수화공982" localSheetId="36">#REF!</definedName>
    <definedName name="특수화공982" localSheetId="34">#REF!</definedName>
    <definedName name="특수화공982" localSheetId="42">#REF!</definedName>
    <definedName name="특수화공982" localSheetId="22">#REF!</definedName>
    <definedName name="특수화공982" localSheetId="43">#REF!</definedName>
    <definedName name="특수화공982">#REF!</definedName>
    <definedName name="특수화공991" localSheetId="4">#REF!</definedName>
    <definedName name="특수화공991" localSheetId="37">#REF!</definedName>
    <definedName name="특수화공991" localSheetId="38">#REF!</definedName>
    <definedName name="특수화공991" localSheetId="39">#REF!</definedName>
    <definedName name="특수화공991" localSheetId="40">#REF!</definedName>
    <definedName name="특수화공991" localSheetId="35">#REF!</definedName>
    <definedName name="특수화공991" localSheetId="41">#REF!</definedName>
    <definedName name="특수화공991" localSheetId="36">#REF!</definedName>
    <definedName name="특수화공991" localSheetId="34">#REF!</definedName>
    <definedName name="특수화공991" localSheetId="42">#REF!</definedName>
    <definedName name="특수화공991" localSheetId="22">#REF!</definedName>
    <definedName name="특수화공991" localSheetId="43">#REF!</definedName>
    <definedName name="특수화공991">#REF!</definedName>
    <definedName name="특수화공992" localSheetId="4">#REF!</definedName>
    <definedName name="특수화공992" localSheetId="37">#REF!</definedName>
    <definedName name="특수화공992" localSheetId="38">#REF!</definedName>
    <definedName name="특수화공992" localSheetId="39">#REF!</definedName>
    <definedName name="특수화공992" localSheetId="40">#REF!</definedName>
    <definedName name="특수화공992" localSheetId="35">#REF!</definedName>
    <definedName name="특수화공992" localSheetId="41">#REF!</definedName>
    <definedName name="특수화공992" localSheetId="36">#REF!</definedName>
    <definedName name="특수화공992" localSheetId="34">#REF!</definedName>
    <definedName name="특수화공992" localSheetId="42">#REF!</definedName>
    <definedName name="특수화공992" localSheetId="22">#REF!</definedName>
    <definedName name="특수화공992" localSheetId="43">#REF!</definedName>
    <definedName name="특수화공992">#REF!</definedName>
    <definedName name="특인">[26]관급자재대!#REF!</definedName>
    <definedName name="특임1">#REF!</definedName>
    <definedName name="특임2">#REF!</definedName>
    <definedName name="특임3">#REF!</definedName>
    <definedName name="특허CV1">#REF!</definedName>
    <definedName name="ㅍ" localSheetId="4" hidden="1">#N/A</definedName>
    <definedName name="ㅍ" localSheetId="52" hidden="1">{#N/A,#N/A,FALSE,"2~8번"}</definedName>
    <definedName name="ㅍ" localSheetId="21" hidden="1">{#N/A,#N/A,FALSE,"2~8번"}</definedName>
    <definedName name="ㅍ" localSheetId="22" hidden="1">{#N/A,#N/A,FALSE,"2~8번"}</definedName>
    <definedName name="ㅍ" hidden="1">{#N/A,#N/A,FALSE,"2~8번"}</definedName>
    <definedName name="ㅍㄴㅇㄹ" hidden="1">#REF!</definedName>
    <definedName name="ㅍ춫" hidden="1">{#N/A,#N/A,FALSE,"골재소요량";#N/A,#N/A,FALSE,"골재소요량"}</definedName>
    <definedName name="ㅍ츝" hidden="1">{#N/A,#N/A,FALSE,"표지목차"}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" hidden="1">{"'중기작업1'!$A$1:$V$18"}</definedName>
    <definedName name="ㅍㅍㅍㅍㅍ" hidden="1">{#N/A,#N/A,FALSE,"표지목차"}</definedName>
    <definedName name="파고라노">#REF!</definedName>
    <definedName name="파고라재">#REF!</definedName>
    <definedName name="파군재교" hidden="1">{#N/A,#N/A,FALSE,"단면 제원"}</definedName>
    <definedName name="파이프">#REF!</definedName>
    <definedName name="파일" localSheetId="4" hidden="1">#REF!</definedName>
    <definedName name="파일" localSheetId="14" hidden="1">#REF!</definedName>
    <definedName name="파일" localSheetId="13" hidden="1">#REF!</definedName>
    <definedName name="파일" localSheetId="12" hidden="1">#REF!</definedName>
    <definedName name="파일" localSheetId="37" hidden="1">#REF!</definedName>
    <definedName name="파일" localSheetId="38" hidden="1">#REF!</definedName>
    <definedName name="파일" localSheetId="39" hidden="1">#REF!</definedName>
    <definedName name="파일" localSheetId="40" hidden="1">#REF!</definedName>
    <definedName name="파일" localSheetId="35" hidden="1">#REF!</definedName>
    <definedName name="파일" localSheetId="41" hidden="1">#REF!</definedName>
    <definedName name="파일" localSheetId="36" hidden="1">#REF!</definedName>
    <definedName name="파일" localSheetId="34" hidden="1">#REF!</definedName>
    <definedName name="파일" localSheetId="42" hidden="1">#REF!</definedName>
    <definedName name="파일" localSheetId="22" hidden="1">#REF!</definedName>
    <definedName name="파일" localSheetId="10" hidden="1">#REF!</definedName>
    <definedName name="파일" localSheetId="43" hidden="1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파카숀빗드">#REF!</definedName>
    <definedName name="판넬조립공001" localSheetId="4">#REF!</definedName>
    <definedName name="판넬조립공001" localSheetId="37">#REF!</definedName>
    <definedName name="판넬조립공001" localSheetId="38">#REF!</definedName>
    <definedName name="판넬조립공001" localSheetId="39">#REF!</definedName>
    <definedName name="판넬조립공001" localSheetId="40">#REF!</definedName>
    <definedName name="판넬조립공001" localSheetId="35">#REF!</definedName>
    <definedName name="판넬조립공001" localSheetId="41">#REF!</definedName>
    <definedName name="판넬조립공001" localSheetId="36">#REF!</definedName>
    <definedName name="판넬조립공001" localSheetId="34">#REF!</definedName>
    <definedName name="판넬조립공001" localSheetId="42">#REF!</definedName>
    <definedName name="판넬조립공001" localSheetId="22">#REF!</definedName>
    <definedName name="판넬조립공001" localSheetId="43">#REF!</definedName>
    <definedName name="판넬조립공001">#REF!</definedName>
    <definedName name="판넬조립공002" localSheetId="4">#REF!</definedName>
    <definedName name="판넬조립공002" localSheetId="37">#REF!</definedName>
    <definedName name="판넬조립공002" localSheetId="38">#REF!</definedName>
    <definedName name="판넬조립공002" localSheetId="39">#REF!</definedName>
    <definedName name="판넬조립공002" localSheetId="40">#REF!</definedName>
    <definedName name="판넬조립공002" localSheetId="35">#REF!</definedName>
    <definedName name="판넬조립공002" localSheetId="41">#REF!</definedName>
    <definedName name="판넬조립공002" localSheetId="36">#REF!</definedName>
    <definedName name="판넬조립공002" localSheetId="34">#REF!</definedName>
    <definedName name="판넬조립공002" localSheetId="42">#REF!</definedName>
    <definedName name="판넬조립공002" localSheetId="22">#REF!</definedName>
    <definedName name="판넬조립공002" localSheetId="43">#REF!</definedName>
    <definedName name="판넬조립공002">#REF!</definedName>
    <definedName name="판넬조립공011" localSheetId="4">#REF!</definedName>
    <definedName name="판넬조립공011" localSheetId="37">#REF!</definedName>
    <definedName name="판넬조립공011" localSheetId="38">#REF!</definedName>
    <definedName name="판넬조립공011" localSheetId="39">#REF!</definedName>
    <definedName name="판넬조립공011" localSheetId="40">#REF!</definedName>
    <definedName name="판넬조립공011" localSheetId="35">#REF!</definedName>
    <definedName name="판넬조립공011" localSheetId="41">#REF!</definedName>
    <definedName name="판넬조립공011" localSheetId="36">#REF!</definedName>
    <definedName name="판넬조립공011" localSheetId="34">#REF!</definedName>
    <definedName name="판넬조립공011" localSheetId="42">#REF!</definedName>
    <definedName name="판넬조립공011" localSheetId="22">#REF!</definedName>
    <definedName name="판넬조립공011" localSheetId="43">#REF!</definedName>
    <definedName name="판넬조립공011">#REF!</definedName>
    <definedName name="판넬조립공982" localSheetId="4">#REF!</definedName>
    <definedName name="판넬조립공982" localSheetId="37">#REF!</definedName>
    <definedName name="판넬조립공982" localSheetId="38">#REF!</definedName>
    <definedName name="판넬조립공982" localSheetId="39">#REF!</definedName>
    <definedName name="판넬조립공982" localSheetId="40">#REF!</definedName>
    <definedName name="판넬조립공982" localSheetId="35">#REF!</definedName>
    <definedName name="판넬조립공982" localSheetId="41">#REF!</definedName>
    <definedName name="판넬조립공982" localSheetId="36">#REF!</definedName>
    <definedName name="판넬조립공982" localSheetId="34">#REF!</definedName>
    <definedName name="판넬조립공982" localSheetId="42">#REF!</definedName>
    <definedName name="판넬조립공982" localSheetId="22">#REF!</definedName>
    <definedName name="판넬조립공982" localSheetId="43">#REF!</definedName>
    <definedName name="판넬조립공982">#REF!</definedName>
    <definedName name="판넬조립공991" localSheetId="4">#REF!</definedName>
    <definedName name="판넬조립공991" localSheetId="37">#REF!</definedName>
    <definedName name="판넬조립공991" localSheetId="38">#REF!</definedName>
    <definedName name="판넬조립공991" localSheetId="39">#REF!</definedName>
    <definedName name="판넬조립공991" localSheetId="40">#REF!</definedName>
    <definedName name="판넬조립공991" localSheetId="35">#REF!</definedName>
    <definedName name="판넬조립공991" localSheetId="41">#REF!</definedName>
    <definedName name="판넬조립공991" localSheetId="36">#REF!</definedName>
    <definedName name="판넬조립공991" localSheetId="34">#REF!</definedName>
    <definedName name="판넬조립공991" localSheetId="42">#REF!</definedName>
    <definedName name="판넬조립공991" localSheetId="22">#REF!</definedName>
    <definedName name="판넬조립공991" localSheetId="43">#REF!</definedName>
    <definedName name="판넬조립공991">#REF!</definedName>
    <definedName name="판넬조립공992" localSheetId="4">#REF!</definedName>
    <definedName name="판넬조립공992" localSheetId="37">#REF!</definedName>
    <definedName name="판넬조립공992" localSheetId="38">#REF!</definedName>
    <definedName name="판넬조립공992" localSheetId="39">#REF!</definedName>
    <definedName name="판넬조립공992" localSheetId="40">#REF!</definedName>
    <definedName name="판넬조립공992" localSheetId="35">#REF!</definedName>
    <definedName name="판넬조립공992" localSheetId="41">#REF!</definedName>
    <definedName name="판넬조립공992" localSheetId="36">#REF!</definedName>
    <definedName name="판넬조립공992" localSheetId="34">#REF!</definedName>
    <definedName name="판넬조립공992" localSheetId="42">#REF!</definedName>
    <definedName name="판넬조립공992" localSheetId="22">#REF!</definedName>
    <definedName name="판넬조립공992" localSheetId="43">#REF!</definedName>
    <definedName name="판넬조립공992">#REF!</definedName>
    <definedName name="판석노">#REF!</definedName>
    <definedName name="판석재">#REF!</definedName>
    <definedName name="판재">#REF!</definedName>
    <definedName name="팔" hidden="1">#REF!</definedName>
    <definedName name="팥배나무H3.0" localSheetId="4">#REF!</definedName>
    <definedName name="팥배나무H3.0" localSheetId="37">#REF!</definedName>
    <definedName name="팥배나무H3.0" localSheetId="38">#REF!</definedName>
    <definedName name="팥배나무H3.0" localSheetId="39">#REF!</definedName>
    <definedName name="팥배나무H3.0" localSheetId="40">#REF!</definedName>
    <definedName name="팥배나무H3.0" localSheetId="35">#REF!</definedName>
    <definedName name="팥배나무H3.0" localSheetId="41">#REF!</definedName>
    <definedName name="팥배나무H3.0" localSheetId="36">#REF!</definedName>
    <definedName name="팥배나무H3.0" localSheetId="34">#REF!</definedName>
    <definedName name="팥배나무H3.0" localSheetId="42">#REF!</definedName>
    <definedName name="팥배나무H3.0" localSheetId="22">#REF!</definedName>
    <definedName name="팥배나무H3.0" localSheetId="43">#REF!</definedName>
    <definedName name="팥배나무H3.0">#REF!</definedName>
    <definedName name="팽나무H4.0" localSheetId="4">#REF!</definedName>
    <definedName name="팽나무H4.0" localSheetId="37">#REF!</definedName>
    <definedName name="팽나무H4.0" localSheetId="38">#REF!</definedName>
    <definedName name="팽나무H4.0" localSheetId="39">#REF!</definedName>
    <definedName name="팽나무H4.0" localSheetId="40">#REF!</definedName>
    <definedName name="팽나무H4.0" localSheetId="35">#REF!</definedName>
    <definedName name="팽나무H4.0" localSheetId="41">#REF!</definedName>
    <definedName name="팽나무H4.0" localSheetId="36">#REF!</definedName>
    <definedName name="팽나무H4.0" localSheetId="34">#REF!</definedName>
    <definedName name="팽나무H4.0" localSheetId="42">#REF!</definedName>
    <definedName name="팽나무H4.0" localSheetId="22">#REF!</definedName>
    <definedName name="팽나무H4.0" localSheetId="43">#REF!</definedName>
    <definedName name="팽나무H4.0">#REF!</definedName>
    <definedName name="팽나무R10경">#REF!</definedName>
    <definedName name="팽나무R10노">#REF!</definedName>
    <definedName name="팽나무R10재">#REF!</definedName>
    <definedName name="펌경">#REF!</definedName>
    <definedName name="펌노">#REF!</definedName>
    <definedName name="펌재">#REF!</definedName>
    <definedName name="펌프구경" localSheetId="4">#REF!</definedName>
    <definedName name="펌프구경" localSheetId="37">#REF!</definedName>
    <definedName name="펌프구경" localSheetId="38">#REF!</definedName>
    <definedName name="펌프구경" localSheetId="39">#REF!</definedName>
    <definedName name="펌프구경" localSheetId="40">#REF!</definedName>
    <definedName name="펌프구경" localSheetId="35">#REF!</definedName>
    <definedName name="펌프구경" localSheetId="41">#REF!</definedName>
    <definedName name="펌프구경" localSheetId="36">#REF!</definedName>
    <definedName name="펌프구경" localSheetId="34">#REF!</definedName>
    <definedName name="펌프구경" localSheetId="42">#REF!</definedName>
    <definedName name="펌프구경" localSheetId="22">#REF!</definedName>
    <definedName name="펌프구경" localSheetId="43">#REF!</definedName>
    <definedName name="펌프구경">#REF!</definedName>
    <definedName name="펌프방진가대설치">#REF!</definedName>
    <definedName name="페기갑지" hidden="1">#REF!</definedName>
    <definedName name="페기물">#REF!</definedName>
    <definedName name="편백H2.0">#REF!</definedName>
    <definedName name="편백H2.0경">#REF!</definedName>
    <definedName name="편백H2.0노">#REF!</definedName>
    <definedName name="편백H2.0재">#REF!</definedName>
    <definedName name="편백H2.5경">#REF!</definedName>
    <definedName name="편백H2.5노">#REF!</definedName>
    <definedName name="편백H2.5재">#REF!</definedName>
    <definedName name="편입용지조서">#REF!</definedName>
    <definedName name="평">#REF!</definedName>
    <definedName name="평k1" localSheetId="4">#REF!</definedName>
    <definedName name="평k1" localSheetId="37">#REF!</definedName>
    <definedName name="평k1" localSheetId="38">#REF!</definedName>
    <definedName name="평k1" localSheetId="39">#REF!</definedName>
    <definedName name="평k1" localSheetId="40">#REF!</definedName>
    <definedName name="평k1" localSheetId="35">#REF!</definedName>
    <definedName name="평k1" localSheetId="41">#REF!</definedName>
    <definedName name="평k1" localSheetId="36">#REF!</definedName>
    <definedName name="평k1" localSheetId="34">#REF!</definedName>
    <definedName name="평k1" localSheetId="42">#REF!</definedName>
    <definedName name="평k1" localSheetId="22">#REF!</definedName>
    <definedName name="평k1" localSheetId="43">#REF!</definedName>
    <definedName name="평k1">#REF!</definedName>
    <definedName name="평k2" localSheetId="4">#REF!</definedName>
    <definedName name="평k2" localSheetId="37">#REF!</definedName>
    <definedName name="평k2" localSheetId="38">#REF!</definedName>
    <definedName name="평k2" localSheetId="39">#REF!</definedName>
    <definedName name="평k2" localSheetId="40">#REF!</definedName>
    <definedName name="평k2" localSheetId="35">#REF!</definedName>
    <definedName name="평k2" localSheetId="41">#REF!</definedName>
    <definedName name="평k2" localSheetId="36">#REF!</definedName>
    <definedName name="평k2" localSheetId="34">#REF!</definedName>
    <definedName name="평k2" localSheetId="42">#REF!</definedName>
    <definedName name="평k2" localSheetId="22">#REF!</definedName>
    <definedName name="평k2" localSheetId="43">#REF!</definedName>
    <definedName name="평k2">#REF!</definedName>
    <definedName name="평k4" localSheetId="4">#REF!</definedName>
    <definedName name="평k4" localSheetId="37">#REF!</definedName>
    <definedName name="평k4" localSheetId="38">#REF!</definedName>
    <definedName name="평k4" localSheetId="39">#REF!</definedName>
    <definedName name="평k4" localSheetId="40">#REF!</definedName>
    <definedName name="평k4" localSheetId="35">#REF!</definedName>
    <definedName name="평k4" localSheetId="41">#REF!</definedName>
    <definedName name="평k4" localSheetId="36">#REF!</definedName>
    <definedName name="평k4" localSheetId="34">#REF!</definedName>
    <definedName name="평k4" localSheetId="42">#REF!</definedName>
    <definedName name="평k4" localSheetId="22">#REF!</definedName>
    <definedName name="평k4" localSheetId="43">#REF!</definedName>
    <definedName name="평k4">#REF!</definedName>
    <definedName name="평VI1" localSheetId="4">#REF!</definedName>
    <definedName name="평VI1" localSheetId="37">#REF!</definedName>
    <definedName name="평VI1" localSheetId="38">#REF!</definedName>
    <definedName name="평VI1" localSheetId="39">#REF!</definedName>
    <definedName name="평VI1" localSheetId="40">#REF!</definedName>
    <definedName name="평VI1" localSheetId="35">#REF!</definedName>
    <definedName name="평VI1" localSheetId="41">#REF!</definedName>
    <definedName name="평VI1" localSheetId="36">#REF!</definedName>
    <definedName name="평VI1" localSheetId="34">#REF!</definedName>
    <definedName name="평VI1" localSheetId="42">#REF!</definedName>
    <definedName name="평VI1" localSheetId="22">#REF!</definedName>
    <definedName name="평VI1" localSheetId="43">#REF!</definedName>
    <definedName name="평VI1">#REF!</definedName>
    <definedName name="평VI2" localSheetId="4">#REF!</definedName>
    <definedName name="평VI2" localSheetId="37">#REF!</definedName>
    <definedName name="평VI2" localSheetId="38">#REF!</definedName>
    <definedName name="평VI2" localSheetId="39">#REF!</definedName>
    <definedName name="평VI2" localSheetId="40">#REF!</definedName>
    <definedName name="평VI2" localSheetId="35">#REF!</definedName>
    <definedName name="평VI2" localSheetId="41">#REF!</definedName>
    <definedName name="평VI2" localSheetId="36">#REF!</definedName>
    <definedName name="평VI2" localSheetId="34">#REF!</definedName>
    <definedName name="평VI2" localSheetId="42">#REF!</definedName>
    <definedName name="평VI2" localSheetId="22">#REF!</definedName>
    <definedName name="평VI2" localSheetId="43">#REF!</definedName>
    <definedName name="평VI2">#REF!</definedName>
    <definedName name="평VI3" localSheetId="4">#REF!</definedName>
    <definedName name="평VI3" localSheetId="37">#REF!</definedName>
    <definedName name="평VI3" localSheetId="38">#REF!</definedName>
    <definedName name="평VI3" localSheetId="39">#REF!</definedName>
    <definedName name="평VI3" localSheetId="40">#REF!</definedName>
    <definedName name="평VI3" localSheetId="35">#REF!</definedName>
    <definedName name="평VI3" localSheetId="41">#REF!</definedName>
    <definedName name="평VI3" localSheetId="36">#REF!</definedName>
    <definedName name="평VI3" localSheetId="34">#REF!</definedName>
    <definedName name="평VI3" localSheetId="42">#REF!</definedName>
    <definedName name="평VI3" localSheetId="22">#REF!</definedName>
    <definedName name="평VI3" localSheetId="43">#REF!</definedName>
    <definedName name="평VI3">#REF!</definedName>
    <definedName name="평VI4" localSheetId="4">#REF!</definedName>
    <definedName name="평VI4" localSheetId="37">#REF!</definedName>
    <definedName name="평VI4" localSheetId="38">#REF!</definedName>
    <definedName name="평VI4" localSheetId="39">#REF!</definedName>
    <definedName name="평VI4" localSheetId="40">#REF!</definedName>
    <definedName name="평VI4" localSheetId="35">#REF!</definedName>
    <definedName name="평VI4" localSheetId="41">#REF!</definedName>
    <definedName name="평VI4" localSheetId="36">#REF!</definedName>
    <definedName name="평VI4" localSheetId="34">#REF!</definedName>
    <definedName name="평VI4" localSheetId="42">#REF!</definedName>
    <definedName name="평VI4" localSheetId="22">#REF!</definedName>
    <definedName name="평VI4" localSheetId="43">#REF!</definedName>
    <definedName name="평VI4">#REF!</definedName>
    <definedName name="평vi5" localSheetId="4">#REF!</definedName>
    <definedName name="평vi5" localSheetId="37">#REF!</definedName>
    <definedName name="평vi5" localSheetId="38">#REF!</definedName>
    <definedName name="평vi5" localSheetId="39">#REF!</definedName>
    <definedName name="평vi5" localSheetId="40">#REF!</definedName>
    <definedName name="평vi5" localSheetId="35">#REF!</definedName>
    <definedName name="평vi5" localSheetId="41">#REF!</definedName>
    <definedName name="평vi5" localSheetId="36">#REF!</definedName>
    <definedName name="평vi5" localSheetId="34">#REF!</definedName>
    <definedName name="평vi5" localSheetId="42">#REF!</definedName>
    <definedName name="평vi5" localSheetId="22">#REF!</definedName>
    <definedName name="평vi5" localSheetId="43">#REF!</definedName>
    <definedName name="평vi5">#REF!</definedName>
    <definedName name="평가기준">#REF!</definedName>
    <definedName name="평베타" localSheetId="4">#REF!</definedName>
    <definedName name="평베타" localSheetId="37">#REF!</definedName>
    <definedName name="평베타" localSheetId="38">#REF!</definedName>
    <definedName name="평베타" localSheetId="39">#REF!</definedName>
    <definedName name="평베타" localSheetId="40">#REF!</definedName>
    <definedName name="평베타" localSheetId="35">#REF!</definedName>
    <definedName name="평베타" localSheetId="41">#REF!</definedName>
    <definedName name="평베타" localSheetId="36">#REF!</definedName>
    <definedName name="평베타" localSheetId="34">#REF!</definedName>
    <definedName name="평베타" localSheetId="42">#REF!</definedName>
    <definedName name="평베타" localSheetId="22">#REF!</definedName>
    <definedName name="평베타" localSheetId="43">#REF!</definedName>
    <definedName name="평베타">#REF!</definedName>
    <definedName name="평의자노">#REF!</definedName>
    <definedName name="평의자재">#REF!</definedName>
    <definedName name="평힌k1" localSheetId="4">#REF!</definedName>
    <definedName name="평힌k1" localSheetId="37">#REF!</definedName>
    <definedName name="평힌k1" localSheetId="38">#REF!</definedName>
    <definedName name="평힌k1" localSheetId="39">#REF!</definedName>
    <definedName name="평힌k1" localSheetId="40">#REF!</definedName>
    <definedName name="평힌k1" localSheetId="35">#REF!</definedName>
    <definedName name="평힌k1" localSheetId="41">#REF!</definedName>
    <definedName name="평힌k1" localSheetId="36">#REF!</definedName>
    <definedName name="평힌k1" localSheetId="34">#REF!</definedName>
    <definedName name="평힌k1" localSheetId="42">#REF!</definedName>
    <definedName name="평힌k1" localSheetId="22">#REF!</definedName>
    <definedName name="평힌k1" localSheetId="43">#REF!</definedName>
    <definedName name="평힌k1">#REF!</definedName>
    <definedName name="평힌k2" localSheetId="4">#REF!</definedName>
    <definedName name="평힌k2" localSheetId="37">#REF!</definedName>
    <definedName name="평힌k2" localSheetId="38">#REF!</definedName>
    <definedName name="평힌k2" localSheetId="39">#REF!</definedName>
    <definedName name="평힌k2" localSheetId="40">#REF!</definedName>
    <definedName name="평힌k2" localSheetId="35">#REF!</definedName>
    <definedName name="평힌k2" localSheetId="41">#REF!</definedName>
    <definedName name="평힌k2" localSheetId="36">#REF!</definedName>
    <definedName name="평힌k2" localSheetId="34">#REF!</definedName>
    <definedName name="평힌k2" localSheetId="42">#REF!</definedName>
    <definedName name="평힌k2" localSheetId="22">#REF!</definedName>
    <definedName name="평힌k2" localSheetId="43">#REF!</definedName>
    <definedName name="평힌k2">#REF!</definedName>
    <definedName name="평힌k4" localSheetId="4">#REF!</definedName>
    <definedName name="평힌k4" localSheetId="37">#REF!</definedName>
    <definedName name="평힌k4" localSheetId="38">#REF!</definedName>
    <definedName name="평힌k4" localSheetId="39">#REF!</definedName>
    <definedName name="평힌k4" localSheetId="40">#REF!</definedName>
    <definedName name="평힌k4" localSheetId="35">#REF!</definedName>
    <definedName name="평힌k4" localSheetId="41">#REF!</definedName>
    <definedName name="평힌k4" localSheetId="36">#REF!</definedName>
    <definedName name="평힌k4" localSheetId="34">#REF!</definedName>
    <definedName name="평힌k4" localSheetId="42">#REF!</definedName>
    <definedName name="평힌k4" localSheetId="22">#REF!</definedName>
    <definedName name="평힌k4" localSheetId="43">#REF!</definedName>
    <definedName name="평힌k4">#REF!</definedName>
    <definedName name="평힌VI1" localSheetId="4">#REF!</definedName>
    <definedName name="평힌VI1" localSheetId="37">#REF!</definedName>
    <definedName name="평힌VI1" localSheetId="38">#REF!</definedName>
    <definedName name="평힌VI1" localSheetId="39">#REF!</definedName>
    <definedName name="평힌VI1" localSheetId="40">#REF!</definedName>
    <definedName name="평힌VI1" localSheetId="35">#REF!</definedName>
    <definedName name="평힌VI1" localSheetId="41">#REF!</definedName>
    <definedName name="평힌VI1" localSheetId="36">#REF!</definedName>
    <definedName name="평힌VI1" localSheetId="34">#REF!</definedName>
    <definedName name="평힌VI1" localSheetId="42">#REF!</definedName>
    <definedName name="평힌VI1" localSheetId="22">#REF!</definedName>
    <definedName name="평힌VI1" localSheetId="43">#REF!</definedName>
    <definedName name="평힌VI1">#REF!</definedName>
    <definedName name="평힌VI2" localSheetId="4">#REF!</definedName>
    <definedName name="평힌VI2" localSheetId="37">#REF!</definedName>
    <definedName name="평힌VI2" localSheetId="38">#REF!</definedName>
    <definedName name="평힌VI2" localSheetId="39">#REF!</definedName>
    <definedName name="평힌VI2" localSheetId="40">#REF!</definedName>
    <definedName name="평힌VI2" localSheetId="35">#REF!</definedName>
    <definedName name="평힌VI2" localSheetId="41">#REF!</definedName>
    <definedName name="평힌VI2" localSheetId="36">#REF!</definedName>
    <definedName name="평힌VI2" localSheetId="34">#REF!</definedName>
    <definedName name="평힌VI2" localSheetId="42">#REF!</definedName>
    <definedName name="평힌VI2" localSheetId="22">#REF!</definedName>
    <definedName name="평힌VI2" localSheetId="43">#REF!</definedName>
    <definedName name="평힌VI2">#REF!</definedName>
    <definedName name="평힌VI3" localSheetId="4">#REF!</definedName>
    <definedName name="평힌VI3" localSheetId="37">#REF!</definedName>
    <definedName name="평힌VI3" localSheetId="38">#REF!</definedName>
    <definedName name="평힌VI3" localSheetId="39">#REF!</definedName>
    <definedName name="평힌VI3" localSheetId="40">#REF!</definedName>
    <definedName name="평힌VI3" localSheetId="35">#REF!</definedName>
    <definedName name="평힌VI3" localSheetId="41">#REF!</definedName>
    <definedName name="평힌VI3" localSheetId="36">#REF!</definedName>
    <definedName name="평힌VI3" localSheetId="34">#REF!</definedName>
    <definedName name="평힌VI3" localSheetId="42">#REF!</definedName>
    <definedName name="평힌VI3" localSheetId="22">#REF!</definedName>
    <definedName name="평힌VI3" localSheetId="43">#REF!</definedName>
    <definedName name="평힌VI3">#REF!</definedName>
    <definedName name="평힌VI4" localSheetId="4">#REF!</definedName>
    <definedName name="평힌VI4" localSheetId="37">#REF!</definedName>
    <definedName name="평힌VI4" localSheetId="38">#REF!</definedName>
    <definedName name="평힌VI4" localSheetId="39">#REF!</definedName>
    <definedName name="평힌VI4" localSheetId="40">#REF!</definedName>
    <definedName name="평힌VI4" localSheetId="35">#REF!</definedName>
    <definedName name="평힌VI4" localSheetId="41">#REF!</definedName>
    <definedName name="평힌VI4" localSheetId="36">#REF!</definedName>
    <definedName name="평힌VI4" localSheetId="34">#REF!</definedName>
    <definedName name="평힌VI4" localSheetId="42">#REF!</definedName>
    <definedName name="평힌VI4" localSheetId="22">#REF!</definedName>
    <definedName name="평힌VI4" localSheetId="43">#REF!</definedName>
    <definedName name="평힌VI4">#REF!</definedName>
    <definedName name="평힌vi5" localSheetId="4">#REF!</definedName>
    <definedName name="평힌vi5" localSheetId="37">#REF!</definedName>
    <definedName name="평힌vi5" localSheetId="38">#REF!</definedName>
    <definedName name="평힌vi5" localSheetId="39">#REF!</definedName>
    <definedName name="평힌vi5" localSheetId="40">#REF!</definedName>
    <definedName name="평힌vi5" localSheetId="35">#REF!</definedName>
    <definedName name="평힌vi5" localSheetId="41">#REF!</definedName>
    <definedName name="평힌vi5" localSheetId="36">#REF!</definedName>
    <definedName name="평힌vi5" localSheetId="34">#REF!</definedName>
    <definedName name="평힌vi5" localSheetId="42">#REF!</definedName>
    <definedName name="평힌vi5" localSheetId="22">#REF!</definedName>
    <definedName name="평힌vi5" localSheetId="43">#REF!</definedName>
    <definedName name="평힌vi5">#REF!</definedName>
    <definedName name="폐기" hidden="1">#REF!</definedName>
    <definedName name="폐기갑지용" hidden="1">#REF!</definedName>
    <definedName name="폐기고">#REF!</definedName>
    <definedName name="폐기물" localSheetId="52">EVALUATE(+#REF!)</definedName>
    <definedName name="폐기물" localSheetId="37">EVALUATE(+#REF!)</definedName>
    <definedName name="폐기물" localSheetId="38">EVALUATE(+#REF!)</definedName>
    <definedName name="폐기물" localSheetId="39">EVALUATE(+#REF!)</definedName>
    <definedName name="폐기물" localSheetId="40">EVALUATE(+#REF!)</definedName>
    <definedName name="폐기물" localSheetId="35">EVALUATE(+#REF!)</definedName>
    <definedName name="폐기물" localSheetId="41">EVALUATE(+#REF!)</definedName>
    <definedName name="폐기물" localSheetId="36">EVALUATE(+#REF!)</definedName>
    <definedName name="폐기물" localSheetId="34">EVALUATE(+#REF!)</definedName>
    <definedName name="폐기물" localSheetId="42">EVALUATE(+#REF!)</definedName>
    <definedName name="폐기물" localSheetId="43">EVALUATE(+#REF!)</definedName>
    <definedName name="폐기물">EVALUATE(+#REF!)</definedName>
    <definedName name="폐기물_저장창고_및_소각로">#REF!</definedName>
    <definedName name="폐기물산출A">#REF!</definedName>
    <definedName name="폐기물수수료">#REF!</definedName>
    <definedName name="폐기물수정" hidden="1">{#N/A,#N/A,FALSE,"포장단가"}</definedName>
    <definedName name="폐기물운반">#REF!</definedName>
    <definedName name="폐기물적재">#REF!</definedName>
    <definedName name="폐기물처리3" localSheetId="4">#REF!</definedName>
    <definedName name="폐기물처리3" localSheetId="14">#REF!</definedName>
    <definedName name="폐기물처리3" localSheetId="13">#REF!</definedName>
    <definedName name="폐기물처리3" localSheetId="12">#REF!</definedName>
    <definedName name="폐기물처리3" localSheetId="37">#REF!</definedName>
    <definedName name="폐기물처리3" localSheetId="38">#REF!</definedName>
    <definedName name="폐기물처리3" localSheetId="39">#REF!</definedName>
    <definedName name="폐기물처리3" localSheetId="40">#REF!</definedName>
    <definedName name="폐기물처리3" localSheetId="35">#REF!</definedName>
    <definedName name="폐기물처리3" localSheetId="41">#REF!</definedName>
    <definedName name="폐기물처리3" localSheetId="36">#REF!</definedName>
    <definedName name="폐기물처리3" localSheetId="34">#REF!</definedName>
    <definedName name="폐기물처리3" localSheetId="42">#REF!</definedName>
    <definedName name="폐기물처리3" localSheetId="22">#REF!</definedName>
    <definedName name="폐기물처리3" localSheetId="10">#REF!</definedName>
    <definedName name="폐기물처리3" localSheetId="43">#REF!</definedName>
    <definedName name="폐기물처리3">#REF!</definedName>
    <definedName name="폐기물처리비">#N/A</definedName>
    <definedName name="폐기산출A">#REF!</definedName>
    <definedName name="폐추니아">#REF!</definedName>
    <definedName name="포설공">[26]관급자재대!#REF!</definedName>
    <definedName name="포설공001" localSheetId="4">#REF!</definedName>
    <definedName name="포설공001" localSheetId="37">#REF!</definedName>
    <definedName name="포설공001" localSheetId="38">#REF!</definedName>
    <definedName name="포설공001" localSheetId="39">#REF!</definedName>
    <definedName name="포설공001" localSheetId="40">#REF!</definedName>
    <definedName name="포설공001" localSheetId="35">#REF!</definedName>
    <definedName name="포설공001" localSheetId="41">#REF!</definedName>
    <definedName name="포설공001" localSheetId="36">#REF!</definedName>
    <definedName name="포설공001" localSheetId="34">#REF!</definedName>
    <definedName name="포설공001" localSheetId="42">#REF!</definedName>
    <definedName name="포설공001" localSheetId="22">#REF!</definedName>
    <definedName name="포설공001" localSheetId="43">#REF!</definedName>
    <definedName name="포설공001">#REF!</definedName>
    <definedName name="포설공002" localSheetId="4">#REF!</definedName>
    <definedName name="포설공002" localSheetId="37">#REF!</definedName>
    <definedName name="포설공002" localSheetId="38">#REF!</definedName>
    <definedName name="포설공002" localSheetId="39">#REF!</definedName>
    <definedName name="포설공002" localSheetId="40">#REF!</definedName>
    <definedName name="포설공002" localSheetId="35">#REF!</definedName>
    <definedName name="포설공002" localSheetId="41">#REF!</definedName>
    <definedName name="포설공002" localSheetId="36">#REF!</definedName>
    <definedName name="포설공002" localSheetId="34">#REF!</definedName>
    <definedName name="포설공002" localSheetId="42">#REF!</definedName>
    <definedName name="포설공002" localSheetId="22">#REF!</definedName>
    <definedName name="포설공002" localSheetId="43">#REF!</definedName>
    <definedName name="포설공002">#REF!</definedName>
    <definedName name="포설공011" localSheetId="4">#REF!</definedName>
    <definedName name="포설공011" localSheetId="37">#REF!</definedName>
    <definedName name="포설공011" localSheetId="38">#REF!</definedName>
    <definedName name="포설공011" localSheetId="39">#REF!</definedName>
    <definedName name="포설공011" localSheetId="40">#REF!</definedName>
    <definedName name="포설공011" localSheetId="35">#REF!</definedName>
    <definedName name="포설공011" localSheetId="41">#REF!</definedName>
    <definedName name="포설공011" localSheetId="36">#REF!</definedName>
    <definedName name="포설공011" localSheetId="34">#REF!</definedName>
    <definedName name="포설공011" localSheetId="42">#REF!</definedName>
    <definedName name="포설공011" localSheetId="22">#REF!</definedName>
    <definedName name="포설공011" localSheetId="43">#REF!</definedName>
    <definedName name="포설공011">#REF!</definedName>
    <definedName name="포설공982" localSheetId="4">#REF!</definedName>
    <definedName name="포설공982" localSheetId="37">#REF!</definedName>
    <definedName name="포설공982" localSheetId="38">#REF!</definedName>
    <definedName name="포설공982" localSheetId="39">#REF!</definedName>
    <definedName name="포설공982" localSheetId="40">#REF!</definedName>
    <definedName name="포설공982" localSheetId="35">#REF!</definedName>
    <definedName name="포설공982" localSheetId="41">#REF!</definedName>
    <definedName name="포설공982" localSheetId="36">#REF!</definedName>
    <definedName name="포설공982" localSheetId="34">#REF!</definedName>
    <definedName name="포설공982" localSheetId="42">#REF!</definedName>
    <definedName name="포설공982" localSheetId="22">#REF!</definedName>
    <definedName name="포설공982" localSheetId="43">#REF!</definedName>
    <definedName name="포설공982">#REF!</definedName>
    <definedName name="포설공991" localSheetId="4">#REF!</definedName>
    <definedName name="포설공991" localSheetId="37">#REF!</definedName>
    <definedName name="포설공991" localSheetId="38">#REF!</definedName>
    <definedName name="포설공991" localSheetId="39">#REF!</definedName>
    <definedName name="포설공991" localSheetId="40">#REF!</definedName>
    <definedName name="포설공991" localSheetId="35">#REF!</definedName>
    <definedName name="포설공991" localSheetId="41">#REF!</definedName>
    <definedName name="포설공991" localSheetId="36">#REF!</definedName>
    <definedName name="포설공991" localSheetId="34">#REF!</definedName>
    <definedName name="포설공991" localSheetId="42">#REF!</definedName>
    <definedName name="포설공991" localSheetId="22">#REF!</definedName>
    <definedName name="포설공991" localSheetId="43">#REF!</definedName>
    <definedName name="포설공991">#REF!</definedName>
    <definedName name="포설공992" localSheetId="4">#REF!</definedName>
    <definedName name="포설공992" localSheetId="37">#REF!</definedName>
    <definedName name="포설공992" localSheetId="38">#REF!</definedName>
    <definedName name="포설공992" localSheetId="39">#REF!</definedName>
    <definedName name="포설공992" localSheetId="40">#REF!</definedName>
    <definedName name="포설공992" localSheetId="35">#REF!</definedName>
    <definedName name="포설공992" localSheetId="41">#REF!</definedName>
    <definedName name="포설공992" localSheetId="36">#REF!</definedName>
    <definedName name="포설공992" localSheetId="34">#REF!</definedName>
    <definedName name="포설공992" localSheetId="42">#REF!</definedName>
    <definedName name="포설공992" localSheetId="22">#REF!</definedName>
    <definedName name="포설공992" localSheetId="43">#REF!</definedName>
    <definedName name="포설공992">#REF!</definedName>
    <definedName name="포십만원율">#REF!</definedName>
    <definedName name="포십만원이상">#REF!</definedName>
    <definedName name="포오만원율">#REF!</definedName>
    <definedName name="포오천원율">#REF!</definedName>
    <definedName name="포장" localSheetId="4">'5.2.2. 측량설계비 산출내역(세부설계)'!포장</definedName>
    <definedName name="포장" localSheetId="52">B.M성과표!포장</definedName>
    <definedName name="포장" localSheetId="21">가물막이!포장</definedName>
    <definedName name="포장" localSheetId="22">'인공섬 철거'!포장</definedName>
    <definedName name="포장">[0]!포장</definedName>
    <definedName name="포장1" localSheetId="4" hidden="1">{#N/A,#N/A,FALSE,"포장2"}</definedName>
    <definedName name="포장1" localSheetId="52">B.M성과표!포장1</definedName>
    <definedName name="포장1" localSheetId="21">가물막이!포장1</definedName>
    <definedName name="포장1" localSheetId="22">'인공섬 철거'!포장1</definedName>
    <definedName name="포장1">[0]!포장1</definedName>
    <definedName name="포장111" localSheetId="4">'5.2.2. 측량설계비 산출내역(세부설계)'!포장111</definedName>
    <definedName name="포장111" localSheetId="52">B.M성과표!포장111</definedName>
    <definedName name="포장111" localSheetId="21">가물막이!포장111</definedName>
    <definedName name="포장111" localSheetId="22">'인공섬 철거'!포장111</definedName>
    <definedName name="포장111">[0]!포장111</definedName>
    <definedName name="포장3" localSheetId="4">'5.2.2. 측량설계비 산출내역(세부설계)'!포장3</definedName>
    <definedName name="포장3" localSheetId="52">B.M성과표!포장3</definedName>
    <definedName name="포장3" localSheetId="21">가물막이!포장3</definedName>
    <definedName name="포장3" localSheetId="22">'인공섬 철거'!포장3</definedName>
    <definedName name="포장3">[0]!포장3</definedName>
    <definedName name="포장4" localSheetId="4">'5.2.2. 측량설계비 산출내역(세부설계)'!포장4</definedName>
    <definedName name="포장4" localSheetId="52">B.M성과표!포장4</definedName>
    <definedName name="포장4" localSheetId="21">가물막이!포장4</definedName>
    <definedName name="포장4" localSheetId="22">'인공섬 철거'!포장4</definedName>
    <definedName name="포장4">[0]!포장4</definedName>
    <definedName name="포장5" localSheetId="4">'5.2.2. 측량설계비 산출내역(세부설계)'!포장5</definedName>
    <definedName name="포장5" localSheetId="52">B.M성과표!포장5</definedName>
    <definedName name="포장5" localSheetId="21">가물막이!포장5</definedName>
    <definedName name="포장5" localSheetId="22">'인공섬 철거'!포장5</definedName>
    <definedName name="포장5">[0]!포장5</definedName>
    <definedName name="포장6" localSheetId="4">'5.2.2. 측량설계비 산출내역(세부설계)'!포장6</definedName>
    <definedName name="포장6" localSheetId="52">B.M성과표!포장6</definedName>
    <definedName name="포장6" localSheetId="21">가물막이!포장6</definedName>
    <definedName name="포장6" localSheetId="22">'인공섬 철거'!포장6</definedName>
    <definedName name="포장6">[0]!포장6</definedName>
    <definedName name="포장7" localSheetId="4">'5.2.2. 측량설계비 산출내역(세부설계)'!포장7</definedName>
    <definedName name="포장7" localSheetId="52">B.M성과표!포장7</definedName>
    <definedName name="포장7" localSheetId="21">가물막이!포장7</definedName>
    <definedName name="포장7" localSheetId="22">'인공섬 철거'!포장7</definedName>
    <definedName name="포장7">[0]!포장7</definedName>
    <definedName name="포장8" localSheetId="4">'5.2.2. 측량설계비 산출내역(세부설계)'!포장8</definedName>
    <definedName name="포장8" localSheetId="52">B.M성과표!포장8</definedName>
    <definedName name="포장8" localSheetId="21">가물막이!포장8</definedName>
    <definedName name="포장8" localSheetId="22">'인공섬 철거'!포장8</definedName>
    <definedName name="포장8">[0]!포장8</definedName>
    <definedName name="포장공001" localSheetId="4">#REF!</definedName>
    <definedName name="포장공001" localSheetId="52">#REF!</definedName>
    <definedName name="포장공001" localSheetId="37">#REF!</definedName>
    <definedName name="포장공001" localSheetId="38">#REF!</definedName>
    <definedName name="포장공001" localSheetId="39">#REF!</definedName>
    <definedName name="포장공001" localSheetId="40">#REF!</definedName>
    <definedName name="포장공001" localSheetId="35">#REF!</definedName>
    <definedName name="포장공001" localSheetId="41">#REF!</definedName>
    <definedName name="포장공001" localSheetId="36">#REF!</definedName>
    <definedName name="포장공001" localSheetId="34">#REF!</definedName>
    <definedName name="포장공001" localSheetId="42">#REF!</definedName>
    <definedName name="포장공001" localSheetId="22">#REF!</definedName>
    <definedName name="포장공001" localSheetId="43">#REF!</definedName>
    <definedName name="포장공001">#REF!</definedName>
    <definedName name="포장공002" localSheetId="4">#REF!</definedName>
    <definedName name="포장공002" localSheetId="37">#REF!</definedName>
    <definedName name="포장공002" localSheetId="38">#REF!</definedName>
    <definedName name="포장공002" localSheetId="39">#REF!</definedName>
    <definedName name="포장공002" localSheetId="40">#REF!</definedName>
    <definedName name="포장공002" localSheetId="35">#REF!</definedName>
    <definedName name="포장공002" localSheetId="41">#REF!</definedName>
    <definedName name="포장공002" localSheetId="36">#REF!</definedName>
    <definedName name="포장공002" localSheetId="34">#REF!</definedName>
    <definedName name="포장공002" localSheetId="42">#REF!</definedName>
    <definedName name="포장공002" localSheetId="22">#REF!</definedName>
    <definedName name="포장공002" localSheetId="43">#REF!</definedName>
    <definedName name="포장공002">#REF!</definedName>
    <definedName name="포장공011" localSheetId="4">#REF!</definedName>
    <definedName name="포장공011" localSheetId="37">#REF!</definedName>
    <definedName name="포장공011" localSheetId="38">#REF!</definedName>
    <definedName name="포장공011" localSheetId="39">#REF!</definedName>
    <definedName name="포장공011" localSheetId="40">#REF!</definedName>
    <definedName name="포장공011" localSheetId="35">#REF!</definedName>
    <definedName name="포장공011" localSheetId="41">#REF!</definedName>
    <definedName name="포장공011" localSheetId="36">#REF!</definedName>
    <definedName name="포장공011" localSheetId="34">#REF!</definedName>
    <definedName name="포장공011" localSheetId="42">#REF!</definedName>
    <definedName name="포장공011" localSheetId="22">#REF!</definedName>
    <definedName name="포장공011" localSheetId="43">#REF!</definedName>
    <definedName name="포장공011">#REF!</definedName>
    <definedName name="포장공982" localSheetId="4">#REF!</definedName>
    <definedName name="포장공982" localSheetId="37">#REF!</definedName>
    <definedName name="포장공982" localSheetId="38">#REF!</definedName>
    <definedName name="포장공982" localSheetId="39">#REF!</definedName>
    <definedName name="포장공982" localSheetId="40">#REF!</definedName>
    <definedName name="포장공982" localSheetId="35">#REF!</definedName>
    <definedName name="포장공982" localSheetId="41">#REF!</definedName>
    <definedName name="포장공982" localSheetId="36">#REF!</definedName>
    <definedName name="포장공982" localSheetId="34">#REF!</definedName>
    <definedName name="포장공982" localSheetId="42">#REF!</definedName>
    <definedName name="포장공982" localSheetId="22">#REF!</definedName>
    <definedName name="포장공982" localSheetId="43">#REF!</definedName>
    <definedName name="포장공982">#REF!</definedName>
    <definedName name="포장공991" localSheetId="4">#REF!</definedName>
    <definedName name="포장공991" localSheetId="37">#REF!</definedName>
    <definedName name="포장공991" localSheetId="38">#REF!</definedName>
    <definedName name="포장공991" localSheetId="39">#REF!</definedName>
    <definedName name="포장공991" localSheetId="40">#REF!</definedName>
    <definedName name="포장공991" localSheetId="35">#REF!</definedName>
    <definedName name="포장공991" localSheetId="41">#REF!</definedName>
    <definedName name="포장공991" localSheetId="36">#REF!</definedName>
    <definedName name="포장공991" localSheetId="34">#REF!</definedName>
    <definedName name="포장공991" localSheetId="42">#REF!</definedName>
    <definedName name="포장공991" localSheetId="22">#REF!</definedName>
    <definedName name="포장공991" localSheetId="43">#REF!</definedName>
    <definedName name="포장공991">#REF!</definedName>
    <definedName name="포장공992" localSheetId="4">#REF!</definedName>
    <definedName name="포장공992" localSheetId="37">#REF!</definedName>
    <definedName name="포장공992" localSheetId="38">#REF!</definedName>
    <definedName name="포장공992" localSheetId="39">#REF!</definedName>
    <definedName name="포장공992" localSheetId="40">#REF!</definedName>
    <definedName name="포장공992" localSheetId="35">#REF!</definedName>
    <definedName name="포장공992" localSheetId="41">#REF!</definedName>
    <definedName name="포장공992" localSheetId="36">#REF!</definedName>
    <definedName name="포장공992" localSheetId="34">#REF!</definedName>
    <definedName name="포장공992" localSheetId="42">#REF!</definedName>
    <definedName name="포장공992" localSheetId="22">#REF!</definedName>
    <definedName name="포장공992" localSheetId="43">#REF!</definedName>
    <definedName name="포장공992">#REF!</definedName>
    <definedName name="포장문양2지구">BlankMacro1</definedName>
    <definedName name="포장문양3지구">BlankMacro1</definedName>
    <definedName name="포장문양4지구">BlankMacro1</definedName>
    <definedName name="폭">#REF!</definedName>
    <definedName name="폭300">[7]대로근거!#REF!</definedName>
    <definedName name="폭350">[7]대로근거!#REF!</definedName>
    <definedName name="폭원" localSheetId="4">#REF!</definedName>
    <definedName name="폭원" localSheetId="37">#REF!</definedName>
    <definedName name="폭원" localSheetId="38">#REF!</definedName>
    <definedName name="폭원" localSheetId="39">#REF!</definedName>
    <definedName name="폭원" localSheetId="40">#REF!</definedName>
    <definedName name="폭원" localSheetId="35">#REF!</definedName>
    <definedName name="폭원" localSheetId="41">#REF!</definedName>
    <definedName name="폭원" localSheetId="36">#REF!</definedName>
    <definedName name="폭원" localSheetId="34">#REF!</definedName>
    <definedName name="폭원" localSheetId="42">#REF!</definedName>
    <definedName name="폭원" localSheetId="22">#REF!</definedName>
    <definedName name="폭원" localSheetId="43">#REF!</definedName>
    <definedName name="폭원">#REF!</definedName>
    <definedName name="표면보호경비">#REF!</definedName>
    <definedName name="표면보호노무비">#REF!</definedName>
    <definedName name="표면보호재료비">#REF!</definedName>
    <definedName name="표준단가">#REF!</definedName>
    <definedName name="표준안전관리비">#REF!</definedName>
    <definedName name="표준양식">#REF!</definedName>
    <definedName name="표지" hidden="1">{"'중기작업1'!$A$1:$V$18"}</definedName>
    <definedName name="표지1" hidden="1">#REF!</definedName>
    <definedName name="표지2" localSheetId="4">BLCH</definedName>
    <definedName name="표지2" localSheetId="52">BLCH</definedName>
    <definedName name="표지2" localSheetId="21">BLCH</definedName>
    <definedName name="표지2" localSheetId="14">BLCH</definedName>
    <definedName name="표지2" localSheetId="13">BLCH</definedName>
    <definedName name="표지2" localSheetId="12">BLCH</definedName>
    <definedName name="표지2" localSheetId="30">BLCH</definedName>
    <definedName name="표지2" localSheetId="37">BLCH</definedName>
    <definedName name="표지2" localSheetId="38">BLCH</definedName>
    <definedName name="표지2" localSheetId="39">BLCH</definedName>
    <definedName name="표지2" localSheetId="40">BLCH</definedName>
    <definedName name="표지2" localSheetId="35">BLCH</definedName>
    <definedName name="표지2" localSheetId="41">BLCH</definedName>
    <definedName name="표지2" localSheetId="36">BLCH</definedName>
    <definedName name="표지2" localSheetId="33">BLCH</definedName>
    <definedName name="표지2" localSheetId="34">BLCH</definedName>
    <definedName name="표지2" localSheetId="42">BLCH</definedName>
    <definedName name="표지2" localSheetId="29">BLCH</definedName>
    <definedName name="표지2" localSheetId="22">BLCH</definedName>
    <definedName name="표지2" localSheetId="10">BLCH</definedName>
    <definedName name="표지2" localSheetId="43">BLCH</definedName>
    <definedName name="표지2">BLCH</definedName>
    <definedName name="표지다">#REF!</definedName>
    <definedName name="표지못" localSheetId="4">'5.2.2. 측량설계비 산출내역(세부설계)'!표지못</definedName>
    <definedName name="표지못" localSheetId="52">B.M성과표!표지못</definedName>
    <definedName name="표지못" localSheetId="21">가물막이!표지못</definedName>
    <definedName name="표지못" localSheetId="22">'인공섬 철거'!표지못</definedName>
    <definedName name="표지못">[0]!표지못</definedName>
    <definedName name="표층5경">[26]관급자재대!#REF!</definedName>
    <definedName name="표층5노">[26]관급자재대!#REF!</definedName>
    <definedName name="표층5재">[26]관급자재대!#REF!</definedName>
    <definedName name="표층다짐1">#REF!</definedName>
    <definedName name="표층다짐2">#REF!</definedName>
    <definedName name="표층다짐3">#REF!</definedName>
    <definedName name="표층운반">#REF!</definedName>
    <definedName name="표층콘크리파괴">[27]일위대가!#REF!</definedName>
    <definedName name="표층포설">#REF!</definedName>
    <definedName name="품">#REF!</definedName>
    <definedName name="품명">#REF!</definedName>
    <definedName name="품셈3">#N/A</definedName>
    <definedName name="품셈내역2">#REF!</definedName>
    <definedName name="풍전2" hidden="1">{#N/A,#N/A,TRUE,"손익보고"}</definedName>
    <definedName name="풍화암">#REF!</definedName>
    <definedName name="풍화토">#REF!</definedName>
    <definedName name="퓨ㅡ" hidden="1">{"'중기작업1'!$A$1:$V$18"}</definedName>
    <definedName name="프라이머">#REF!</definedName>
    <definedName name="프라임경" localSheetId="4">#REF!</definedName>
    <definedName name="프라임경" localSheetId="52">#REF!</definedName>
    <definedName name="프라임경" localSheetId="37">#REF!</definedName>
    <definedName name="프라임경" localSheetId="38">#REF!</definedName>
    <definedName name="프라임경" localSheetId="39">#REF!</definedName>
    <definedName name="프라임경" localSheetId="40">#REF!</definedName>
    <definedName name="프라임경" localSheetId="35">#REF!</definedName>
    <definedName name="프라임경" localSheetId="41">#REF!</definedName>
    <definedName name="프라임경" localSheetId="36">#REF!</definedName>
    <definedName name="프라임경" localSheetId="34">#REF!</definedName>
    <definedName name="프라임경" localSheetId="42">#REF!</definedName>
    <definedName name="프라임경" localSheetId="22">#REF!</definedName>
    <definedName name="프라임경" localSheetId="43">#REF!</definedName>
    <definedName name="프라임경">#REF!</definedName>
    <definedName name="프라임노" localSheetId="4">#REF!</definedName>
    <definedName name="프라임노" localSheetId="37">#REF!</definedName>
    <definedName name="프라임노" localSheetId="38">#REF!</definedName>
    <definedName name="프라임노" localSheetId="39">#REF!</definedName>
    <definedName name="프라임노" localSheetId="40">#REF!</definedName>
    <definedName name="프라임노" localSheetId="35">#REF!</definedName>
    <definedName name="프라임노" localSheetId="41">#REF!</definedName>
    <definedName name="프라임노" localSheetId="36">#REF!</definedName>
    <definedName name="프라임노" localSheetId="34">#REF!</definedName>
    <definedName name="프라임노" localSheetId="42">#REF!</definedName>
    <definedName name="프라임노" localSheetId="22">#REF!</definedName>
    <definedName name="프라임노" localSheetId="43">#REF!</definedName>
    <definedName name="프라임노">#REF!</definedName>
    <definedName name="프라임재" localSheetId="4">#REF!</definedName>
    <definedName name="프라임재" localSheetId="37">#REF!</definedName>
    <definedName name="프라임재" localSheetId="38">#REF!</definedName>
    <definedName name="프라임재" localSheetId="39">#REF!</definedName>
    <definedName name="프라임재" localSheetId="40">#REF!</definedName>
    <definedName name="프라임재" localSheetId="35">#REF!</definedName>
    <definedName name="프라임재" localSheetId="41">#REF!</definedName>
    <definedName name="프라임재" localSheetId="36">#REF!</definedName>
    <definedName name="프라임재" localSheetId="34">#REF!</definedName>
    <definedName name="프라임재" localSheetId="42">#REF!</definedName>
    <definedName name="프라임재" localSheetId="22">#REF!</definedName>
    <definedName name="프라임재" localSheetId="43">#REF!</definedName>
    <definedName name="프라임재">#REF!</definedName>
    <definedName name="프라임코트">#REF!</definedName>
    <definedName name="플라타너스B8">[23]데이타!$E$552</definedName>
    <definedName name="플랜지100">#REF!</definedName>
    <definedName name="플랜지200">#REF!</definedName>
    <definedName name="플랜지80">#REF!</definedName>
    <definedName name="플랜지접합">#REF!</definedName>
    <definedName name="플랜지접합노200">[26]관급자재대!#REF!</definedName>
    <definedName name="플랜지접합노80">[26]관급자재대!#REF!</definedName>
    <definedName name="플랜지취부">#REF!</definedName>
    <definedName name="플랜트기계설치공">#REF!</definedName>
    <definedName name="플랜트기계설치공001" localSheetId="4">#REF!</definedName>
    <definedName name="플랜트기계설치공001" localSheetId="37">#REF!</definedName>
    <definedName name="플랜트기계설치공001" localSheetId="38">#REF!</definedName>
    <definedName name="플랜트기계설치공001" localSheetId="39">#REF!</definedName>
    <definedName name="플랜트기계설치공001" localSheetId="40">#REF!</definedName>
    <definedName name="플랜트기계설치공001" localSheetId="35">#REF!</definedName>
    <definedName name="플랜트기계설치공001" localSheetId="41">#REF!</definedName>
    <definedName name="플랜트기계설치공001" localSheetId="36">#REF!</definedName>
    <definedName name="플랜트기계설치공001" localSheetId="34">#REF!</definedName>
    <definedName name="플랜트기계설치공001" localSheetId="42">#REF!</definedName>
    <definedName name="플랜트기계설치공001" localSheetId="22">#REF!</definedName>
    <definedName name="플랜트기계설치공001" localSheetId="43">#REF!</definedName>
    <definedName name="플랜트기계설치공001">#REF!</definedName>
    <definedName name="플랜트기계설치공002" localSheetId="4">#REF!</definedName>
    <definedName name="플랜트기계설치공002" localSheetId="37">#REF!</definedName>
    <definedName name="플랜트기계설치공002" localSheetId="38">#REF!</definedName>
    <definedName name="플랜트기계설치공002" localSheetId="39">#REF!</definedName>
    <definedName name="플랜트기계설치공002" localSheetId="40">#REF!</definedName>
    <definedName name="플랜트기계설치공002" localSheetId="35">#REF!</definedName>
    <definedName name="플랜트기계설치공002" localSheetId="41">#REF!</definedName>
    <definedName name="플랜트기계설치공002" localSheetId="36">#REF!</definedName>
    <definedName name="플랜트기계설치공002" localSheetId="34">#REF!</definedName>
    <definedName name="플랜트기계설치공002" localSheetId="42">#REF!</definedName>
    <definedName name="플랜트기계설치공002" localSheetId="22">#REF!</definedName>
    <definedName name="플랜트기계설치공002" localSheetId="43">#REF!</definedName>
    <definedName name="플랜트기계설치공002">#REF!</definedName>
    <definedName name="플랜트기계설치공011" localSheetId="4">#REF!</definedName>
    <definedName name="플랜트기계설치공011" localSheetId="37">#REF!</definedName>
    <definedName name="플랜트기계설치공011" localSheetId="38">#REF!</definedName>
    <definedName name="플랜트기계설치공011" localSheetId="39">#REF!</definedName>
    <definedName name="플랜트기계설치공011" localSheetId="40">#REF!</definedName>
    <definedName name="플랜트기계설치공011" localSheetId="35">#REF!</definedName>
    <definedName name="플랜트기계설치공011" localSheetId="41">#REF!</definedName>
    <definedName name="플랜트기계설치공011" localSheetId="36">#REF!</definedName>
    <definedName name="플랜트기계설치공011" localSheetId="34">#REF!</definedName>
    <definedName name="플랜트기계설치공011" localSheetId="42">#REF!</definedName>
    <definedName name="플랜트기계설치공011" localSheetId="22">#REF!</definedName>
    <definedName name="플랜트기계설치공011" localSheetId="43">#REF!</definedName>
    <definedName name="플랜트기계설치공011">#REF!</definedName>
    <definedName name="플랜트기계설치공982" localSheetId="4">#REF!</definedName>
    <definedName name="플랜트기계설치공982" localSheetId="37">#REF!</definedName>
    <definedName name="플랜트기계설치공982" localSheetId="38">#REF!</definedName>
    <definedName name="플랜트기계설치공982" localSheetId="39">#REF!</definedName>
    <definedName name="플랜트기계설치공982" localSheetId="40">#REF!</definedName>
    <definedName name="플랜트기계설치공982" localSheetId="35">#REF!</definedName>
    <definedName name="플랜트기계설치공982" localSheetId="41">#REF!</definedName>
    <definedName name="플랜트기계설치공982" localSheetId="36">#REF!</definedName>
    <definedName name="플랜트기계설치공982" localSheetId="34">#REF!</definedName>
    <definedName name="플랜트기계설치공982" localSheetId="42">#REF!</definedName>
    <definedName name="플랜트기계설치공982" localSheetId="22">#REF!</definedName>
    <definedName name="플랜트기계설치공982" localSheetId="43">#REF!</definedName>
    <definedName name="플랜트기계설치공982">#REF!</definedName>
    <definedName name="플랜트기계설치공991" localSheetId="4">#REF!</definedName>
    <definedName name="플랜트기계설치공991" localSheetId="37">#REF!</definedName>
    <definedName name="플랜트기계설치공991" localSheetId="38">#REF!</definedName>
    <definedName name="플랜트기계설치공991" localSheetId="39">#REF!</definedName>
    <definedName name="플랜트기계설치공991" localSheetId="40">#REF!</definedName>
    <definedName name="플랜트기계설치공991" localSheetId="35">#REF!</definedName>
    <definedName name="플랜트기계설치공991" localSheetId="41">#REF!</definedName>
    <definedName name="플랜트기계설치공991" localSheetId="36">#REF!</definedName>
    <definedName name="플랜트기계설치공991" localSheetId="34">#REF!</definedName>
    <definedName name="플랜트기계설치공991" localSheetId="42">#REF!</definedName>
    <definedName name="플랜트기계설치공991" localSheetId="22">#REF!</definedName>
    <definedName name="플랜트기계설치공991" localSheetId="43">#REF!</definedName>
    <definedName name="플랜트기계설치공991">#REF!</definedName>
    <definedName name="플랜트기계설치공992" localSheetId="4">#REF!</definedName>
    <definedName name="플랜트기계설치공992" localSheetId="37">#REF!</definedName>
    <definedName name="플랜트기계설치공992" localSheetId="38">#REF!</definedName>
    <definedName name="플랜트기계설치공992" localSheetId="39">#REF!</definedName>
    <definedName name="플랜트기계설치공992" localSheetId="40">#REF!</definedName>
    <definedName name="플랜트기계설치공992" localSheetId="35">#REF!</definedName>
    <definedName name="플랜트기계설치공992" localSheetId="41">#REF!</definedName>
    <definedName name="플랜트기계설치공992" localSheetId="36">#REF!</definedName>
    <definedName name="플랜트기계설치공992" localSheetId="34">#REF!</definedName>
    <definedName name="플랜트기계설치공992" localSheetId="42">#REF!</definedName>
    <definedName name="플랜트기계설치공992" localSheetId="22">#REF!</definedName>
    <definedName name="플랜트기계설치공992" localSheetId="43">#REF!</definedName>
    <definedName name="플랜트기계설치공992">#REF!</definedName>
    <definedName name="플랜트배관공">#REF!</definedName>
    <definedName name="플랜트배관공001" localSheetId="4">#REF!</definedName>
    <definedName name="플랜트배관공001" localSheetId="37">#REF!</definedName>
    <definedName name="플랜트배관공001" localSheetId="38">#REF!</definedName>
    <definedName name="플랜트배관공001" localSheetId="39">#REF!</definedName>
    <definedName name="플랜트배관공001" localSheetId="40">#REF!</definedName>
    <definedName name="플랜트배관공001" localSheetId="35">#REF!</definedName>
    <definedName name="플랜트배관공001" localSheetId="41">#REF!</definedName>
    <definedName name="플랜트배관공001" localSheetId="36">#REF!</definedName>
    <definedName name="플랜트배관공001" localSheetId="34">#REF!</definedName>
    <definedName name="플랜트배관공001" localSheetId="42">#REF!</definedName>
    <definedName name="플랜트배관공001" localSheetId="22">#REF!</definedName>
    <definedName name="플랜트배관공001" localSheetId="43">#REF!</definedName>
    <definedName name="플랜트배관공001">#REF!</definedName>
    <definedName name="플랜트배관공002" localSheetId="4">#REF!</definedName>
    <definedName name="플랜트배관공002" localSheetId="37">#REF!</definedName>
    <definedName name="플랜트배관공002" localSheetId="38">#REF!</definedName>
    <definedName name="플랜트배관공002" localSheetId="39">#REF!</definedName>
    <definedName name="플랜트배관공002" localSheetId="40">#REF!</definedName>
    <definedName name="플랜트배관공002" localSheetId="35">#REF!</definedName>
    <definedName name="플랜트배관공002" localSheetId="41">#REF!</definedName>
    <definedName name="플랜트배관공002" localSheetId="36">#REF!</definedName>
    <definedName name="플랜트배관공002" localSheetId="34">#REF!</definedName>
    <definedName name="플랜트배관공002" localSheetId="42">#REF!</definedName>
    <definedName name="플랜트배관공002" localSheetId="22">#REF!</definedName>
    <definedName name="플랜트배관공002" localSheetId="43">#REF!</definedName>
    <definedName name="플랜트배관공002">#REF!</definedName>
    <definedName name="플랜트배관공011" localSheetId="4">#REF!</definedName>
    <definedName name="플랜트배관공011" localSheetId="37">#REF!</definedName>
    <definedName name="플랜트배관공011" localSheetId="38">#REF!</definedName>
    <definedName name="플랜트배관공011" localSheetId="39">#REF!</definedName>
    <definedName name="플랜트배관공011" localSheetId="40">#REF!</definedName>
    <definedName name="플랜트배관공011" localSheetId="35">#REF!</definedName>
    <definedName name="플랜트배관공011" localSheetId="41">#REF!</definedName>
    <definedName name="플랜트배관공011" localSheetId="36">#REF!</definedName>
    <definedName name="플랜트배관공011" localSheetId="34">#REF!</definedName>
    <definedName name="플랜트배관공011" localSheetId="42">#REF!</definedName>
    <definedName name="플랜트배관공011" localSheetId="22">#REF!</definedName>
    <definedName name="플랜트배관공011" localSheetId="43">#REF!</definedName>
    <definedName name="플랜트배관공011">#REF!</definedName>
    <definedName name="플랜트배관공982" localSheetId="4">#REF!</definedName>
    <definedName name="플랜트배관공982" localSheetId="37">#REF!</definedName>
    <definedName name="플랜트배관공982" localSheetId="38">#REF!</definedName>
    <definedName name="플랜트배관공982" localSheetId="39">#REF!</definedName>
    <definedName name="플랜트배관공982" localSheetId="40">#REF!</definedName>
    <definedName name="플랜트배관공982" localSheetId="35">#REF!</definedName>
    <definedName name="플랜트배관공982" localSheetId="41">#REF!</definedName>
    <definedName name="플랜트배관공982" localSheetId="36">#REF!</definedName>
    <definedName name="플랜트배관공982" localSheetId="34">#REF!</definedName>
    <definedName name="플랜트배관공982" localSheetId="42">#REF!</definedName>
    <definedName name="플랜트배관공982" localSheetId="22">#REF!</definedName>
    <definedName name="플랜트배관공982" localSheetId="43">#REF!</definedName>
    <definedName name="플랜트배관공982">#REF!</definedName>
    <definedName name="플랜트배관공991" localSheetId="4">#REF!</definedName>
    <definedName name="플랜트배관공991" localSheetId="37">#REF!</definedName>
    <definedName name="플랜트배관공991" localSheetId="38">#REF!</definedName>
    <definedName name="플랜트배관공991" localSheetId="39">#REF!</definedName>
    <definedName name="플랜트배관공991" localSheetId="40">#REF!</definedName>
    <definedName name="플랜트배관공991" localSheetId="35">#REF!</definedName>
    <definedName name="플랜트배관공991" localSheetId="41">#REF!</definedName>
    <definedName name="플랜트배관공991" localSheetId="36">#REF!</definedName>
    <definedName name="플랜트배관공991" localSheetId="34">#REF!</definedName>
    <definedName name="플랜트배관공991" localSheetId="42">#REF!</definedName>
    <definedName name="플랜트배관공991" localSheetId="22">#REF!</definedName>
    <definedName name="플랜트배관공991" localSheetId="43">#REF!</definedName>
    <definedName name="플랜트배관공991">#REF!</definedName>
    <definedName name="플랜트배관공992" localSheetId="4">#REF!</definedName>
    <definedName name="플랜트배관공992" localSheetId="37">#REF!</definedName>
    <definedName name="플랜트배관공992" localSheetId="38">#REF!</definedName>
    <definedName name="플랜트배관공992" localSheetId="39">#REF!</definedName>
    <definedName name="플랜트배관공992" localSheetId="40">#REF!</definedName>
    <definedName name="플랜트배관공992" localSheetId="35">#REF!</definedName>
    <definedName name="플랜트배관공992" localSheetId="41">#REF!</definedName>
    <definedName name="플랜트배관공992" localSheetId="36">#REF!</definedName>
    <definedName name="플랜트배관공992" localSheetId="34">#REF!</definedName>
    <definedName name="플랜트배관공992" localSheetId="42">#REF!</definedName>
    <definedName name="플랜트배관공992" localSheetId="22">#REF!</definedName>
    <definedName name="플랜트배관공992" localSheetId="43">#REF!</definedName>
    <definedName name="플랜트배관공992">#REF!</definedName>
    <definedName name="플랜트용접공">#REF!</definedName>
    <definedName name="플랜트용접공001" localSheetId="4">#REF!</definedName>
    <definedName name="플랜트용접공001" localSheetId="37">#REF!</definedName>
    <definedName name="플랜트용접공001" localSheetId="38">#REF!</definedName>
    <definedName name="플랜트용접공001" localSheetId="39">#REF!</definedName>
    <definedName name="플랜트용접공001" localSheetId="40">#REF!</definedName>
    <definedName name="플랜트용접공001" localSheetId="35">#REF!</definedName>
    <definedName name="플랜트용접공001" localSheetId="41">#REF!</definedName>
    <definedName name="플랜트용접공001" localSheetId="36">#REF!</definedName>
    <definedName name="플랜트용접공001" localSheetId="34">#REF!</definedName>
    <definedName name="플랜트용접공001" localSheetId="42">#REF!</definedName>
    <definedName name="플랜트용접공001" localSheetId="22">#REF!</definedName>
    <definedName name="플랜트용접공001" localSheetId="43">#REF!</definedName>
    <definedName name="플랜트용접공001">#REF!</definedName>
    <definedName name="플랜트용접공002" localSheetId="4">#REF!</definedName>
    <definedName name="플랜트용접공002" localSheetId="37">#REF!</definedName>
    <definedName name="플랜트용접공002" localSheetId="38">#REF!</definedName>
    <definedName name="플랜트용접공002" localSheetId="39">#REF!</definedName>
    <definedName name="플랜트용접공002" localSheetId="40">#REF!</definedName>
    <definedName name="플랜트용접공002" localSheetId="35">#REF!</definedName>
    <definedName name="플랜트용접공002" localSheetId="41">#REF!</definedName>
    <definedName name="플랜트용접공002" localSheetId="36">#REF!</definedName>
    <definedName name="플랜트용접공002" localSheetId="34">#REF!</definedName>
    <definedName name="플랜트용접공002" localSheetId="42">#REF!</definedName>
    <definedName name="플랜트용접공002" localSheetId="22">#REF!</definedName>
    <definedName name="플랜트용접공002" localSheetId="43">#REF!</definedName>
    <definedName name="플랜트용접공002">#REF!</definedName>
    <definedName name="플랜트용접공011" localSheetId="4">#REF!</definedName>
    <definedName name="플랜트용접공011" localSheetId="37">#REF!</definedName>
    <definedName name="플랜트용접공011" localSheetId="38">#REF!</definedName>
    <definedName name="플랜트용접공011" localSheetId="39">#REF!</definedName>
    <definedName name="플랜트용접공011" localSheetId="40">#REF!</definedName>
    <definedName name="플랜트용접공011" localSheetId="35">#REF!</definedName>
    <definedName name="플랜트용접공011" localSheetId="41">#REF!</definedName>
    <definedName name="플랜트용접공011" localSheetId="36">#REF!</definedName>
    <definedName name="플랜트용접공011" localSheetId="34">#REF!</definedName>
    <definedName name="플랜트용접공011" localSheetId="42">#REF!</definedName>
    <definedName name="플랜트용접공011" localSheetId="22">#REF!</definedName>
    <definedName name="플랜트용접공011" localSheetId="43">#REF!</definedName>
    <definedName name="플랜트용접공011">#REF!</definedName>
    <definedName name="플랜트용접공982" localSheetId="4">#REF!</definedName>
    <definedName name="플랜트용접공982" localSheetId="37">#REF!</definedName>
    <definedName name="플랜트용접공982" localSheetId="38">#REF!</definedName>
    <definedName name="플랜트용접공982" localSheetId="39">#REF!</definedName>
    <definedName name="플랜트용접공982" localSheetId="40">#REF!</definedName>
    <definedName name="플랜트용접공982" localSheetId="35">#REF!</definedName>
    <definedName name="플랜트용접공982" localSheetId="41">#REF!</definedName>
    <definedName name="플랜트용접공982" localSheetId="36">#REF!</definedName>
    <definedName name="플랜트용접공982" localSheetId="34">#REF!</definedName>
    <definedName name="플랜트용접공982" localSheetId="42">#REF!</definedName>
    <definedName name="플랜트용접공982" localSheetId="22">#REF!</definedName>
    <definedName name="플랜트용접공982" localSheetId="43">#REF!</definedName>
    <definedName name="플랜트용접공982">#REF!</definedName>
    <definedName name="플랜트용접공991" localSheetId="4">#REF!</definedName>
    <definedName name="플랜트용접공991" localSheetId="37">#REF!</definedName>
    <definedName name="플랜트용접공991" localSheetId="38">#REF!</definedName>
    <definedName name="플랜트용접공991" localSheetId="39">#REF!</definedName>
    <definedName name="플랜트용접공991" localSheetId="40">#REF!</definedName>
    <definedName name="플랜트용접공991" localSheetId="35">#REF!</definedName>
    <definedName name="플랜트용접공991" localSheetId="41">#REF!</definedName>
    <definedName name="플랜트용접공991" localSheetId="36">#REF!</definedName>
    <definedName name="플랜트용접공991" localSheetId="34">#REF!</definedName>
    <definedName name="플랜트용접공991" localSheetId="42">#REF!</definedName>
    <definedName name="플랜트용접공991" localSheetId="22">#REF!</definedName>
    <definedName name="플랜트용접공991" localSheetId="43">#REF!</definedName>
    <definedName name="플랜트용접공991">#REF!</definedName>
    <definedName name="플랜트용접공992" localSheetId="4">#REF!</definedName>
    <definedName name="플랜트용접공992" localSheetId="37">#REF!</definedName>
    <definedName name="플랜트용접공992" localSheetId="38">#REF!</definedName>
    <definedName name="플랜트용접공992" localSheetId="39">#REF!</definedName>
    <definedName name="플랜트용접공992" localSheetId="40">#REF!</definedName>
    <definedName name="플랜트용접공992" localSheetId="35">#REF!</definedName>
    <definedName name="플랜트용접공992" localSheetId="41">#REF!</definedName>
    <definedName name="플랜트용접공992" localSheetId="36">#REF!</definedName>
    <definedName name="플랜트용접공992" localSheetId="34">#REF!</definedName>
    <definedName name="플랜트용접공992" localSheetId="42">#REF!</definedName>
    <definedName name="플랜트용접공992" localSheetId="22">#REF!</definedName>
    <definedName name="플랜트용접공992" localSheetId="43">#REF!</definedName>
    <definedName name="플랜트용접공992">#REF!</definedName>
    <definedName name="플랜트전공">#REF!</definedName>
    <definedName name="플랜트전공001" localSheetId="4">#REF!</definedName>
    <definedName name="플랜트전공001" localSheetId="37">#REF!</definedName>
    <definedName name="플랜트전공001" localSheetId="38">#REF!</definedName>
    <definedName name="플랜트전공001" localSheetId="39">#REF!</definedName>
    <definedName name="플랜트전공001" localSheetId="40">#REF!</definedName>
    <definedName name="플랜트전공001" localSheetId="35">#REF!</definedName>
    <definedName name="플랜트전공001" localSheetId="41">#REF!</definedName>
    <definedName name="플랜트전공001" localSheetId="36">#REF!</definedName>
    <definedName name="플랜트전공001" localSheetId="34">#REF!</definedName>
    <definedName name="플랜트전공001" localSheetId="42">#REF!</definedName>
    <definedName name="플랜트전공001" localSheetId="22">#REF!</definedName>
    <definedName name="플랜트전공001" localSheetId="43">#REF!</definedName>
    <definedName name="플랜트전공001">#REF!</definedName>
    <definedName name="플랜트전공002" localSheetId="4">#REF!</definedName>
    <definedName name="플랜트전공002" localSheetId="37">#REF!</definedName>
    <definedName name="플랜트전공002" localSheetId="38">#REF!</definedName>
    <definedName name="플랜트전공002" localSheetId="39">#REF!</definedName>
    <definedName name="플랜트전공002" localSheetId="40">#REF!</definedName>
    <definedName name="플랜트전공002" localSheetId="35">#REF!</definedName>
    <definedName name="플랜트전공002" localSheetId="41">#REF!</definedName>
    <definedName name="플랜트전공002" localSheetId="36">#REF!</definedName>
    <definedName name="플랜트전공002" localSheetId="34">#REF!</definedName>
    <definedName name="플랜트전공002" localSheetId="42">#REF!</definedName>
    <definedName name="플랜트전공002" localSheetId="22">#REF!</definedName>
    <definedName name="플랜트전공002" localSheetId="43">#REF!</definedName>
    <definedName name="플랜트전공002">#REF!</definedName>
    <definedName name="플랜트전공011" localSheetId="4">#REF!</definedName>
    <definedName name="플랜트전공011" localSheetId="37">#REF!</definedName>
    <definedName name="플랜트전공011" localSheetId="38">#REF!</definedName>
    <definedName name="플랜트전공011" localSheetId="39">#REF!</definedName>
    <definedName name="플랜트전공011" localSheetId="40">#REF!</definedName>
    <definedName name="플랜트전공011" localSheetId="35">#REF!</definedName>
    <definedName name="플랜트전공011" localSheetId="41">#REF!</definedName>
    <definedName name="플랜트전공011" localSheetId="36">#REF!</definedName>
    <definedName name="플랜트전공011" localSheetId="34">#REF!</definedName>
    <definedName name="플랜트전공011" localSheetId="42">#REF!</definedName>
    <definedName name="플랜트전공011" localSheetId="22">#REF!</definedName>
    <definedName name="플랜트전공011" localSheetId="43">#REF!</definedName>
    <definedName name="플랜트전공011">#REF!</definedName>
    <definedName name="플랜트전공982" localSheetId="4">#REF!</definedName>
    <definedName name="플랜트전공982" localSheetId="37">#REF!</definedName>
    <definedName name="플랜트전공982" localSheetId="38">#REF!</definedName>
    <definedName name="플랜트전공982" localSheetId="39">#REF!</definedName>
    <definedName name="플랜트전공982" localSheetId="40">#REF!</definedName>
    <definedName name="플랜트전공982" localSheetId="35">#REF!</definedName>
    <definedName name="플랜트전공982" localSheetId="41">#REF!</definedName>
    <definedName name="플랜트전공982" localSheetId="36">#REF!</definedName>
    <definedName name="플랜트전공982" localSheetId="34">#REF!</definedName>
    <definedName name="플랜트전공982" localSheetId="42">#REF!</definedName>
    <definedName name="플랜트전공982" localSheetId="22">#REF!</definedName>
    <definedName name="플랜트전공982" localSheetId="43">#REF!</definedName>
    <definedName name="플랜트전공982">#REF!</definedName>
    <definedName name="플랜트전공991" localSheetId="4">#REF!</definedName>
    <definedName name="플랜트전공991" localSheetId="37">#REF!</definedName>
    <definedName name="플랜트전공991" localSheetId="38">#REF!</definedName>
    <definedName name="플랜트전공991" localSheetId="39">#REF!</definedName>
    <definedName name="플랜트전공991" localSheetId="40">#REF!</definedName>
    <definedName name="플랜트전공991" localSheetId="35">#REF!</definedName>
    <definedName name="플랜트전공991" localSheetId="41">#REF!</definedName>
    <definedName name="플랜트전공991" localSheetId="36">#REF!</definedName>
    <definedName name="플랜트전공991" localSheetId="34">#REF!</definedName>
    <definedName name="플랜트전공991" localSheetId="42">#REF!</definedName>
    <definedName name="플랜트전공991" localSheetId="22">#REF!</definedName>
    <definedName name="플랜트전공991" localSheetId="43">#REF!</definedName>
    <definedName name="플랜트전공991">#REF!</definedName>
    <definedName name="플랜트전공992" localSheetId="4">#REF!</definedName>
    <definedName name="플랜트전공992" localSheetId="37">#REF!</definedName>
    <definedName name="플랜트전공992" localSheetId="38">#REF!</definedName>
    <definedName name="플랜트전공992" localSheetId="39">#REF!</definedName>
    <definedName name="플랜트전공992" localSheetId="40">#REF!</definedName>
    <definedName name="플랜트전공992" localSheetId="35">#REF!</definedName>
    <definedName name="플랜트전공992" localSheetId="41">#REF!</definedName>
    <definedName name="플랜트전공992" localSheetId="36">#REF!</definedName>
    <definedName name="플랜트전공992" localSheetId="34">#REF!</definedName>
    <definedName name="플랜트전공992" localSheetId="42">#REF!</definedName>
    <definedName name="플랜트전공992" localSheetId="22">#REF!</definedName>
    <definedName name="플랜트전공992" localSheetId="43">#REF!</definedName>
    <definedName name="플랜트전공992">#REF!</definedName>
    <definedName name="플랜트제관공">#REF!</definedName>
    <definedName name="플랜트제관공001" localSheetId="4">#REF!</definedName>
    <definedName name="플랜트제관공001" localSheetId="37">#REF!</definedName>
    <definedName name="플랜트제관공001" localSheetId="38">#REF!</definedName>
    <definedName name="플랜트제관공001" localSheetId="39">#REF!</definedName>
    <definedName name="플랜트제관공001" localSheetId="40">#REF!</definedName>
    <definedName name="플랜트제관공001" localSheetId="35">#REF!</definedName>
    <definedName name="플랜트제관공001" localSheetId="41">#REF!</definedName>
    <definedName name="플랜트제관공001" localSheetId="36">#REF!</definedName>
    <definedName name="플랜트제관공001" localSheetId="34">#REF!</definedName>
    <definedName name="플랜트제관공001" localSheetId="42">#REF!</definedName>
    <definedName name="플랜트제관공001" localSheetId="22">#REF!</definedName>
    <definedName name="플랜트제관공001" localSheetId="43">#REF!</definedName>
    <definedName name="플랜트제관공001">#REF!</definedName>
    <definedName name="플랜트제관공002" localSheetId="4">#REF!</definedName>
    <definedName name="플랜트제관공002" localSheetId="37">#REF!</definedName>
    <definedName name="플랜트제관공002" localSheetId="38">#REF!</definedName>
    <definedName name="플랜트제관공002" localSheetId="39">#REF!</definedName>
    <definedName name="플랜트제관공002" localSheetId="40">#REF!</definedName>
    <definedName name="플랜트제관공002" localSheetId="35">#REF!</definedName>
    <definedName name="플랜트제관공002" localSheetId="41">#REF!</definedName>
    <definedName name="플랜트제관공002" localSheetId="36">#REF!</definedName>
    <definedName name="플랜트제관공002" localSheetId="34">#REF!</definedName>
    <definedName name="플랜트제관공002" localSheetId="42">#REF!</definedName>
    <definedName name="플랜트제관공002" localSheetId="22">#REF!</definedName>
    <definedName name="플랜트제관공002" localSheetId="43">#REF!</definedName>
    <definedName name="플랜트제관공002">#REF!</definedName>
    <definedName name="플랜트제관공011" localSheetId="4">#REF!</definedName>
    <definedName name="플랜트제관공011" localSheetId="37">#REF!</definedName>
    <definedName name="플랜트제관공011" localSheetId="38">#REF!</definedName>
    <definedName name="플랜트제관공011" localSheetId="39">#REF!</definedName>
    <definedName name="플랜트제관공011" localSheetId="40">#REF!</definedName>
    <definedName name="플랜트제관공011" localSheetId="35">#REF!</definedName>
    <definedName name="플랜트제관공011" localSheetId="41">#REF!</definedName>
    <definedName name="플랜트제관공011" localSheetId="36">#REF!</definedName>
    <definedName name="플랜트제관공011" localSheetId="34">#REF!</definedName>
    <definedName name="플랜트제관공011" localSheetId="42">#REF!</definedName>
    <definedName name="플랜트제관공011" localSheetId="22">#REF!</definedName>
    <definedName name="플랜트제관공011" localSheetId="43">#REF!</definedName>
    <definedName name="플랜트제관공011">#REF!</definedName>
    <definedName name="플랜트제관공982" localSheetId="4">#REF!</definedName>
    <definedName name="플랜트제관공982" localSheetId="37">#REF!</definedName>
    <definedName name="플랜트제관공982" localSheetId="38">#REF!</definedName>
    <definedName name="플랜트제관공982" localSheetId="39">#REF!</definedName>
    <definedName name="플랜트제관공982" localSheetId="40">#REF!</definedName>
    <definedName name="플랜트제관공982" localSheetId="35">#REF!</definedName>
    <definedName name="플랜트제관공982" localSheetId="41">#REF!</definedName>
    <definedName name="플랜트제관공982" localSheetId="36">#REF!</definedName>
    <definedName name="플랜트제관공982" localSheetId="34">#REF!</definedName>
    <definedName name="플랜트제관공982" localSheetId="42">#REF!</definedName>
    <definedName name="플랜트제관공982" localSheetId="22">#REF!</definedName>
    <definedName name="플랜트제관공982" localSheetId="43">#REF!</definedName>
    <definedName name="플랜트제관공982">#REF!</definedName>
    <definedName name="플랜트제관공991" localSheetId="4">#REF!</definedName>
    <definedName name="플랜트제관공991" localSheetId="37">#REF!</definedName>
    <definedName name="플랜트제관공991" localSheetId="38">#REF!</definedName>
    <definedName name="플랜트제관공991" localSheetId="39">#REF!</definedName>
    <definedName name="플랜트제관공991" localSheetId="40">#REF!</definedName>
    <definedName name="플랜트제관공991" localSheetId="35">#REF!</definedName>
    <definedName name="플랜트제관공991" localSheetId="41">#REF!</definedName>
    <definedName name="플랜트제관공991" localSheetId="36">#REF!</definedName>
    <definedName name="플랜트제관공991" localSheetId="34">#REF!</definedName>
    <definedName name="플랜트제관공991" localSheetId="42">#REF!</definedName>
    <definedName name="플랜트제관공991" localSheetId="22">#REF!</definedName>
    <definedName name="플랜트제관공991" localSheetId="43">#REF!</definedName>
    <definedName name="플랜트제관공991">#REF!</definedName>
    <definedName name="플랜트제관공992" localSheetId="4">#REF!</definedName>
    <definedName name="플랜트제관공992" localSheetId="37">#REF!</definedName>
    <definedName name="플랜트제관공992" localSheetId="38">#REF!</definedName>
    <definedName name="플랜트제관공992" localSheetId="39">#REF!</definedName>
    <definedName name="플랜트제관공992" localSheetId="40">#REF!</definedName>
    <definedName name="플랜트제관공992" localSheetId="35">#REF!</definedName>
    <definedName name="플랜트제관공992" localSheetId="41">#REF!</definedName>
    <definedName name="플랜트제관공992" localSheetId="36">#REF!</definedName>
    <definedName name="플랜트제관공992" localSheetId="34">#REF!</definedName>
    <definedName name="플랜트제관공992" localSheetId="42">#REF!</definedName>
    <definedName name="플랜트제관공992" localSheetId="22">#REF!</definedName>
    <definedName name="플랜트제관공992" localSheetId="43">#REF!</definedName>
    <definedName name="플랜트제관공992">#REF!</definedName>
    <definedName name="플랜트특수용접공">#REF!</definedName>
    <definedName name="플랜트특수용접공001" localSheetId="4">#REF!</definedName>
    <definedName name="플랜트특수용접공001" localSheetId="37">#REF!</definedName>
    <definedName name="플랜트특수용접공001" localSheetId="38">#REF!</definedName>
    <definedName name="플랜트특수용접공001" localSheetId="39">#REF!</definedName>
    <definedName name="플랜트특수용접공001" localSheetId="40">#REF!</definedName>
    <definedName name="플랜트특수용접공001" localSheetId="35">#REF!</definedName>
    <definedName name="플랜트특수용접공001" localSheetId="41">#REF!</definedName>
    <definedName name="플랜트특수용접공001" localSheetId="36">#REF!</definedName>
    <definedName name="플랜트특수용접공001" localSheetId="34">#REF!</definedName>
    <definedName name="플랜트특수용접공001" localSheetId="42">#REF!</definedName>
    <definedName name="플랜트특수용접공001" localSheetId="22">#REF!</definedName>
    <definedName name="플랜트특수용접공001" localSheetId="43">#REF!</definedName>
    <definedName name="플랜트특수용접공001">#REF!</definedName>
    <definedName name="플랜트특수용접공002" localSheetId="4">#REF!</definedName>
    <definedName name="플랜트특수용접공002" localSheetId="37">#REF!</definedName>
    <definedName name="플랜트특수용접공002" localSheetId="38">#REF!</definedName>
    <definedName name="플랜트특수용접공002" localSheetId="39">#REF!</definedName>
    <definedName name="플랜트특수용접공002" localSheetId="40">#REF!</definedName>
    <definedName name="플랜트특수용접공002" localSheetId="35">#REF!</definedName>
    <definedName name="플랜트특수용접공002" localSheetId="41">#REF!</definedName>
    <definedName name="플랜트특수용접공002" localSheetId="36">#REF!</definedName>
    <definedName name="플랜트특수용접공002" localSheetId="34">#REF!</definedName>
    <definedName name="플랜트특수용접공002" localSheetId="42">#REF!</definedName>
    <definedName name="플랜트특수용접공002" localSheetId="22">#REF!</definedName>
    <definedName name="플랜트특수용접공002" localSheetId="43">#REF!</definedName>
    <definedName name="플랜트특수용접공002">#REF!</definedName>
    <definedName name="플랜트특수용접공011" localSheetId="4">#REF!</definedName>
    <definedName name="플랜트특수용접공011" localSheetId="37">#REF!</definedName>
    <definedName name="플랜트특수용접공011" localSheetId="38">#REF!</definedName>
    <definedName name="플랜트특수용접공011" localSheetId="39">#REF!</definedName>
    <definedName name="플랜트특수용접공011" localSheetId="40">#REF!</definedName>
    <definedName name="플랜트특수용접공011" localSheetId="35">#REF!</definedName>
    <definedName name="플랜트특수용접공011" localSheetId="41">#REF!</definedName>
    <definedName name="플랜트특수용접공011" localSheetId="36">#REF!</definedName>
    <definedName name="플랜트특수용접공011" localSheetId="34">#REF!</definedName>
    <definedName name="플랜트특수용접공011" localSheetId="42">#REF!</definedName>
    <definedName name="플랜트특수용접공011" localSheetId="22">#REF!</definedName>
    <definedName name="플랜트특수용접공011" localSheetId="43">#REF!</definedName>
    <definedName name="플랜트특수용접공011">#REF!</definedName>
    <definedName name="플랜트특수용접공982" localSheetId="4">#REF!</definedName>
    <definedName name="플랜트특수용접공982" localSheetId="37">#REF!</definedName>
    <definedName name="플랜트특수용접공982" localSheetId="38">#REF!</definedName>
    <definedName name="플랜트특수용접공982" localSheetId="39">#REF!</definedName>
    <definedName name="플랜트특수용접공982" localSheetId="40">#REF!</definedName>
    <definedName name="플랜트특수용접공982" localSheetId="35">#REF!</definedName>
    <definedName name="플랜트특수용접공982" localSheetId="41">#REF!</definedName>
    <definedName name="플랜트특수용접공982" localSheetId="36">#REF!</definedName>
    <definedName name="플랜트특수용접공982" localSheetId="34">#REF!</definedName>
    <definedName name="플랜트특수용접공982" localSheetId="42">#REF!</definedName>
    <definedName name="플랜트특수용접공982" localSheetId="22">#REF!</definedName>
    <definedName name="플랜트특수용접공982" localSheetId="43">#REF!</definedName>
    <definedName name="플랜트특수용접공982">#REF!</definedName>
    <definedName name="플랜트특수용접공991" localSheetId="4">#REF!</definedName>
    <definedName name="플랜트특수용접공991" localSheetId="37">#REF!</definedName>
    <definedName name="플랜트특수용접공991" localSheetId="38">#REF!</definedName>
    <definedName name="플랜트특수용접공991" localSheetId="39">#REF!</definedName>
    <definedName name="플랜트특수용접공991" localSheetId="40">#REF!</definedName>
    <definedName name="플랜트특수용접공991" localSheetId="35">#REF!</definedName>
    <definedName name="플랜트특수용접공991" localSheetId="41">#REF!</definedName>
    <definedName name="플랜트특수용접공991" localSheetId="36">#REF!</definedName>
    <definedName name="플랜트특수용접공991" localSheetId="34">#REF!</definedName>
    <definedName name="플랜트특수용접공991" localSheetId="42">#REF!</definedName>
    <definedName name="플랜트특수용접공991" localSheetId="22">#REF!</definedName>
    <definedName name="플랜트특수용접공991" localSheetId="43">#REF!</definedName>
    <definedName name="플랜트특수용접공991">#REF!</definedName>
    <definedName name="플랜트특수용접공992" localSheetId="4">#REF!</definedName>
    <definedName name="플랜트특수용접공992" localSheetId="37">#REF!</definedName>
    <definedName name="플랜트특수용접공992" localSheetId="38">#REF!</definedName>
    <definedName name="플랜트특수용접공992" localSheetId="39">#REF!</definedName>
    <definedName name="플랜트특수용접공992" localSheetId="40">#REF!</definedName>
    <definedName name="플랜트특수용접공992" localSheetId="35">#REF!</definedName>
    <definedName name="플랜트특수용접공992" localSheetId="41">#REF!</definedName>
    <definedName name="플랜트특수용접공992" localSheetId="36">#REF!</definedName>
    <definedName name="플랜트특수용접공992" localSheetId="34">#REF!</definedName>
    <definedName name="플랜트특수용접공992" localSheetId="42">#REF!</definedName>
    <definedName name="플랜트특수용접공992" localSheetId="22">#REF!</definedName>
    <definedName name="플랜트특수용접공992" localSheetId="43">#REF!</definedName>
    <definedName name="플랜트특수용접공992">#REF!</definedName>
    <definedName name="피라칸사스H1.0">#REF!</definedName>
    <definedName name="피라칸사스H1.0경">#REF!</definedName>
    <definedName name="피라칸사스H1.0노">#REF!</definedName>
    <definedName name="피라칸사스H1.0재">#REF!</definedName>
    <definedName name="피라칸사스H1.5" localSheetId="4">#REF!</definedName>
    <definedName name="피라칸사스H1.5" localSheetId="37">#REF!</definedName>
    <definedName name="피라칸사스H1.5" localSheetId="38">#REF!</definedName>
    <definedName name="피라칸사스H1.5" localSheetId="39">#REF!</definedName>
    <definedName name="피라칸사스H1.5" localSheetId="40">#REF!</definedName>
    <definedName name="피라칸사스H1.5" localSheetId="35">#REF!</definedName>
    <definedName name="피라칸사스H1.5" localSheetId="41">#REF!</definedName>
    <definedName name="피라칸사스H1.5" localSheetId="36">#REF!</definedName>
    <definedName name="피라칸사스H1.5" localSheetId="34">#REF!</definedName>
    <definedName name="피라칸사스H1.5" localSheetId="42">#REF!</definedName>
    <definedName name="피라칸사스H1.5" localSheetId="22">#REF!</definedName>
    <definedName name="피라칸사스H1.5" localSheetId="43">#REF!</definedName>
    <definedName name="피라칸사스H1.5">#REF!</definedName>
    <definedName name="ㅎ">#REF!</definedName>
    <definedName name="ㅎ314">#REF!</definedName>
    <definedName name="ㅎ384" localSheetId="4">#REF!</definedName>
    <definedName name="ㅎ384" localSheetId="37">#REF!</definedName>
    <definedName name="ㅎ384" localSheetId="38">#REF!</definedName>
    <definedName name="ㅎ384" localSheetId="39">#REF!</definedName>
    <definedName name="ㅎ384" localSheetId="40">#REF!</definedName>
    <definedName name="ㅎ384" localSheetId="35">#REF!</definedName>
    <definedName name="ㅎ384" localSheetId="41">#REF!</definedName>
    <definedName name="ㅎ384" localSheetId="36">#REF!</definedName>
    <definedName name="ㅎ384" localSheetId="34">#REF!</definedName>
    <definedName name="ㅎ384" localSheetId="42">#REF!</definedName>
    <definedName name="ㅎ384" localSheetId="22">#REF!</definedName>
    <definedName name="ㅎ384" localSheetId="43">#REF!</definedName>
    <definedName name="ㅎ384">#REF!</definedName>
    <definedName name="ㅎ5" localSheetId="4" hidden="1">{#N/A,#N/A,FALSE,"골재소요량";#N/A,#N/A,FALSE,"골재소요량"}</definedName>
    <definedName name="ㅎ5" localSheetId="52" hidden="1">{#N/A,#N/A,FALSE,"골재소요량";#N/A,#N/A,FALSE,"골재소요량"}</definedName>
    <definedName name="ㅎ5" localSheetId="21" hidden="1">{#N/A,#N/A,FALSE,"골재소요량";#N/A,#N/A,FALSE,"골재소요량"}</definedName>
    <definedName name="ㅎ5" localSheetId="22" hidden="1">{#N/A,#N/A,FALSE,"골재소요량";#N/A,#N/A,FALSE,"골재소요량"}</definedName>
    <definedName name="ㅎ5" hidden="1">{#N/A,#N/A,FALSE,"골재소요량";#N/A,#N/A,FALSE,"골재소요량"}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ㄷㅁ" hidden="1">{"'중기작업1'!$A$1:$V$18"}</definedName>
    <definedName name="ㅎㄴㅁ" hidden="1">{"'중기작업1'!$A$1:$V$18"}</definedName>
    <definedName name="ㅎㄴㅁㄹㅇㄹㄴ" hidden="1">{#N/A,"수불부",FALSE,"사급자재수불서";#N/A,"수불부",FALSE,"사급자재수불서"}</definedName>
    <definedName name="ㅎㄴㅇ" hidden="1">{"'중기작업1'!$A$1:$V$18"}</definedName>
    <definedName name="ㅎㄴㅇㅁ" hidden="1">{"'중기작업1'!$A$1:$V$18"}</definedName>
    <definedName name="ㅎㄴㅇㅁㄹ" hidden="1">#N/A</definedName>
    <definedName name="ㅎㄷㅈㅁ" hidden="1">{"'중기작업1'!$A$1:$V$18"}</definedName>
    <definedName name="ㅎㄹㄴ" hidden="1">{#N/A,#N/A,FALSE,"2~8번"}</definedName>
    <definedName name="ㅎㄹㄴㅇ" hidden="1">{#N/A,#N/A,FALSE,"단가표지"}</definedName>
    <definedName name="ㅎㄹㄹ">#REF!</definedName>
    <definedName name="ㅎㄹㅇㄴ" hidden="1">{#N/A,#N/A,FALSE,"골재소요량";#N/A,#N/A,FALSE,"골재소요량"}</definedName>
    <definedName name="ㅎㄹㅇㄹㄴㅇㄴㄹ" hidden="1">{#N/A,#N/A,FALSE,"표지목차"}</definedName>
    <definedName name="ㅎㄹㅇㅀ" hidden="1">{#N/A,#N/A,FALSE,"부대1"}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로ㅓ" hidden="1">{#N/A,#N/A,FALSE,"운반시간"}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륜ㅇㄹ" hidden="1">{#N/A,#N/A,FALSE,"2~8번"}</definedName>
    <definedName name="ㅎ률" hidden="1">{#N/A,#N/A,FALSE,"조골재"}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ㅇㅀㅁㅇ" hidden="1">{#N/A,#N/A,FALSE,"단가표지"}</definedName>
    <definedName name="ㅎㅁㅇㅀㅁㅇㅎㅁ" hidden="1">{#N/A,#N/A,FALSE,"단가표지"}</definedName>
    <definedName name="ㅎㅁㅎㄻㄴㅇ" hidden="1">{#N/A,#N/A,FALSE,"단가표지"}</definedName>
    <definedName name="ㅎㅇㄴ" hidden="1">{#N/A,#N/A,FALSE,"단가표지"}</definedName>
    <definedName name="ㅎㅇㄴㄴㄴㅍ" hidden="1">{"'중기작업1'!$A$1:$V$18"}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ㅀㅇㅀㅇㅎ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ㅇㅇㅀㅎㄹ" hidden="1">{#N/A,#N/A,FALSE,"속도"}</definedName>
    <definedName name="ㅎㅎ" localSheetId="4">'5.2.2. 측량설계비 산출내역(세부설계)'!ㅎㅎ</definedName>
    <definedName name="ㅎㅎ" localSheetId="52">B.M성과표!ㅎㅎ</definedName>
    <definedName name="ㅎㅎ" localSheetId="21">가물막이!ㅎㅎ</definedName>
    <definedName name="ㅎㅎ" localSheetId="22">'인공섬 철거'!ㅎㅎ</definedName>
    <definedName name="ㅎㅎ">[0]!ㅎㅎ</definedName>
    <definedName name="ㅎㅎㅎㅇㄴ" hidden="1">{#N/A,#N/A,FALSE,"표지목차"}</definedName>
    <definedName name="ㅎㅎㅎㅎ">#REF!</definedName>
    <definedName name="ㅎㅎㅎㅎㅎ" hidden="1">{#N/A,#N/A,FALSE,"단가표지"}</definedName>
    <definedName name="ㅎㅎㅎㅎㅎㅎ">#REF!</definedName>
    <definedName name="ㅎㅎㅎㅎㅎㅎㅎㅎㅎㅎㅎㅎㅎ">#REF!</definedName>
    <definedName name="ㅎㅎㅎㅎㅎㅜㅜ" hidden="1">{#N/A,#N/A,FALSE,"조골재"}</definedName>
    <definedName name="하5">#REF!</definedName>
    <definedName name="하6">#REF!</definedName>
    <definedName name="하7">#REF!</definedName>
    <definedName name="하8">#REF!</definedName>
    <definedName name="하기초높이">#REF!</definedName>
    <definedName name="하기초변">#REF!</definedName>
    <definedName name="하기초폭">#REF!</definedName>
    <definedName name="하나">BLCH</definedName>
    <definedName name="하도대상" hidden="1">{#N/A,#N/A,FALSE,"골재소요량";#N/A,#N/A,FALSE,"골재소요량"}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부슬라브">#REF!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학교">BLCH</definedName>
    <definedName name="한" hidden="1">#REF!</definedName>
    <definedName name="한교1호" localSheetId="4">#REF!</definedName>
    <definedName name="한교1호" localSheetId="52">#REF!</definedName>
    <definedName name="한교1호" localSheetId="37">#REF!</definedName>
    <definedName name="한교1호" localSheetId="38">#REF!</definedName>
    <definedName name="한교1호" localSheetId="39">#REF!</definedName>
    <definedName name="한교1호" localSheetId="40">#REF!</definedName>
    <definedName name="한교1호" localSheetId="35">#REF!</definedName>
    <definedName name="한교1호" localSheetId="41">#REF!</definedName>
    <definedName name="한교1호" localSheetId="36">#REF!</definedName>
    <definedName name="한교1호" localSheetId="34">#REF!</definedName>
    <definedName name="한교1호" localSheetId="42">#REF!</definedName>
    <definedName name="한교1호" localSheetId="22">#REF!</definedName>
    <definedName name="한교1호" localSheetId="43">#REF!</definedName>
    <definedName name="한교1호">#REF!</definedName>
    <definedName name="한교2호" localSheetId="4">#REF!</definedName>
    <definedName name="한교2호" localSheetId="37">#REF!</definedName>
    <definedName name="한교2호" localSheetId="38">#REF!</definedName>
    <definedName name="한교2호" localSheetId="39">#REF!</definedName>
    <definedName name="한교2호" localSheetId="40">#REF!</definedName>
    <definedName name="한교2호" localSheetId="35">#REF!</definedName>
    <definedName name="한교2호" localSheetId="41">#REF!</definedName>
    <definedName name="한교2호" localSheetId="36">#REF!</definedName>
    <definedName name="한교2호" localSheetId="34">#REF!</definedName>
    <definedName name="한교2호" localSheetId="42">#REF!</definedName>
    <definedName name="한교2호" localSheetId="22">#REF!</definedName>
    <definedName name="한교2호" localSheetId="43">#REF!</definedName>
    <definedName name="한교2호">#REF!</definedName>
    <definedName name="한교3호" localSheetId="4">#REF!</definedName>
    <definedName name="한교3호" localSheetId="37">#REF!</definedName>
    <definedName name="한교3호" localSheetId="38">#REF!</definedName>
    <definedName name="한교3호" localSheetId="39">#REF!</definedName>
    <definedName name="한교3호" localSheetId="40">#REF!</definedName>
    <definedName name="한교3호" localSheetId="35">#REF!</definedName>
    <definedName name="한교3호" localSheetId="41">#REF!</definedName>
    <definedName name="한교3호" localSheetId="36">#REF!</definedName>
    <definedName name="한교3호" localSheetId="34">#REF!</definedName>
    <definedName name="한교3호" localSheetId="42">#REF!</definedName>
    <definedName name="한교3호" localSheetId="22">#REF!</definedName>
    <definedName name="한교3호" localSheetId="43">#REF!</definedName>
    <definedName name="한교3호">#REF!</definedName>
    <definedName name="한글노무비">#REF!</definedName>
    <definedName name="한독">#REF!</definedName>
    <definedName name="한동" hidden="1">{#N/A,#N/A,FALSE,"단가표지"}</definedName>
    <definedName name="한라구절초" localSheetId="4">#REF!</definedName>
    <definedName name="한라구절초" localSheetId="14">#REF!</definedName>
    <definedName name="한라구절초" localSheetId="13">#REF!</definedName>
    <definedName name="한라구절초" localSheetId="12">#REF!</definedName>
    <definedName name="한라구절초" localSheetId="37">#REF!</definedName>
    <definedName name="한라구절초" localSheetId="38">#REF!</definedName>
    <definedName name="한라구절초" localSheetId="39">#REF!</definedName>
    <definedName name="한라구절초" localSheetId="40">#REF!</definedName>
    <definedName name="한라구절초" localSheetId="35">#REF!</definedName>
    <definedName name="한라구절초" localSheetId="41">#REF!</definedName>
    <definedName name="한라구절초" localSheetId="36">#REF!</definedName>
    <definedName name="한라구절초" localSheetId="34">#REF!</definedName>
    <definedName name="한라구절초" localSheetId="42">#REF!</definedName>
    <definedName name="한라구절초" localSheetId="22">#REF!</definedName>
    <definedName name="한라구절초" localSheetId="10">#REF!</definedName>
    <definedName name="한라구절초" localSheetId="43">#REF!</definedName>
    <definedName name="한라구절초">#REF!</definedName>
    <definedName name="한식목공001" localSheetId="4">#REF!</definedName>
    <definedName name="한식목공001" localSheetId="37">#REF!</definedName>
    <definedName name="한식목공001" localSheetId="38">#REF!</definedName>
    <definedName name="한식목공001" localSheetId="39">#REF!</definedName>
    <definedName name="한식목공001" localSheetId="40">#REF!</definedName>
    <definedName name="한식목공001" localSheetId="35">#REF!</definedName>
    <definedName name="한식목공001" localSheetId="41">#REF!</definedName>
    <definedName name="한식목공001" localSheetId="36">#REF!</definedName>
    <definedName name="한식목공001" localSheetId="34">#REF!</definedName>
    <definedName name="한식목공001" localSheetId="42">#REF!</definedName>
    <definedName name="한식목공001" localSheetId="22">#REF!</definedName>
    <definedName name="한식목공001" localSheetId="43">#REF!</definedName>
    <definedName name="한식목공001">#REF!</definedName>
    <definedName name="한식목공002" localSheetId="4">#REF!</definedName>
    <definedName name="한식목공002" localSheetId="37">#REF!</definedName>
    <definedName name="한식목공002" localSheetId="38">#REF!</definedName>
    <definedName name="한식목공002" localSheetId="39">#REF!</definedName>
    <definedName name="한식목공002" localSheetId="40">#REF!</definedName>
    <definedName name="한식목공002" localSheetId="35">#REF!</definedName>
    <definedName name="한식목공002" localSheetId="41">#REF!</definedName>
    <definedName name="한식목공002" localSheetId="36">#REF!</definedName>
    <definedName name="한식목공002" localSheetId="34">#REF!</definedName>
    <definedName name="한식목공002" localSheetId="42">#REF!</definedName>
    <definedName name="한식목공002" localSheetId="22">#REF!</definedName>
    <definedName name="한식목공002" localSheetId="43">#REF!</definedName>
    <definedName name="한식목공002">#REF!</definedName>
    <definedName name="한식목공011" localSheetId="4">#REF!</definedName>
    <definedName name="한식목공011" localSheetId="37">#REF!</definedName>
    <definedName name="한식목공011" localSheetId="38">#REF!</definedName>
    <definedName name="한식목공011" localSheetId="39">#REF!</definedName>
    <definedName name="한식목공011" localSheetId="40">#REF!</definedName>
    <definedName name="한식목공011" localSheetId="35">#REF!</definedName>
    <definedName name="한식목공011" localSheetId="41">#REF!</definedName>
    <definedName name="한식목공011" localSheetId="36">#REF!</definedName>
    <definedName name="한식목공011" localSheetId="34">#REF!</definedName>
    <definedName name="한식목공011" localSheetId="42">#REF!</definedName>
    <definedName name="한식목공011" localSheetId="22">#REF!</definedName>
    <definedName name="한식목공011" localSheetId="43">#REF!</definedName>
    <definedName name="한식목공011">#REF!</definedName>
    <definedName name="한식목공982" localSheetId="4">#REF!</definedName>
    <definedName name="한식목공982" localSheetId="37">#REF!</definedName>
    <definedName name="한식목공982" localSheetId="38">#REF!</definedName>
    <definedName name="한식목공982" localSheetId="39">#REF!</definedName>
    <definedName name="한식목공982" localSheetId="40">#REF!</definedName>
    <definedName name="한식목공982" localSheetId="35">#REF!</definedName>
    <definedName name="한식목공982" localSheetId="41">#REF!</definedName>
    <definedName name="한식목공982" localSheetId="36">#REF!</definedName>
    <definedName name="한식목공982" localSheetId="34">#REF!</definedName>
    <definedName name="한식목공982" localSheetId="42">#REF!</definedName>
    <definedName name="한식목공982" localSheetId="22">#REF!</definedName>
    <definedName name="한식목공982" localSheetId="43">#REF!</definedName>
    <definedName name="한식목공982">#REF!</definedName>
    <definedName name="한식목공991" localSheetId="4">#REF!</definedName>
    <definedName name="한식목공991" localSheetId="37">#REF!</definedName>
    <definedName name="한식목공991" localSheetId="38">#REF!</definedName>
    <definedName name="한식목공991" localSheetId="39">#REF!</definedName>
    <definedName name="한식목공991" localSheetId="40">#REF!</definedName>
    <definedName name="한식목공991" localSheetId="35">#REF!</definedName>
    <definedName name="한식목공991" localSheetId="41">#REF!</definedName>
    <definedName name="한식목공991" localSheetId="36">#REF!</definedName>
    <definedName name="한식목공991" localSheetId="34">#REF!</definedName>
    <definedName name="한식목공991" localSheetId="42">#REF!</definedName>
    <definedName name="한식목공991" localSheetId="22">#REF!</definedName>
    <definedName name="한식목공991" localSheetId="43">#REF!</definedName>
    <definedName name="한식목공991">#REF!</definedName>
    <definedName name="한식목공992" localSheetId="4">#REF!</definedName>
    <definedName name="한식목공992" localSheetId="37">#REF!</definedName>
    <definedName name="한식목공992" localSheetId="38">#REF!</definedName>
    <definedName name="한식목공992" localSheetId="39">#REF!</definedName>
    <definedName name="한식목공992" localSheetId="40">#REF!</definedName>
    <definedName name="한식목공992" localSheetId="35">#REF!</definedName>
    <definedName name="한식목공992" localSheetId="41">#REF!</definedName>
    <definedName name="한식목공992" localSheetId="36">#REF!</definedName>
    <definedName name="한식목공992" localSheetId="34">#REF!</definedName>
    <definedName name="한식목공992" localSheetId="42">#REF!</definedName>
    <definedName name="한식목공992" localSheetId="22">#REF!</definedName>
    <definedName name="한식목공992" localSheetId="43">#REF!</definedName>
    <definedName name="한식목공992">#REF!</definedName>
    <definedName name="한식목공조공001" localSheetId="4">#REF!</definedName>
    <definedName name="한식목공조공001" localSheetId="37">#REF!</definedName>
    <definedName name="한식목공조공001" localSheetId="38">#REF!</definedName>
    <definedName name="한식목공조공001" localSheetId="39">#REF!</definedName>
    <definedName name="한식목공조공001" localSheetId="40">#REF!</definedName>
    <definedName name="한식목공조공001" localSheetId="35">#REF!</definedName>
    <definedName name="한식목공조공001" localSheetId="41">#REF!</definedName>
    <definedName name="한식목공조공001" localSheetId="36">#REF!</definedName>
    <definedName name="한식목공조공001" localSheetId="34">#REF!</definedName>
    <definedName name="한식목공조공001" localSheetId="42">#REF!</definedName>
    <definedName name="한식목공조공001" localSheetId="22">#REF!</definedName>
    <definedName name="한식목공조공001" localSheetId="43">#REF!</definedName>
    <definedName name="한식목공조공001">#REF!</definedName>
    <definedName name="한식목공조공002" localSheetId="4">#REF!</definedName>
    <definedName name="한식목공조공002" localSheetId="37">#REF!</definedName>
    <definedName name="한식목공조공002" localSheetId="38">#REF!</definedName>
    <definedName name="한식목공조공002" localSheetId="39">#REF!</definedName>
    <definedName name="한식목공조공002" localSheetId="40">#REF!</definedName>
    <definedName name="한식목공조공002" localSheetId="35">#REF!</definedName>
    <definedName name="한식목공조공002" localSheetId="41">#REF!</definedName>
    <definedName name="한식목공조공002" localSheetId="36">#REF!</definedName>
    <definedName name="한식목공조공002" localSheetId="34">#REF!</definedName>
    <definedName name="한식목공조공002" localSheetId="42">#REF!</definedName>
    <definedName name="한식목공조공002" localSheetId="22">#REF!</definedName>
    <definedName name="한식목공조공002" localSheetId="43">#REF!</definedName>
    <definedName name="한식목공조공002">#REF!</definedName>
    <definedName name="한식목공조공011" localSheetId="4">#REF!</definedName>
    <definedName name="한식목공조공011" localSheetId="37">#REF!</definedName>
    <definedName name="한식목공조공011" localSheetId="38">#REF!</definedName>
    <definedName name="한식목공조공011" localSheetId="39">#REF!</definedName>
    <definedName name="한식목공조공011" localSheetId="40">#REF!</definedName>
    <definedName name="한식목공조공011" localSheetId="35">#REF!</definedName>
    <definedName name="한식목공조공011" localSheetId="41">#REF!</definedName>
    <definedName name="한식목공조공011" localSheetId="36">#REF!</definedName>
    <definedName name="한식목공조공011" localSheetId="34">#REF!</definedName>
    <definedName name="한식목공조공011" localSheetId="42">#REF!</definedName>
    <definedName name="한식목공조공011" localSheetId="22">#REF!</definedName>
    <definedName name="한식목공조공011" localSheetId="43">#REF!</definedName>
    <definedName name="한식목공조공011">#REF!</definedName>
    <definedName name="한식목공조공982" localSheetId="4">#REF!</definedName>
    <definedName name="한식목공조공982" localSheetId="37">#REF!</definedName>
    <definedName name="한식목공조공982" localSheetId="38">#REF!</definedName>
    <definedName name="한식목공조공982" localSheetId="39">#REF!</definedName>
    <definedName name="한식목공조공982" localSheetId="40">#REF!</definedName>
    <definedName name="한식목공조공982" localSheetId="35">#REF!</definedName>
    <definedName name="한식목공조공982" localSheetId="41">#REF!</definedName>
    <definedName name="한식목공조공982" localSheetId="36">#REF!</definedName>
    <definedName name="한식목공조공982" localSheetId="34">#REF!</definedName>
    <definedName name="한식목공조공982" localSheetId="42">#REF!</definedName>
    <definedName name="한식목공조공982" localSheetId="22">#REF!</definedName>
    <definedName name="한식목공조공982" localSheetId="43">#REF!</definedName>
    <definedName name="한식목공조공982">#REF!</definedName>
    <definedName name="한식목공조공991" localSheetId="4">#REF!</definedName>
    <definedName name="한식목공조공991" localSheetId="37">#REF!</definedName>
    <definedName name="한식목공조공991" localSheetId="38">#REF!</definedName>
    <definedName name="한식목공조공991" localSheetId="39">#REF!</definedName>
    <definedName name="한식목공조공991" localSheetId="40">#REF!</definedName>
    <definedName name="한식목공조공991" localSheetId="35">#REF!</definedName>
    <definedName name="한식목공조공991" localSheetId="41">#REF!</definedName>
    <definedName name="한식목공조공991" localSheetId="36">#REF!</definedName>
    <definedName name="한식목공조공991" localSheetId="34">#REF!</definedName>
    <definedName name="한식목공조공991" localSheetId="42">#REF!</definedName>
    <definedName name="한식목공조공991" localSheetId="22">#REF!</definedName>
    <definedName name="한식목공조공991" localSheetId="43">#REF!</definedName>
    <definedName name="한식목공조공991">#REF!</definedName>
    <definedName name="한식목공조공992" localSheetId="4">#REF!</definedName>
    <definedName name="한식목공조공992" localSheetId="37">#REF!</definedName>
    <definedName name="한식목공조공992" localSheetId="38">#REF!</definedName>
    <definedName name="한식목공조공992" localSheetId="39">#REF!</definedName>
    <definedName name="한식목공조공992" localSheetId="40">#REF!</definedName>
    <definedName name="한식목공조공992" localSheetId="35">#REF!</definedName>
    <definedName name="한식목공조공992" localSheetId="41">#REF!</definedName>
    <definedName name="한식목공조공992" localSheetId="36">#REF!</definedName>
    <definedName name="한식목공조공992" localSheetId="34">#REF!</definedName>
    <definedName name="한식목공조공992" localSheetId="42">#REF!</definedName>
    <definedName name="한식목공조공992" localSheetId="22">#REF!</definedName>
    <definedName name="한식목공조공992" localSheetId="43">#REF!</definedName>
    <definedName name="한식목공조공992">#REF!</definedName>
    <definedName name="한식미장공001" localSheetId="4">#REF!</definedName>
    <definedName name="한식미장공001" localSheetId="37">#REF!</definedName>
    <definedName name="한식미장공001" localSheetId="38">#REF!</definedName>
    <definedName name="한식미장공001" localSheetId="39">#REF!</definedName>
    <definedName name="한식미장공001" localSheetId="40">#REF!</definedName>
    <definedName name="한식미장공001" localSheetId="35">#REF!</definedName>
    <definedName name="한식미장공001" localSheetId="41">#REF!</definedName>
    <definedName name="한식미장공001" localSheetId="36">#REF!</definedName>
    <definedName name="한식미장공001" localSheetId="34">#REF!</definedName>
    <definedName name="한식미장공001" localSheetId="42">#REF!</definedName>
    <definedName name="한식미장공001" localSheetId="22">#REF!</definedName>
    <definedName name="한식미장공001" localSheetId="43">#REF!</definedName>
    <definedName name="한식미장공001">#REF!</definedName>
    <definedName name="한식미장공002" localSheetId="4">#REF!</definedName>
    <definedName name="한식미장공002" localSheetId="37">#REF!</definedName>
    <definedName name="한식미장공002" localSheetId="38">#REF!</definedName>
    <definedName name="한식미장공002" localSheetId="39">#REF!</definedName>
    <definedName name="한식미장공002" localSheetId="40">#REF!</definedName>
    <definedName name="한식미장공002" localSheetId="35">#REF!</definedName>
    <definedName name="한식미장공002" localSheetId="41">#REF!</definedName>
    <definedName name="한식미장공002" localSheetId="36">#REF!</definedName>
    <definedName name="한식미장공002" localSheetId="34">#REF!</definedName>
    <definedName name="한식미장공002" localSheetId="42">#REF!</definedName>
    <definedName name="한식미장공002" localSheetId="22">#REF!</definedName>
    <definedName name="한식미장공002" localSheetId="43">#REF!</definedName>
    <definedName name="한식미장공002">#REF!</definedName>
    <definedName name="한식미장공011" localSheetId="4">#REF!</definedName>
    <definedName name="한식미장공011" localSheetId="37">#REF!</definedName>
    <definedName name="한식미장공011" localSheetId="38">#REF!</definedName>
    <definedName name="한식미장공011" localSheetId="39">#REF!</definedName>
    <definedName name="한식미장공011" localSheetId="40">#REF!</definedName>
    <definedName name="한식미장공011" localSheetId="35">#REF!</definedName>
    <definedName name="한식미장공011" localSheetId="41">#REF!</definedName>
    <definedName name="한식미장공011" localSheetId="36">#REF!</definedName>
    <definedName name="한식미장공011" localSheetId="34">#REF!</definedName>
    <definedName name="한식미장공011" localSheetId="42">#REF!</definedName>
    <definedName name="한식미장공011" localSheetId="22">#REF!</definedName>
    <definedName name="한식미장공011" localSheetId="43">#REF!</definedName>
    <definedName name="한식미장공011">#REF!</definedName>
    <definedName name="한식미장공982" localSheetId="4">#REF!</definedName>
    <definedName name="한식미장공982" localSheetId="37">#REF!</definedName>
    <definedName name="한식미장공982" localSheetId="38">#REF!</definedName>
    <definedName name="한식미장공982" localSheetId="39">#REF!</definedName>
    <definedName name="한식미장공982" localSheetId="40">#REF!</definedName>
    <definedName name="한식미장공982" localSheetId="35">#REF!</definedName>
    <definedName name="한식미장공982" localSheetId="41">#REF!</definedName>
    <definedName name="한식미장공982" localSheetId="36">#REF!</definedName>
    <definedName name="한식미장공982" localSheetId="34">#REF!</definedName>
    <definedName name="한식미장공982" localSheetId="42">#REF!</definedName>
    <definedName name="한식미장공982" localSheetId="22">#REF!</definedName>
    <definedName name="한식미장공982" localSheetId="43">#REF!</definedName>
    <definedName name="한식미장공982">#REF!</definedName>
    <definedName name="한식미장공991" localSheetId="4">#REF!</definedName>
    <definedName name="한식미장공991" localSheetId="37">#REF!</definedName>
    <definedName name="한식미장공991" localSheetId="38">#REF!</definedName>
    <definedName name="한식미장공991" localSheetId="39">#REF!</definedName>
    <definedName name="한식미장공991" localSheetId="40">#REF!</definedName>
    <definedName name="한식미장공991" localSheetId="35">#REF!</definedName>
    <definedName name="한식미장공991" localSheetId="41">#REF!</definedName>
    <definedName name="한식미장공991" localSheetId="36">#REF!</definedName>
    <definedName name="한식미장공991" localSheetId="34">#REF!</definedName>
    <definedName name="한식미장공991" localSheetId="42">#REF!</definedName>
    <definedName name="한식미장공991" localSheetId="22">#REF!</definedName>
    <definedName name="한식미장공991" localSheetId="43">#REF!</definedName>
    <definedName name="한식미장공991">#REF!</definedName>
    <definedName name="한식미장공992" localSheetId="4">#REF!</definedName>
    <definedName name="한식미장공992" localSheetId="37">#REF!</definedName>
    <definedName name="한식미장공992" localSheetId="38">#REF!</definedName>
    <definedName name="한식미장공992" localSheetId="39">#REF!</definedName>
    <definedName name="한식미장공992" localSheetId="40">#REF!</definedName>
    <definedName name="한식미장공992" localSheetId="35">#REF!</definedName>
    <definedName name="한식미장공992" localSheetId="41">#REF!</definedName>
    <definedName name="한식미장공992" localSheetId="36">#REF!</definedName>
    <definedName name="한식미장공992" localSheetId="34">#REF!</definedName>
    <definedName name="한식미장공992" localSheetId="42">#REF!</definedName>
    <definedName name="한식미장공992" localSheetId="22">#REF!</definedName>
    <definedName name="한식미장공992" localSheetId="43">#REF!</definedName>
    <definedName name="한식미장공992">#REF!</definedName>
    <definedName name="한식와공001" localSheetId="4">#REF!</definedName>
    <definedName name="한식와공001" localSheetId="37">#REF!</definedName>
    <definedName name="한식와공001" localSheetId="38">#REF!</definedName>
    <definedName name="한식와공001" localSheetId="39">#REF!</definedName>
    <definedName name="한식와공001" localSheetId="40">#REF!</definedName>
    <definedName name="한식와공001" localSheetId="35">#REF!</definedName>
    <definedName name="한식와공001" localSheetId="41">#REF!</definedName>
    <definedName name="한식와공001" localSheetId="36">#REF!</definedName>
    <definedName name="한식와공001" localSheetId="34">#REF!</definedName>
    <definedName name="한식와공001" localSheetId="42">#REF!</definedName>
    <definedName name="한식와공001" localSheetId="22">#REF!</definedName>
    <definedName name="한식와공001" localSheetId="43">#REF!</definedName>
    <definedName name="한식와공001">#REF!</definedName>
    <definedName name="한식와공002" localSheetId="4">#REF!</definedName>
    <definedName name="한식와공002" localSheetId="37">#REF!</definedName>
    <definedName name="한식와공002" localSheetId="38">#REF!</definedName>
    <definedName name="한식와공002" localSheetId="39">#REF!</definedName>
    <definedName name="한식와공002" localSheetId="40">#REF!</definedName>
    <definedName name="한식와공002" localSheetId="35">#REF!</definedName>
    <definedName name="한식와공002" localSheetId="41">#REF!</definedName>
    <definedName name="한식와공002" localSheetId="36">#REF!</definedName>
    <definedName name="한식와공002" localSheetId="34">#REF!</definedName>
    <definedName name="한식와공002" localSheetId="42">#REF!</definedName>
    <definedName name="한식와공002" localSheetId="22">#REF!</definedName>
    <definedName name="한식와공002" localSheetId="43">#REF!</definedName>
    <definedName name="한식와공002">#REF!</definedName>
    <definedName name="한식와공011" localSheetId="4">#REF!</definedName>
    <definedName name="한식와공011" localSheetId="37">#REF!</definedName>
    <definedName name="한식와공011" localSheetId="38">#REF!</definedName>
    <definedName name="한식와공011" localSheetId="39">#REF!</definedName>
    <definedName name="한식와공011" localSheetId="40">#REF!</definedName>
    <definedName name="한식와공011" localSheetId="35">#REF!</definedName>
    <definedName name="한식와공011" localSheetId="41">#REF!</definedName>
    <definedName name="한식와공011" localSheetId="36">#REF!</definedName>
    <definedName name="한식와공011" localSheetId="34">#REF!</definedName>
    <definedName name="한식와공011" localSheetId="42">#REF!</definedName>
    <definedName name="한식와공011" localSheetId="22">#REF!</definedName>
    <definedName name="한식와공011" localSheetId="43">#REF!</definedName>
    <definedName name="한식와공011">#REF!</definedName>
    <definedName name="한식와공982" localSheetId="4">#REF!</definedName>
    <definedName name="한식와공982" localSheetId="37">#REF!</definedName>
    <definedName name="한식와공982" localSheetId="38">#REF!</definedName>
    <definedName name="한식와공982" localSheetId="39">#REF!</definedName>
    <definedName name="한식와공982" localSheetId="40">#REF!</definedName>
    <definedName name="한식와공982" localSheetId="35">#REF!</definedName>
    <definedName name="한식와공982" localSheetId="41">#REF!</definedName>
    <definedName name="한식와공982" localSheetId="36">#REF!</definedName>
    <definedName name="한식와공982" localSheetId="34">#REF!</definedName>
    <definedName name="한식와공982" localSheetId="42">#REF!</definedName>
    <definedName name="한식와공982" localSheetId="22">#REF!</definedName>
    <definedName name="한식와공982" localSheetId="43">#REF!</definedName>
    <definedName name="한식와공982">#REF!</definedName>
    <definedName name="한식와공991" localSheetId="4">#REF!</definedName>
    <definedName name="한식와공991" localSheetId="37">#REF!</definedName>
    <definedName name="한식와공991" localSheetId="38">#REF!</definedName>
    <definedName name="한식와공991" localSheetId="39">#REF!</definedName>
    <definedName name="한식와공991" localSheetId="40">#REF!</definedName>
    <definedName name="한식와공991" localSheetId="35">#REF!</definedName>
    <definedName name="한식와공991" localSheetId="41">#REF!</definedName>
    <definedName name="한식와공991" localSheetId="36">#REF!</definedName>
    <definedName name="한식와공991" localSheetId="34">#REF!</definedName>
    <definedName name="한식와공991" localSheetId="42">#REF!</definedName>
    <definedName name="한식와공991" localSheetId="22">#REF!</definedName>
    <definedName name="한식와공991" localSheetId="43">#REF!</definedName>
    <definedName name="한식와공991">#REF!</definedName>
    <definedName name="한식와공992" localSheetId="4">#REF!</definedName>
    <definedName name="한식와공992" localSheetId="37">#REF!</definedName>
    <definedName name="한식와공992" localSheetId="38">#REF!</definedName>
    <definedName name="한식와공992" localSheetId="39">#REF!</definedName>
    <definedName name="한식와공992" localSheetId="40">#REF!</definedName>
    <definedName name="한식와공992" localSheetId="35">#REF!</definedName>
    <definedName name="한식와공992" localSheetId="41">#REF!</definedName>
    <definedName name="한식와공992" localSheetId="36">#REF!</definedName>
    <definedName name="한식와공992" localSheetId="34">#REF!</definedName>
    <definedName name="한식와공992" localSheetId="42">#REF!</definedName>
    <definedName name="한식와공992" localSheetId="22">#REF!</definedName>
    <definedName name="한식와공992" localSheetId="43">#REF!</definedName>
    <definedName name="한식와공992">#REF!</definedName>
    <definedName name="한식와공조공001" localSheetId="4">#REF!</definedName>
    <definedName name="한식와공조공001" localSheetId="37">#REF!</definedName>
    <definedName name="한식와공조공001" localSheetId="38">#REF!</definedName>
    <definedName name="한식와공조공001" localSheetId="39">#REF!</definedName>
    <definedName name="한식와공조공001" localSheetId="40">#REF!</definedName>
    <definedName name="한식와공조공001" localSheetId="35">#REF!</definedName>
    <definedName name="한식와공조공001" localSheetId="41">#REF!</definedName>
    <definedName name="한식와공조공001" localSheetId="36">#REF!</definedName>
    <definedName name="한식와공조공001" localSheetId="34">#REF!</definedName>
    <definedName name="한식와공조공001" localSheetId="42">#REF!</definedName>
    <definedName name="한식와공조공001" localSheetId="22">#REF!</definedName>
    <definedName name="한식와공조공001" localSheetId="43">#REF!</definedName>
    <definedName name="한식와공조공001">#REF!</definedName>
    <definedName name="한식와공조공002" localSheetId="4">#REF!</definedName>
    <definedName name="한식와공조공002" localSheetId="37">#REF!</definedName>
    <definedName name="한식와공조공002" localSheetId="38">#REF!</definedName>
    <definedName name="한식와공조공002" localSheetId="39">#REF!</definedName>
    <definedName name="한식와공조공002" localSheetId="40">#REF!</definedName>
    <definedName name="한식와공조공002" localSheetId="35">#REF!</definedName>
    <definedName name="한식와공조공002" localSheetId="41">#REF!</definedName>
    <definedName name="한식와공조공002" localSheetId="36">#REF!</definedName>
    <definedName name="한식와공조공002" localSheetId="34">#REF!</definedName>
    <definedName name="한식와공조공002" localSheetId="42">#REF!</definedName>
    <definedName name="한식와공조공002" localSheetId="22">#REF!</definedName>
    <definedName name="한식와공조공002" localSheetId="43">#REF!</definedName>
    <definedName name="한식와공조공002">#REF!</definedName>
    <definedName name="한식와공조공011" localSheetId="4">#REF!</definedName>
    <definedName name="한식와공조공011" localSheetId="37">#REF!</definedName>
    <definedName name="한식와공조공011" localSheetId="38">#REF!</definedName>
    <definedName name="한식와공조공011" localSheetId="39">#REF!</definedName>
    <definedName name="한식와공조공011" localSheetId="40">#REF!</definedName>
    <definedName name="한식와공조공011" localSheetId="35">#REF!</definedName>
    <definedName name="한식와공조공011" localSheetId="41">#REF!</definedName>
    <definedName name="한식와공조공011" localSheetId="36">#REF!</definedName>
    <definedName name="한식와공조공011" localSheetId="34">#REF!</definedName>
    <definedName name="한식와공조공011" localSheetId="42">#REF!</definedName>
    <definedName name="한식와공조공011" localSheetId="22">#REF!</definedName>
    <definedName name="한식와공조공011" localSheetId="43">#REF!</definedName>
    <definedName name="한식와공조공011">#REF!</definedName>
    <definedName name="한식와공조공982" localSheetId="4">#REF!</definedName>
    <definedName name="한식와공조공982" localSheetId="37">#REF!</definedName>
    <definedName name="한식와공조공982" localSheetId="38">#REF!</definedName>
    <definedName name="한식와공조공982" localSheetId="39">#REF!</definedName>
    <definedName name="한식와공조공982" localSheetId="40">#REF!</definedName>
    <definedName name="한식와공조공982" localSheetId="35">#REF!</definedName>
    <definedName name="한식와공조공982" localSheetId="41">#REF!</definedName>
    <definedName name="한식와공조공982" localSheetId="36">#REF!</definedName>
    <definedName name="한식와공조공982" localSheetId="34">#REF!</definedName>
    <definedName name="한식와공조공982" localSheetId="42">#REF!</definedName>
    <definedName name="한식와공조공982" localSheetId="22">#REF!</definedName>
    <definedName name="한식와공조공982" localSheetId="43">#REF!</definedName>
    <definedName name="한식와공조공982">#REF!</definedName>
    <definedName name="한식와공조공991" localSheetId="4">#REF!</definedName>
    <definedName name="한식와공조공991" localSheetId="37">#REF!</definedName>
    <definedName name="한식와공조공991" localSheetId="38">#REF!</definedName>
    <definedName name="한식와공조공991" localSheetId="39">#REF!</definedName>
    <definedName name="한식와공조공991" localSheetId="40">#REF!</definedName>
    <definedName name="한식와공조공991" localSheetId="35">#REF!</definedName>
    <definedName name="한식와공조공991" localSheetId="41">#REF!</definedName>
    <definedName name="한식와공조공991" localSheetId="36">#REF!</definedName>
    <definedName name="한식와공조공991" localSheetId="34">#REF!</definedName>
    <definedName name="한식와공조공991" localSheetId="42">#REF!</definedName>
    <definedName name="한식와공조공991" localSheetId="22">#REF!</definedName>
    <definedName name="한식와공조공991" localSheetId="43">#REF!</definedName>
    <definedName name="한식와공조공991">#REF!</definedName>
    <definedName name="한식와공조공992" localSheetId="4">#REF!</definedName>
    <definedName name="한식와공조공992" localSheetId="37">#REF!</definedName>
    <definedName name="한식와공조공992" localSheetId="38">#REF!</definedName>
    <definedName name="한식와공조공992" localSheetId="39">#REF!</definedName>
    <definedName name="한식와공조공992" localSheetId="40">#REF!</definedName>
    <definedName name="한식와공조공992" localSheetId="35">#REF!</definedName>
    <definedName name="한식와공조공992" localSheetId="41">#REF!</definedName>
    <definedName name="한식와공조공992" localSheetId="36">#REF!</definedName>
    <definedName name="한식와공조공992" localSheetId="34">#REF!</definedName>
    <definedName name="한식와공조공992" localSheetId="42">#REF!</definedName>
    <definedName name="한식와공조공992" localSheetId="22">#REF!</definedName>
    <definedName name="한식와공조공992" localSheetId="43">#REF!</definedName>
    <definedName name="한식와공조공992">#REF!</definedName>
    <definedName name="한전수탁비">#REF!</definedName>
    <definedName name="한苝미장공982" localSheetId="4">#REF!</definedName>
    <definedName name="한苝미장공982" localSheetId="37">#REF!</definedName>
    <definedName name="한苝미장공982" localSheetId="38">#REF!</definedName>
    <definedName name="한苝미장공982" localSheetId="39">#REF!</definedName>
    <definedName name="한苝미장공982" localSheetId="40">#REF!</definedName>
    <definedName name="한苝미장공982" localSheetId="35">#REF!</definedName>
    <definedName name="한苝미장공982" localSheetId="41">#REF!</definedName>
    <definedName name="한苝미장공982" localSheetId="36">#REF!</definedName>
    <definedName name="한苝미장공982" localSheetId="34">#REF!</definedName>
    <definedName name="한苝미장공982" localSheetId="42">#REF!</definedName>
    <definedName name="한苝미장공982" localSheetId="22">#REF!</definedName>
    <definedName name="한苝미장공982" localSheetId="43">#REF!</definedName>
    <definedName name="한苝미장공982">#REF!</definedName>
    <definedName name="할석공">#REF!</definedName>
    <definedName name="할석공001" localSheetId="4">#REF!</definedName>
    <definedName name="할석공001" localSheetId="37">#REF!</definedName>
    <definedName name="할석공001" localSheetId="38">#REF!</definedName>
    <definedName name="할석공001" localSheetId="39">#REF!</definedName>
    <definedName name="할석공001" localSheetId="40">#REF!</definedName>
    <definedName name="할석공001" localSheetId="35">#REF!</definedName>
    <definedName name="할석공001" localSheetId="41">#REF!</definedName>
    <definedName name="할석공001" localSheetId="36">#REF!</definedName>
    <definedName name="할석공001" localSheetId="34">#REF!</definedName>
    <definedName name="할석공001" localSheetId="42">#REF!</definedName>
    <definedName name="할석공001" localSheetId="22">#REF!</definedName>
    <definedName name="할석공001" localSheetId="43">#REF!</definedName>
    <definedName name="할석공001">#REF!</definedName>
    <definedName name="할석공002" localSheetId="4">#REF!</definedName>
    <definedName name="할석공002" localSheetId="37">#REF!</definedName>
    <definedName name="할석공002" localSheetId="38">#REF!</definedName>
    <definedName name="할석공002" localSheetId="39">#REF!</definedName>
    <definedName name="할석공002" localSheetId="40">#REF!</definedName>
    <definedName name="할석공002" localSheetId="35">#REF!</definedName>
    <definedName name="할석공002" localSheetId="41">#REF!</definedName>
    <definedName name="할석공002" localSheetId="36">#REF!</definedName>
    <definedName name="할석공002" localSheetId="34">#REF!</definedName>
    <definedName name="할석공002" localSheetId="42">#REF!</definedName>
    <definedName name="할석공002" localSheetId="22">#REF!</definedName>
    <definedName name="할석공002" localSheetId="43">#REF!</definedName>
    <definedName name="할석공002">#REF!</definedName>
    <definedName name="할석공982" localSheetId="4">#REF!</definedName>
    <definedName name="할석공982" localSheetId="37">#REF!</definedName>
    <definedName name="할석공982" localSheetId="38">#REF!</definedName>
    <definedName name="할석공982" localSheetId="39">#REF!</definedName>
    <definedName name="할석공982" localSheetId="40">#REF!</definedName>
    <definedName name="할석공982" localSheetId="35">#REF!</definedName>
    <definedName name="할석공982" localSheetId="41">#REF!</definedName>
    <definedName name="할석공982" localSheetId="36">#REF!</definedName>
    <definedName name="할석공982" localSheetId="34">#REF!</definedName>
    <definedName name="할석공982" localSheetId="42">#REF!</definedName>
    <definedName name="할석공982" localSheetId="22">#REF!</definedName>
    <definedName name="할석공982" localSheetId="43">#REF!</definedName>
    <definedName name="할석공982">#REF!</definedName>
    <definedName name="할석공991" localSheetId="4">#REF!</definedName>
    <definedName name="할석공991" localSheetId="37">#REF!</definedName>
    <definedName name="할석공991" localSheetId="38">#REF!</definedName>
    <definedName name="할석공991" localSheetId="39">#REF!</definedName>
    <definedName name="할석공991" localSheetId="40">#REF!</definedName>
    <definedName name="할석공991" localSheetId="35">#REF!</definedName>
    <definedName name="할석공991" localSheetId="41">#REF!</definedName>
    <definedName name="할석공991" localSheetId="36">#REF!</definedName>
    <definedName name="할석공991" localSheetId="34">#REF!</definedName>
    <definedName name="할석공991" localSheetId="42">#REF!</definedName>
    <definedName name="할석공991" localSheetId="22">#REF!</definedName>
    <definedName name="할석공991" localSheetId="43">#REF!</definedName>
    <definedName name="할석공991">#REF!</definedName>
    <definedName name="할석공992" localSheetId="4">#REF!</definedName>
    <definedName name="할석공992" localSheetId="37">#REF!</definedName>
    <definedName name="할석공992" localSheetId="38">#REF!</definedName>
    <definedName name="할석공992" localSheetId="39">#REF!</definedName>
    <definedName name="할석공992" localSheetId="40">#REF!</definedName>
    <definedName name="할석공992" localSheetId="35">#REF!</definedName>
    <definedName name="할석공992" localSheetId="41">#REF!</definedName>
    <definedName name="할석공992" localSheetId="36">#REF!</definedName>
    <definedName name="할석공992" localSheetId="34">#REF!</definedName>
    <definedName name="할석공992" localSheetId="42">#REF!</definedName>
    <definedName name="할석공992" localSheetId="22">#REF!</definedName>
    <definedName name="할석공992" localSheetId="43">#REF!</definedName>
    <definedName name="할석공992">#REF!</definedName>
    <definedName name="할증노무비">#REF!</definedName>
    <definedName name="할증노임">#REF!</definedName>
    <definedName name="할증분">#REF!</definedName>
    <definedName name="할증전기">#REF!</definedName>
    <definedName name="함계" localSheetId="4">#REF!</definedName>
    <definedName name="함계" localSheetId="14">#REF!</definedName>
    <definedName name="함계" localSheetId="13">#REF!</definedName>
    <definedName name="함계" localSheetId="12">#REF!</definedName>
    <definedName name="함계" localSheetId="37">#REF!</definedName>
    <definedName name="함계" localSheetId="38">#REF!</definedName>
    <definedName name="함계" localSheetId="39">#REF!</definedName>
    <definedName name="함계" localSheetId="40">#REF!</definedName>
    <definedName name="함계" localSheetId="35">#REF!</definedName>
    <definedName name="함계" localSheetId="41">#REF!</definedName>
    <definedName name="함계" localSheetId="36">#REF!</definedName>
    <definedName name="함계" localSheetId="34">#REF!</definedName>
    <definedName name="함계" localSheetId="42">#REF!</definedName>
    <definedName name="함계" localSheetId="22">#REF!</definedName>
    <definedName name="함계" localSheetId="10">#REF!</definedName>
    <definedName name="함계" localSheetId="43">#REF!</definedName>
    <definedName name="함계">#REF!</definedName>
    <definedName name="함석공">#REF!</definedName>
    <definedName name="함석공001" localSheetId="4">#REF!</definedName>
    <definedName name="함석공001" localSheetId="37">#REF!</definedName>
    <definedName name="함석공001" localSheetId="38">#REF!</definedName>
    <definedName name="함석공001" localSheetId="39">#REF!</definedName>
    <definedName name="함석공001" localSheetId="40">#REF!</definedName>
    <definedName name="함석공001" localSheetId="35">#REF!</definedName>
    <definedName name="함석공001" localSheetId="41">#REF!</definedName>
    <definedName name="함석공001" localSheetId="36">#REF!</definedName>
    <definedName name="함석공001" localSheetId="34">#REF!</definedName>
    <definedName name="함석공001" localSheetId="42">#REF!</definedName>
    <definedName name="함석공001" localSheetId="22">#REF!</definedName>
    <definedName name="함석공001" localSheetId="43">#REF!</definedName>
    <definedName name="함석공001">#REF!</definedName>
    <definedName name="함석공002" localSheetId="4">#REF!</definedName>
    <definedName name="함석공002" localSheetId="37">#REF!</definedName>
    <definedName name="함석공002" localSheetId="38">#REF!</definedName>
    <definedName name="함석공002" localSheetId="39">#REF!</definedName>
    <definedName name="함석공002" localSheetId="40">#REF!</definedName>
    <definedName name="함석공002" localSheetId="35">#REF!</definedName>
    <definedName name="함석공002" localSheetId="41">#REF!</definedName>
    <definedName name="함석공002" localSheetId="36">#REF!</definedName>
    <definedName name="함석공002" localSheetId="34">#REF!</definedName>
    <definedName name="함석공002" localSheetId="42">#REF!</definedName>
    <definedName name="함석공002" localSheetId="22">#REF!</definedName>
    <definedName name="함석공002" localSheetId="43">#REF!</definedName>
    <definedName name="함석공002">#REF!</definedName>
    <definedName name="함석공011" localSheetId="4">#REF!</definedName>
    <definedName name="함석공011" localSheetId="37">#REF!</definedName>
    <definedName name="함석공011" localSheetId="38">#REF!</definedName>
    <definedName name="함석공011" localSheetId="39">#REF!</definedName>
    <definedName name="함석공011" localSheetId="40">#REF!</definedName>
    <definedName name="함석공011" localSheetId="35">#REF!</definedName>
    <definedName name="함석공011" localSheetId="41">#REF!</definedName>
    <definedName name="함석공011" localSheetId="36">#REF!</definedName>
    <definedName name="함석공011" localSheetId="34">#REF!</definedName>
    <definedName name="함석공011" localSheetId="42">#REF!</definedName>
    <definedName name="함석공011" localSheetId="22">#REF!</definedName>
    <definedName name="함석공011" localSheetId="43">#REF!</definedName>
    <definedName name="함석공011">#REF!</definedName>
    <definedName name="함석공982" localSheetId="4">#REF!</definedName>
    <definedName name="함석공982" localSheetId="37">#REF!</definedName>
    <definedName name="함석공982" localSheetId="38">#REF!</definedName>
    <definedName name="함석공982" localSheetId="39">#REF!</definedName>
    <definedName name="함석공982" localSheetId="40">#REF!</definedName>
    <definedName name="함석공982" localSheetId="35">#REF!</definedName>
    <definedName name="함석공982" localSheetId="41">#REF!</definedName>
    <definedName name="함석공982" localSheetId="36">#REF!</definedName>
    <definedName name="함석공982" localSheetId="34">#REF!</definedName>
    <definedName name="함석공982" localSheetId="42">#REF!</definedName>
    <definedName name="함석공982" localSheetId="22">#REF!</definedName>
    <definedName name="함석공982" localSheetId="43">#REF!</definedName>
    <definedName name="함석공982">#REF!</definedName>
    <definedName name="함석공991" localSheetId="4">#REF!</definedName>
    <definedName name="함석공991" localSheetId="37">#REF!</definedName>
    <definedName name="함석공991" localSheetId="38">#REF!</definedName>
    <definedName name="함석공991" localSheetId="39">#REF!</definedName>
    <definedName name="함석공991" localSheetId="40">#REF!</definedName>
    <definedName name="함석공991" localSheetId="35">#REF!</definedName>
    <definedName name="함석공991" localSheetId="41">#REF!</definedName>
    <definedName name="함석공991" localSheetId="36">#REF!</definedName>
    <definedName name="함석공991" localSheetId="34">#REF!</definedName>
    <definedName name="함석공991" localSheetId="42">#REF!</definedName>
    <definedName name="함석공991" localSheetId="22">#REF!</definedName>
    <definedName name="함석공991" localSheetId="43">#REF!</definedName>
    <definedName name="함석공991">#REF!</definedName>
    <definedName name="함석공992" localSheetId="4">#REF!</definedName>
    <definedName name="함석공992" localSheetId="37">#REF!</definedName>
    <definedName name="함석공992" localSheetId="38">#REF!</definedName>
    <definedName name="함석공992" localSheetId="39">#REF!</definedName>
    <definedName name="함석공992" localSheetId="40">#REF!</definedName>
    <definedName name="함석공992" localSheetId="35">#REF!</definedName>
    <definedName name="함석공992" localSheetId="41">#REF!</definedName>
    <definedName name="함석공992" localSheetId="36">#REF!</definedName>
    <definedName name="함석공992" localSheetId="34">#REF!</definedName>
    <definedName name="함석공992" localSheetId="42">#REF!</definedName>
    <definedName name="함석공992" localSheetId="22">#REF!</definedName>
    <definedName name="함석공992" localSheetId="43">#REF!</definedName>
    <definedName name="함석공992">#REF!</definedName>
    <definedName name="함판3" localSheetId="4">#REF!</definedName>
    <definedName name="함판3" localSheetId="37">#REF!</definedName>
    <definedName name="함판3" localSheetId="38">#REF!</definedName>
    <definedName name="함판3" localSheetId="39">#REF!</definedName>
    <definedName name="함판3" localSheetId="40">#REF!</definedName>
    <definedName name="함판3" localSheetId="35">#REF!</definedName>
    <definedName name="함판3" localSheetId="41">#REF!</definedName>
    <definedName name="함판3" localSheetId="36">#REF!</definedName>
    <definedName name="함판3" localSheetId="34">#REF!</definedName>
    <definedName name="함판3" localSheetId="42">#REF!</definedName>
    <definedName name="함판3" localSheetId="22">#REF!</definedName>
    <definedName name="함판3" localSheetId="43">#REF!</definedName>
    <definedName name="함판3">#REF!</definedName>
    <definedName name="합계" localSheetId="4" hidden="1">{"'결과(하)'!$L$24"}</definedName>
    <definedName name="합계" localSheetId="14">#REF!</definedName>
    <definedName name="합계" localSheetId="13">#REF!</definedName>
    <definedName name="합계" localSheetId="12">#REF!</definedName>
    <definedName name="합계" localSheetId="37">#REF!</definedName>
    <definedName name="합계" localSheetId="38">#REF!</definedName>
    <definedName name="합계" localSheetId="39">#REF!</definedName>
    <definedName name="합계" localSheetId="40">#REF!</definedName>
    <definedName name="합계" localSheetId="35">#REF!</definedName>
    <definedName name="합계" localSheetId="41">#REF!</definedName>
    <definedName name="합계" localSheetId="36">#REF!</definedName>
    <definedName name="합계" localSheetId="34">#REF!</definedName>
    <definedName name="합계" localSheetId="42">#REF!</definedName>
    <definedName name="합계" localSheetId="22">#REF!</definedName>
    <definedName name="합계" localSheetId="10">#REF!</definedName>
    <definedName name="합계" localSheetId="43">#REF!</definedName>
    <definedName name="합계">#REF!</definedName>
    <definedName name="합의갑지">#REF!</definedName>
    <definedName name="합판4" localSheetId="4">#REF!</definedName>
    <definedName name="합판4" localSheetId="37">#REF!</definedName>
    <definedName name="합판4" localSheetId="38">#REF!</definedName>
    <definedName name="합판4" localSheetId="39">#REF!</definedName>
    <definedName name="합판4" localSheetId="40">#REF!</definedName>
    <definedName name="합판4" localSheetId="35">#REF!</definedName>
    <definedName name="합판4" localSheetId="41">#REF!</definedName>
    <definedName name="합판4" localSheetId="36">#REF!</definedName>
    <definedName name="합판4" localSheetId="34">#REF!</definedName>
    <definedName name="합판4" localSheetId="42">#REF!</definedName>
    <definedName name="합판4" localSheetId="22">#REF!</definedName>
    <definedName name="합판4" localSheetId="43">#REF!</definedName>
    <definedName name="합판4">#REF!</definedName>
    <definedName name="합판6" localSheetId="4">#REF!</definedName>
    <definedName name="합판6" localSheetId="37">#REF!</definedName>
    <definedName name="합판6" localSheetId="38">#REF!</definedName>
    <definedName name="합판6" localSheetId="39">#REF!</definedName>
    <definedName name="합판6" localSheetId="40">#REF!</definedName>
    <definedName name="합판6" localSheetId="35">#REF!</definedName>
    <definedName name="합판6" localSheetId="41">#REF!</definedName>
    <definedName name="합판6" localSheetId="36">#REF!</definedName>
    <definedName name="합판6" localSheetId="34">#REF!</definedName>
    <definedName name="합판6" localSheetId="42">#REF!</definedName>
    <definedName name="합판6" localSheetId="22">#REF!</definedName>
    <definedName name="합판6" localSheetId="43">#REF!</definedName>
    <definedName name="합판6">#REF!</definedName>
    <definedName name="합판거푸집">#REF!</definedName>
    <definedName name="합판노">#REF!</definedName>
    <definedName name="합판재">#REF!</definedName>
    <definedName name="항공장애구" hidden="1">{#N/A,#N/A,FALSE,"현장 NCR 분석";#N/A,#N/A,FALSE,"현장품질감사";#N/A,#N/A,FALSE,"현장품질감사"}</definedName>
    <definedName name="항타길이_경사">#REF!</definedName>
    <definedName name="항타길이_수직">#REF!</definedName>
    <definedName name="해당화" localSheetId="4">#REF!</definedName>
    <definedName name="해당화" localSheetId="14">#REF!</definedName>
    <definedName name="해당화" localSheetId="13">#REF!</definedName>
    <definedName name="해당화" localSheetId="12">#REF!</definedName>
    <definedName name="해당화" localSheetId="37">#REF!</definedName>
    <definedName name="해당화" localSheetId="38">#REF!</definedName>
    <definedName name="해당화" localSheetId="39">#REF!</definedName>
    <definedName name="해당화" localSheetId="40">#REF!</definedName>
    <definedName name="해당화" localSheetId="35">#REF!</definedName>
    <definedName name="해당화" localSheetId="41">#REF!</definedName>
    <definedName name="해당화" localSheetId="36">#REF!</definedName>
    <definedName name="해당화" localSheetId="34">#REF!</definedName>
    <definedName name="해당화" localSheetId="42">#REF!</definedName>
    <definedName name="해당화" localSheetId="22">#REF!</definedName>
    <definedName name="해당화" localSheetId="10">#REF!</definedName>
    <definedName name="해당화" localSheetId="43">#REF!</definedName>
    <definedName name="해당화">#REF!</definedName>
    <definedName name="해당화H1.0">#REF!</definedName>
    <definedName name="해당화H1.0경">#REF!</definedName>
    <definedName name="해당화H1.0노">#REF!</definedName>
    <definedName name="해당화H1.0재">#REF!</definedName>
    <definedName name="해송H2.0경">#REF!</definedName>
    <definedName name="해송H2.0노">#REF!</definedName>
    <definedName name="해송H2.0재">#REF!</definedName>
    <definedName name="해송H2.5">#REF!</definedName>
    <definedName name="해송H2.5경">#REF!</definedName>
    <definedName name="해송H2.5노">#REF!</definedName>
    <definedName name="해송H2.5재">#REF!</definedName>
    <definedName name="해송H3.0xW1.2xR10" localSheetId="4">#REF!</definedName>
    <definedName name="해송H3.0xW1.2xR10" localSheetId="37">#REF!</definedName>
    <definedName name="해송H3.0xW1.2xR10" localSheetId="38">#REF!</definedName>
    <definedName name="해송H3.0xW1.2xR10" localSheetId="39">#REF!</definedName>
    <definedName name="해송H3.0xW1.2xR10" localSheetId="40">#REF!</definedName>
    <definedName name="해송H3.0xW1.2xR10" localSheetId="35">#REF!</definedName>
    <definedName name="해송H3.0xW1.2xR10" localSheetId="41">#REF!</definedName>
    <definedName name="해송H3.0xW1.2xR10" localSheetId="36">#REF!</definedName>
    <definedName name="해송H3.0xW1.2xR10" localSheetId="34">#REF!</definedName>
    <definedName name="해송H3.0xW1.2xR10" localSheetId="42">#REF!</definedName>
    <definedName name="해송H3.0xW1.2xR10" localSheetId="22">#REF!</definedName>
    <definedName name="해송H3.0xW1.2xR10" localSheetId="43">#REF!</definedName>
    <definedName name="해송H3.0xW1.2xR10">#REF!</definedName>
    <definedName name="해송H3.5xW1.5xR12" localSheetId="4">#REF!</definedName>
    <definedName name="해송H3.5xW1.5xR12" localSheetId="37">#REF!</definedName>
    <definedName name="해송H3.5xW1.5xR12" localSheetId="38">#REF!</definedName>
    <definedName name="해송H3.5xW1.5xR12" localSheetId="39">#REF!</definedName>
    <definedName name="해송H3.5xW1.5xR12" localSheetId="40">#REF!</definedName>
    <definedName name="해송H3.5xW1.5xR12" localSheetId="35">#REF!</definedName>
    <definedName name="해송H3.5xW1.5xR12" localSheetId="41">#REF!</definedName>
    <definedName name="해송H3.5xW1.5xR12" localSheetId="36">#REF!</definedName>
    <definedName name="해송H3.5xW1.5xR12" localSheetId="34">#REF!</definedName>
    <definedName name="해송H3.5xW1.5xR12" localSheetId="42">#REF!</definedName>
    <definedName name="해송H3.5xW1.5xR12" localSheetId="22">#REF!</definedName>
    <definedName name="해송H3.5xW1.5xR12" localSheetId="43">#REF!</definedName>
    <definedName name="해송H3.5xW1.5xR12">#REF!</definedName>
    <definedName name="해송H3.5경">#REF!</definedName>
    <definedName name="해송H3.5노">#REF!</definedName>
    <definedName name="해송H3.5재">#REF!</definedName>
    <definedName name="해송W1.0경">#REF!</definedName>
    <definedName name="해송W1.0노">#REF!</definedName>
    <definedName name="해송W1.0재">#REF!</definedName>
    <definedName name="해송W1.2경">#REF!</definedName>
    <definedName name="해송W1.2노">#REF!</definedName>
    <definedName name="해송W1.2재">#REF!</definedName>
    <definedName name="허" hidden="1">#REF!</definedName>
    <definedName name="허허허헣허허허헣" hidden="1">{"'중기작업1'!$A$1:$V$18"}</definedName>
    <definedName name="헌치H">#REF!</definedName>
    <definedName name="헌치V">#REF!</definedName>
    <definedName name="헐기" hidden="1">{"'결과(하)'!$L$24"}</definedName>
    <definedName name="헐기복구2" hidden="1">{"'결과(하)'!$L$24"}</definedName>
    <definedName name="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내역서" hidden="1">{"'Sheet1'!$A$4","'Sheet1'!$A$9:$G$28"}</definedName>
    <definedName name="현대하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스코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도사">#REF!</definedName>
    <definedName name="현도사001" localSheetId="4">#REF!</definedName>
    <definedName name="현도사001" localSheetId="37">#REF!</definedName>
    <definedName name="현도사001" localSheetId="38">#REF!</definedName>
    <definedName name="현도사001" localSheetId="39">#REF!</definedName>
    <definedName name="현도사001" localSheetId="40">#REF!</definedName>
    <definedName name="현도사001" localSheetId="35">#REF!</definedName>
    <definedName name="현도사001" localSheetId="41">#REF!</definedName>
    <definedName name="현도사001" localSheetId="36">#REF!</definedName>
    <definedName name="현도사001" localSheetId="34">#REF!</definedName>
    <definedName name="현도사001" localSheetId="42">#REF!</definedName>
    <definedName name="현도사001" localSheetId="22">#REF!</definedName>
    <definedName name="현도사001" localSheetId="43">#REF!</definedName>
    <definedName name="현도사001">#REF!</definedName>
    <definedName name="현도사002" localSheetId="4">#REF!</definedName>
    <definedName name="현도사002" localSheetId="37">#REF!</definedName>
    <definedName name="현도사002" localSheetId="38">#REF!</definedName>
    <definedName name="현도사002" localSheetId="39">#REF!</definedName>
    <definedName name="현도사002" localSheetId="40">#REF!</definedName>
    <definedName name="현도사002" localSheetId="35">#REF!</definedName>
    <definedName name="현도사002" localSheetId="41">#REF!</definedName>
    <definedName name="현도사002" localSheetId="36">#REF!</definedName>
    <definedName name="현도사002" localSheetId="34">#REF!</definedName>
    <definedName name="현도사002" localSheetId="42">#REF!</definedName>
    <definedName name="현도사002" localSheetId="22">#REF!</definedName>
    <definedName name="현도사002" localSheetId="43">#REF!</definedName>
    <definedName name="현도사002">#REF!</definedName>
    <definedName name="현도사011" localSheetId="4">#REF!</definedName>
    <definedName name="현도사011" localSheetId="37">#REF!</definedName>
    <definedName name="현도사011" localSheetId="38">#REF!</definedName>
    <definedName name="현도사011" localSheetId="39">#REF!</definedName>
    <definedName name="현도사011" localSheetId="40">#REF!</definedName>
    <definedName name="현도사011" localSheetId="35">#REF!</definedName>
    <definedName name="현도사011" localSheetId="41">#REF!</definedName>
    <definedName name="현도사011" localSheetId="36">#REF!</definedName>
    <definedName name="현도사011" localSheetId="34">#REF!</definedName>
    <definedName name="현도사011" localSheetId="42">#REF!</definedName>
    <definedName name="현도사011" localSheetId="22">#REF!</definedName>
    <definedName name="현도사011" localSheetId="43">#REF!</definedName>
    <definedName name="현도사011">#REF!</definedName>
    <definedName name="현도사982" localSheetId="4">#REF!</definedName>
    <definedName name="현도사982" localSheetId="37">#REF!</definedName>
    <definedName name="현도사982" localSheetId="38">#REF!</definedName>
    <definedName name="현도사982" localSheetId="39">#REF!</definedName>
    <definedName name="현도사982" localSheetId="40">#REF!</definedName>
    <definedName name="현도사982" localSheetId="35">#REF!</definedName>
    <definedName name="현도사982" localSheetId="41">#REF!</definedName>
    <definedName name="현도사982" localSheetId="36">#REF!</definedName>
    <definedName name="현도사982" localSheetId="34">#REF!</definedName>
    <definedName name="현도사982" localSheetId="42">#REF!</definedName>
    <definedName name="현도사982" localSheetId="22">#REF!</definedName>
    <definedName name="현도사982" localSheetId="43">#REF!</definedName>
    <definedName name="현도사982">#REF!</definedName>
    <definedName name="현도사991" localSheetId="4">#REF!</definedName>
    <definedName name="현도사991" localSheetId="37">#REF!</definedName>
    <definedName name="현도사991" localSheetId="38">#REF!</definedName>
    <definedName name="현도사991" localSheetId="39">#REF!</definedName>
    <definedName name="현도사991" localSheetId="40">#REF!</definedName>
    <definedName name="현도사991" localSheetId="35">#REF!</definedName>
    <definedName name="현도사991" localSheetId="41">#REF!</definedName>
    <definedName name="현도사991" localSheetId="36">#REF!</definedName>
    <definedName name="현도사991" localSheetId="34">#REF!</definedName>
    <definedName name="현도사991" localSheetId="42">#REF!</definedName>
    <definedName name="현도사991" localSheetId="22">#REF!</definedName>
    <definedName name="현도사991" localSheetId="43">#REF!</definedName>
    <definedName name="현도사991">#REF!</definedName>
    <definedName name="현도사992" localSheetId="4">#REF!</definedName>
    <definedName name="현도사992" localSheetId="37">#REF!</definedName>
    <definedName name="현도사992" localSheetId="38">#REF!</definedName>
    <definedName name="현도사992" localSheetId="39">#REF!</definedName>
    <definedName name="현도사992" localSheetId="40">#REF!</definedName>
    <definedName name="현도사992" localSheetId="35">#REF!</definedName>
    <definedName name="현도사992" localSheetId="41">#REF!</definedName>
    <definedName name="현도사992" localSheetId="36">#REF!</definedName>
    <definedName name="현도사992" localSheetId="34">#REF!</definedName>
    <definedName name="현도사992" localSheetId="42">#REF!</definedName>
    <definedName name="현도사992" localSheetId="22">#REF!</definedName>
    <definedName name="현도사992" localSheetId="43">#REF!</definedName>
    <definedName name="현도사992">#REF!</definedName>
    <definedName name="현산">#REF!</definedName>
    <definedName name="현야">#REF!</definedName>
    <definedName name="현장명" localSheetId="4">#REF!</definedName>
    <definedName name="현장명" localSheetId="37">#REF!</definedName>
    <definedName name="현장명" localSheetId="38">#REF!</definedName>
    <definedName name="현장명" localSheetId="39">#REF!</definedName>
    <definedName name="현장명" localSheetId="40">#REF!</definedName>
    <definedName name="현장명" localSheetId="35">#REF!</definedName>
    <definedName name="현장명" localSheetId="41">#REF!</definedName>
    <definedName name="현장명" localSheetId="36">#REF!</definedName>
    <definedName name="현장명" localSheetId="34">#REF!</definedName>
    <definedName name="현장명" localSheetId="42">#REF!</definedName>
    <definedName name="현장명" localSheetId="22">#REF!</definedName>
    <definedName name="현장명" localSheetId="43">#REF!</definedName>
    <definedName name="현장명">#REF!</definedName>
    <definedName name="현천기자재비" localSheetId="4">#REF!</definedName>
    <definedName name="현천기자재비" localSheetId="37">#REF!</definedName>
    <definedName name="현천기자재비" localSheetId="38">#REF!</definedName>
    <definedName name="현천기자재비" localSheetId="39">#REF!</definedName>
    <definedName name="현천기자재비" localSheetId="40">#REF!</definedName>
    <definedName name="현천기자재비" localSheetId="35">#REF!</definedName>
    <definedName name="현천기자재비" localSheetId="41">#REF!</definedName>
    <definedName name="현천기자재비" localSheetId="36">#REF!</definedName>
    <definedName name="현천기자재비" localSheetId="34">#REF!</definedName>
    <definedName name="현천기자재비" localSheetId="42">#REF!</definedName>
    <definedName name="현천기자재비" localSheetId="22">#REF!</definedName>
    <definedName name="현천기자재비" localSheetId="43">#REF!</definedName>
    <definedName name="현천기자재비">#REF!</definedName>
    <definedName name="현평">#REF!</definedName>
    <definedName name="협력선금">#REF!</definedName>
    <definedName name="협죽도H0.8">#REF!</definedName>
    <definedName name="협죽도H0.8경">#REF!</definedName>
    <definedName name="협죽도H0.8노">#REF!</definedName>
    <definedName name="협죽도H0.8재">#REF!</definedName>
    <definedName name="협죽도H1.0">#REF!</definedName>
    <definedName name="협죽도H1.0경">#REF!</definedName>
    <definedName name="협죽도H1.0노">#REF!</definedName>
    <definedName name="협죽도H1.0재">#REF!</definedName>
    <definedName name="형틀">#REF!</definedName>
    <definedName name="형틀목공">[59]토공사!$B$13</definedName>
    <definedName name="형틀목공001" localSheetId="4">#REF!</definedName>
    <definedName name="형틀목공001" localSheetId="37">#REF!</definedName>
    <definedName name="형틀목공001" localSheetId="38">#REF!</definedName>
    <definedName name="형틀목공001" localSheetId="39">#REF!</definedName>
    <definedName name="형틀목공001" localSheetId="40">#REF!</definedName>
    <definedName name="형틀목공001" localSheetId="35">#REF!</definedName>
    <definedName name="형틀목공001" localSheetId="41">#REF!</definedName>
    <definedName name="형틀목공001" localSheetId="36">#REF!</definedName>
    <definedName name="형틀목공001" localSheetId="34">#REF!</definedName>
    <definedName name="형틀목공001" localSheetId="42">#REF!</definedName>
    <definedName name="형틀목공001" localSheetId="22">#REF!</definedName>
    <definedName name="형틀목공001" localSheetId="43">#REF!</definedName>
    <definedName name="형틀목공001">#REF!</definedName>
    <definedName name="형틀목공002" localSheetId="4">#REF!</definedName>
    <definedName name="형틀목공002" localSheetId="37">#REF!</definedName>
    <definedName name="형틀목공002" localSheetId="38">#REF!</definedName>
    <definedName name="형틀목공002" localSheetId="39">#REF!</definedName>
    <definedName name="형틀목공002" localSheetId="40">#REF!</definedName>
    <definedName name="형틀목공002" localSheetId="35">#REF!</definedName>
    <definedName name="형틀목공002" localSheetId="41">#REF!</definedName>
    <definedName name="형틀목공002" localSheetId="36">#REF!</definedName>
    <definedName name="형틀목공002" localSheetId="34">#REF!</definedName>
    <definedName name="형틀목공002" localSheetId="42">#REF!</definedName>
    <definedName name="형틀목공002" localSheetId="22">#REF!</definedName>
    <definedName name="형틀목공002" localSheetId="43">#REF!</definedName>
    <definedName name="형틀목공002">#REF!</definedName>
    <definedName name="형틀목공011" localSheetId="4">#REF!</definedName>
    <definedName name="형틀목공011" localSheetId="37">#REF!</definedName>
    <definedName name="형틀목공011" localSheetId="38">#REF!</definedName>
    <definedName name="형틀목공011" localSheetId="39">#REF!</definedName>
    <definedName name="형틀목공011" localSheetId="40">#REF!</definedName>
    <definedName name="형틀목공011" localSheetId="35">#REF!</definedName>
    <definedName name="형틀목공011" localSheetId="41">#REF!</definedName>
    <definedName name="형틀목공011" localSheetId="36">#REF!</definedName>
    <definedName name="형틀목공011" localSheetId="34">#REF!</definedName>
    <definedName name="형틀목공011" localSheetId="42">#REF!</definedName>
    <definedName name="형틀목공011" localSheetId="22">#REF!</definedName>
    <definedName name="형틀목공011" localSheetId="43">#REF!</definedName>
    <definedName name="형틀목공011">#REF!</definedName>
    <definedName name="형틀목공982" localSheetId="4">#REF!</definedName>
    <definedName name="형틀목공982" localSheetId="37">#REF!</definedName>
    <definedName name="형틀목공982" localSheetId="38">#REF!</definedName>
    <definedName name="형틀목공982" localSheetId="39">#REF!</definedName>
    <definedName name="형틀목공982" localSheetId="40">#REF!</definedName>
    <definedName name="형틀목공982" localSheetId="35">#REF!</definedName>
    <definedName name="형틀목공982" localSheetId="41">#REF!</definedName>
    <definedName name="형틀목공982" localSheetId="36">#REF!</definedName>
    <definedName name="형틀목공982" localSheetId="34">#REF!</definedName>
    <definedName name="형틀목공982" localSheetId="42">#REF!</definedName>
    <definedName name="형틀목공982" localSheetId="22">#REF!</definedName>
    <definedName name="형틀목공982" localSheetId="43">#REF!</definedName>
    <definedName name="형틀목공982">#REF!</definedName>
    <definedName name="형틀목공991" localSheetId="4">#REF!</definedName>
    <definedName name="형틀목공991" localSheetId="37">#REF!</definedName>
    <definedName name="형틀목공991" localSheetId="38">#REF!</definedName>
    <definedName name="형틀목공991" localSheetId="39">#REF!</definedName>
    <definedName name="형틀목공991" localSheetId="40">#REF!</definedName>
    <definedName name="형틀목공991" localSheetId="35">#REF!</definedName>
    <definedName name="형틀목공991" localSheetId="41">#REF!</definedName>
    <definedName name="형틀목공991" localSheetId="36">#REF!</definedName>
    <definedName name="형틀목공991" localSheetId="34">#REF!</definedName>
    <definedName name="형틀목공991" localSheetId="42">#REF!</definedName>
    <definedName name="형틀목공991" localSheetId="22">#REF!</definedName>
    <definedName name="형틀목공991" localSheetId="43">#REF!</definedName>
    <definedName name="형틀목공991">#REF!</definedName>
    <definedName name="형틀목공992" localSheetId="4">#REF!</definedName>
    <definedName name="형틀목공992" localSheetId="37">#REF!</definedName>
    <definedName name="형틀목공992" localSheetId="38">#REF!</definedName>
    <definedName name="형틀목공992" localSheetId="39">#REF!</definedName>
    <definedName name="형틀목공992" localSheetId="40">#REF!</definedName>
    <definedName name="형틀목공992" localSheetId="35">#REF!</definedName>
    <definedName name="형틀목공992" localSheetId="41">#REF!</definedName>
    <definedName name="형틀목공992" localSheetId="36">#REF!</definedName>
    <definedName name="형틀목공992" localSheetId="34">#REF!</definedName>
    <definedName name="형틀목공992" localSheetId="42">#REF!</definedName>
    <definedName name="형틀목공992" localSheetId="22">#REF!</definedName>
    <definedName name="형틀목공992" localSheetId="43">#REF!</definedName>
    <definedName name="형틀목공992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도R6">#REF!</definedName>
    <definedName name="호도R6경">#REF!</definedName>
    <definedName name="호도R6노">#REF!</definedName>
    <definedName name="호도R6재">#REF!</definedName>
    <definedName name="호도R8경">#REF!</definedName>
    <definedName name="호도R8노">#REF!</definedName>
    <definedName name="호도R8재">#REF!</definedName>
    <definedName name="호박노">#REF!</definedName>
    <definedName name="호박돌">#REF!</definedName>
    <definedName name="호박재">#REF!</definedName>
    <definedName name="호서" hidden="1">#REF!</definedName>
    <definedName name="호우" hidden="1">{#N/A,#N/A,FALSE,"표지목차"}</definedName>
    <definedName name="호우ㅗ" hidden="1">{#N/A,#N/A,FALSE,"단가표지"}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hidden="1">{#N/A,#N/A,FALSE,"현장 NCR 분석";#N/A,#N/A,FALSE,"현장품질감사";#N/A,#N/A,FALSE,"현장품질감사"}</definedName>
    <definedName name="호ㅓㅎ" hidden="1">{#N/A,#N/A,FALSE,"표지목차"}</definedName>
    <definedName name="호ㅓㅕㅏ6ㅅ서ㅛㅓ" hidden="1">#REF!</definedName>
    <definedName name="호ㅓㅗ" hidden="1">{#N/A,#N/A,FALSE,"포장1";#N/A,#N/A,FALSE,"포장1"}</definedName>
    <definedName name="호ㅠ포" hidden="1">{#N/A,#N/A,FALSE,"표지목차"}</definedName>
    <definedName name="혼ㄹ" hidden="1">{#N/A,#N/A,FALSE,"운반시간"}</definedName>
    <definedName name="혼합토사관창">8755</definedName>
    <definedName name="홀ㄴㄺㅅ" hidden="1">{#N/A,#N/A,FALSE,"단가표지"}</definedName>
    <definedName name="홍">#REF!</definedName>
    <definedName name="홍단풍" localSheetId="4">#REF!</definedName>
    <definedName name="홍단풍" localSheetId="14">#REF!</definedName>
    <definedName name="홍단풍" localSheetId="13">#REF!</definedName>
    <definedName name="홍단풍" localSheetId="12">#REF!</definedName>
    <definedName name="홍단풍" localSheetId="37">#REF!</definedName>
    <definedName name="홍단풍" localSheetId="38">#REF!</definedName>
    <definedName name="홍단풍" localSheetId="39">#REF!</definedName>
    <definedName name="홍단풍" localSheetId="40">#REF!</definedName>
    <definedName name="홍단풍" localSheetId="35">#REF!</definedName>
    <definedName name="홍단풍" localSheetId="41">#REF!</definedName>
    <definedName name="홍단풍" localSheetId="36">#REF!</definedName>
    <definedName name="홍단풍" localSheetId="34">#REF!</definedName>
    <definedName name="홍단풍" localSheetId="42">#REF!</definedName>
    <definedName name="홍단풍" localSheetId="22">#REF!</definedName>
    <definedName name="홍단풍" localSheetId="10">#REF!</definedName>
    <definedName name="홍단풍" localSheetId="43">#REF!</definedName>
    <definedName name="홍단풍">#REF!</definedName>
    <definedName name="홍단풍H3.5xR12" localSheetId="4">#REF!</definedName>
    <definedName name="홍단풍H3.5xR12" localSheetId="37">#REF!</definedName>
    <definedName name="홍단풍H3.5xR12" localSheetId="38">#REF!</definedName>
    <definedName name="홍단풍H3.5xR12" localSheetId="39">#REF!</definedName>
    <definedName name="홍단풍H3.5xR12" localSheetId="40">#REF!</definedName>
    <definedName name="홍단풍H3.5xR12" localSheetId="35">#REF!</definedName>
    <definedName name="홍단풍H3.5xR12" localSheetId="41">#REF!</definedName>
    <definedName name="홍단풍H3.5xR12" localSheetId="36">#REF!</definedName>
    <definedName name="홍단풍H3.5xR12" localSheetId="34">#REF!</definedName>
    <definedName name="홍단풍H3.5xR12" localSheetId="42">#REF!</definedName>
    <definedName name="홍단풍H3.5xR12" localSheetId="22">#REF!</definedName>
    <definedName name="홍단풍H3.5xR12" localSheetId="43">#REF!</definedName>
    <definedName name="홍단풍H3.5xR12">#REF!</definedName>
    <definedName name="홍단풍R10">#REF!</definedName>
    <definedName name="홍단풍R10경">#REF!</definedName>
    <definedName name="홍단풍R10노">#REF!</definedName>
    <definedName name="홍단풍R10재">#REF!</definedName>
    <definedName name="홍콩달러">#REF!</definedName>
    <definedName name="홓렁호ㅓ호" hidden="1">{#N/A,#N/A,FALSE,"단가표지"}</definedName>
    <definedName name="홓로" hidden="1">{#N/A,#N/A,FALSE,"단가표지"}</definedName>
    <definedName name="화">#REF!</definedName>
    <definedName name="화공001" localSheetId="4">#REF!</definedName>
    <definedName name="화공001" localSheetId="37">#REF!</definedName>
    <definedName name="화공001" localSheetId="38">#REF!</definedName>
    <definedName name="화공001" localSheetId="39">#REF!</definedName>
    <definedName name="화공001" localSheetId="40">#REF!</definedName>
    <definedName name="화공001" localSheetId="35">#REF!</definedName>
    <definedName name="화공001" localSheetId="41">#REF!</definedName>
    <definedName name="화공001" localSheetId="36">#REF!</definedName>
    <definedName name="화공001" localSheetId="34">#REF!</definedName>
    <definedName name="화공001" localSheetId="42">#REF!</definedName>
    <definedName name="화공001" localSheetId="22">#REF!</definedName>
    <definedName name="화공001" localSheetId="43">#REF!</definedName>
    <definedName name="화공001">#REF!</definedName>
    <definedName name="화공002" localSheetId="4">#REF!</definedName>
    <definedName name="화공002" localSheetId="37">#REF!</definedName>
    <definedName name="화공002" localSheetId="38">#REF!</definedName>
    <definedName name="화공002" localSheetId="39">#REF!</definedName>
    <definedName name="화공002" localSheetId="40">#REF!</definedName>
    <definedName name="화공002" localSheetId="35">#REF!</definedName>
    <definedName name="화공002" localSheetId="41">#REF!</definedName>
    <definedName name="화공002" localSheetId="36">#REF!</definedName>
    <definedName name="화공002" localSheetId="34">#REF!</definedName>
    <definedName name="화공002" localSheetId="42">#REF!</definedName>
    <definedName name="화공002" localSheetId="22">#REF!</definedName>
    <definedName name="화공002" localSheetId="43">#REF!</definedName>
    <definedName name="화공002">#REF!</definedName>
    <definedName name="화공011" localSheetId="4">#REF!</definedName>
    <definedName name="화공011" localSheetId="37">#REF!</definedName>
    <definedName name="화공011" localSheetId="38">#REF!</definedName>
    <definedName name="화공011" localSheetId="39">#REF!</definedName>
    <definedName name="화공011" localSheetId="40">#REF!</definedName>
    <definedName name="화공011" localSheetId="35">#REF!</definedName>
    <definedName name="화공011" localSheetId="41">#REF!</definedName>
    <definedName name="화공011" localSheetId="36">#REF!</definedName>
    <definedName name="화공011" localSheetId="34">#REF!</definedName>
    <definedName name="화공011" localSheetId="42">#REF!</definedName>
    <definedName name="화공011" localSheetId="22">#REF!</definedName>
    <definedName name="화공011" localSheetId="43">#REF!</definedName>
    <definedName name="화공011">#REF!</definedName>
    <definedName name="화공982" localSheetId="4">#REF!</definedName>
    <definedName name="화공982" localSheetId="37">#REF!</definedName>
    <definedName name="화공982" localSheetId="38">#REF!</definedName>
    <definedName name="화공982" localSheetId="39">#REF!</definedName>
    <definedName name="화공982" localSheetId="40">#REF!</definedName>
    <definedName name="화공982" localSheetId="35">#REF!</definedName>
    <definedName name="화공982" localSheetId="41">#REF!</definedName>
    <definedName name="화공982" localSheetId="36">#REF!</definedName>
    <definedName name="화공982" localSheetId="34">#REF!</definedName>
    <definedName name="화공982" localSheetId="42">#REF!</definedName>
    <definedName name="화공982" localSheetId="22">#REF!</definedName>
    <definedName name="화공982" localSheetId="43">#REF!</definedName>
    <definedName name="화공982">#REF!</definedName>
    <definedName name="화공991" localSheetId="4">#REF!</definedName>
    <definedName name="화공991" localSheetId="37">#REF!</definedName>
    <definedName name="화공991" localSheetId="38">#REF!</definedName>
    <definedName name="화공991" localSheetId="39">#REF!</definedName>
    <definedName name="화공991" localSheetId="40">#REF!</definedName>
    <definedName name="화공991" localSheetId="35">#REF!</definedName>
    <definedName name="화공991" localSheetId="41">#REF!</definedName>
    <definedName name="화공991" localSheetId="36">#REF!</definedName>
    <definedName name="화공991" localSheetId="34">#REF!</definedName>
    <definedName name="화공991" localSheetId="42">#REF!</definedName>
    <definedName name="화공991" localSheetId="22">#REF!</definedName>
    <definedName name="화공991" localSheetId="43">#REF!</definedName>
    <definedName name="화공991">#REF!</definedName>
    <definedName name="화공992" localSheetId="4">#REF!</definedName>
    <definedName name="화공992" localSheetId="37">#REF!</definedName>
    <definedName name="화공992" localSheetId="38">#REF!</definedName>
    <definedName name="화공992" localSheetId="39">#REF!</definedName>
    <definedName name="화공992" localSheetId="40">#REF!</definedName>
    <definedName name="화공992" localSheetId="35">#REF!</definedName>
    <definedName name="화공992" localSheetId="41">#REF!</definedName>
    <definedName name="화공992" localSheetId="36">#REF!</definedName>
    <definedName name="화공992" localSheetId="34">#REF!</definedName>
    <definedName name="화공992" localSheetId="42">#REF!</definedName>
    <definedName name="화공992" localSheetId="22">#REF!</definedName>
    <definedName name="화공992" localSheetId="43">#REF!</definedName>
    <definedName name="화공992">#REF!</definedName>
    <definedName name="화살H0.8">#REF!</definedName>
    <definedName name="화살H0.8경">#REF!</definedName>
    <definedName name="화살H0.8노">#REF!</definedName>
    <definedName name="화살H0.8재">#REF!</definedName>
    <definedName name="화신1호" localSheetId="4">#REF!</definedName>
    <definedName name="화신1호" localSheetId="37">#REF!</definedName>
    <definedName name="화신1호" localSheetId="38">#REF!</definedName>
    <definedName name="화신1호" localSheetId="39">#REF!</definedName>
    <definedName name="화신1호" localSheetId="40">#REF!</definedName>
    <definedName name="화신1호" localSheetId="35">#REF!</definedName>
    <definedName name="화신1호" localSheetId="41">#REF!</definedName>
    <definedName name="화신1호" localSheetId="36">#REF!</definedName>
    <definedName name="화신1호" localSheetId="34">#REF!</definedName>
    <definedName name="화신1호" localSheetId="42">#REF!</definedName>
    <definedName name="화신1호" localSheetId="22">#REF!</definedName>
    <definedName name="화신1호" localSheetId="43">#REF!</definedName>
    <definedName name="화신1호">#REF!</definedName>
    <definedName name="화신2호" localSheetId="4">#REF!</definedName>
    <definedName name="화신2호" localSheetId="37">#REF!</definedName>
    <definedName name="화신2호" localSheetId="38">#REF!</definedName>
    <definedName name="화신2호" localSheetId="39">#REF!</definedName>
    <definedName name="화신2호" localSheetId="40">#REF!</definedName>
    <definedName name="화신2호" localSheetId="35">#REF!</definedName>
    <definedName name="화신2호" localSheetId="41">#REF!</definedName>
    <definedName name="화신2호" localSheetId="36">#REF!</definedName>
    <definedName name="화신2호" localSheetId="34">#REF!</definedName>
    <definedName name="화신2호" localSheetId="42">#REF!</definedName>
    <definedName name="화신2호" localSheetId="22">#REF!</definedName>
    <definedName name="화신2호" localSheetId="43">#REF!</definedName>
    <definedName name="화신2호">#REF!</definedName>
    <definedName name="화신기존1" localSheetId="4">#REF!</definedName>
    <definedName name="화신기존1" localSheetId="37">#REF!</definedName>
    <definedName name="화신기존1" localSheetId="38">#REF!</definedName>
    <definedName name="화신기존1" localSheetId="39">#REF!</definedName>
    <definedName name="화신기존1" localSheetId="40">#REF!</definedName>
    <definedName name="화신기존1" localSheetId="35">#REF!</definedName>
    <definedName name="화신기존1" localSheetId="41">#REF!</definedName>
    <definedName name="화신기존1" localSheetId="36">#REF!</definedName>
    <definedName name="화신기존1" localSheetId="34">#REF!</definedName>
    <definedName name="화신기존1" localSheetId="42">#REF!</definedName>
    <definedName name="화신기존1" localSheetId="22">#REF!</definedName>
    <definedName name="화신기존1" localSheetId="43">#REF!</definedName>
    <definedName name="화신기존1">#REF!</definedName>
    <definedName name="화신기존2" localSheetId="4">#REF!</definedName>
    <definedName name="화신기존2" localSheetId="37">#REF!</definedName>
    <definedName name="화신기존2" localSheetId="38">#REF!</definedName>
    <definedName name="화신기존2" localSheetId="39">#REF!</definedName>
    <definedName name="화신기존2" localSheetId="40">#REF!</definedName>
    <definedName name="화신기존2" localSheetId="35">#REF!</definedName>
    <definedName name="화신기존2" localSheetId="41">#REF!</definedName>
    <definedName name="화신기존2" localSheetId="36">#REF!</definedName>
    <definedName name="화신기존2" localSheetId="34">#REF!</definedName>
    <definedName name="화신기존2" localSheetId="42">#REF!</definedName>
    <definedName name="화신기존2" localSheetId="22">#REF!</definedName>
    <definedName name="화신기존2" localSheetId="43">#REF!</definedName>
    <definedName name="화신기존2">#REF!</definedName>
    <definedName name="화약취급공">#REF!</definedName>
    <definedName name="화약취급공001" localSheetId="4">#REF!</definedName>
    <definedName name="화약취급공001" localSheetId="37">#REF!</definedName>
    <definedName name="화약취급공001" localSheetId="38">#REF!</definedName>
    <definedName name="화약취급공001" localSheetId="39">#REF!</definedName>
    <definedName name="화약취급공001" localSheetId="40">#REF!</definedName>
    <definedName name="화약취급공001" localSheetId="35">#REF!</definedName>
    <definedName name="화약취급공001" localSheetId="41">#REF!</definedName>
    <definedName name="화약취급공001" localSheetId="36">#REF!</definedName>
    <definedName name="화약취급공001" localSheetId="34">#REF!</definedName>
    <definedName name="화약취급공001" localSheetId="42">#REF!</definedName>
    <definedName name="화약취급공001" localSheetId="22">#REF!</definedName>
    <definedName name="화약취급공001" localSheetId="43">#REF!</definedName>
    <definedName name="화약취급공001">#REF!</definedName>
    <definedName name="화약취급공002" localSheetId="4">#REF!</definedName>
    <definedName name="화약취급공002" localSheetId="37">#REF!</definedName>
    <definedName name="화약취급공002" localSheetId="38">#REF!</definedName>
    <definedName name="화약취급공002" localSheetId="39">#REF!</definedName>
    <definedName name="화약취급공002" localSheetId="40">#REF!</definedName>
    <definedName name="화약취급공002" localSheetId="35">#REF!</definedName>
    <definedName name="화약취급공002" localSheetId="41">#REF!</definedName>
    <definedName name="화약취급공002" localSheetId="36">#REF!</definedName>
    <definedName name="화약취급공002" localSheetId="34">#REF!</definedName>
    <definedName name="화약취급공002" localSheetId="42">#REF!</definedName>
    <definedName name="화약취급공002" localSheetId="22">#REF!</definedName>
    <definedName name="화약취급공002" localSheetId="43">#REF!</definedName>
    <definedName name="화약취급공002">#REF!</definedName>
    <definedName name="화약취급공011" localSheetId="4">#REF!</definedName>
    <definedName name="화약취급공011" localSheetId="37">#REF!</definedName>
    <definedName name="화약취급공011" localSheetId="38">#REF!</definedName>
    <definedName name="화약취급공011" localSheetId="39">#REF!</definedName>
    <definedName name="화약취급공011" localSheetId="40">#REF!</definedName>
    <definedName name="화약취급공011" localSheetId="35">#REF!</definedName>
    <definedName name="화약취급공011" localSheetId="41">#REF!</definedName>
    <definedName name="화약취급공011" localSheetId="36">#REF!</definedName>
    <definedName name="화약취급공011" localSheetId="34">#REF!</definedName>
    <definedName name="화약취급공011" localSheetId="42">#REF!</definedName>
    <definedName name="화약취급공011" localSheetId="22">#REF!</definedName>
    <definedName name="화약취급공011" localSheetId="43">#REF!</definedName>
    <definedName name="화약취급공011">#REF!</definedName>
    <definedName name="화약취급공982" localSheetId="4">#REF!</definedName>
    <definedName name="화약취급공982" localSheetId="37">#REF!</definedName>
    <definedName name="화약취급공982" localSheetId="38">#REF!</definedName>
    <definedName name="화약취급공982" localSheetId="39">#REF!</definedName>
    <definedName name="화약취급공982" localSheetId="40">#REF!</definedName>
    <definedName name="화약취급공982" localSheetId="35">#REF!</definedName>
    <definedName name="화약취급공982" localSheetId="41">#REF!</definedName>
    <definedName name="화약취급공982" localSheetId="36">#REF!</definedName>
    <definedName name="화약취급공982" localSheetId="34">#REF!</definedName>
    <definedName name="화약취급공982" localSheetId="42">#REF!</definedName>
    <definedName name="화약취급공982" localSheetId="22">#REF!</definedName>
    <definedName name="화약취급공982" localSheetId="43">#REF!</definedName>
    <definedName name="화약취급공982">#REF!</definedName>
    <definedName name="화약취급공991" localSheetId="4">#REF!</definedName>
    <definedName name="화약취급공991" localSheetId="37">#REF!</definedName>
    <definedName name="화약취급공991" localSheetId="38">#REF!</definedName>
    <definedName name="화약취급공991" localSheetId="39">#REF!</definedName>
    <definedName name="화약취급공991" localSheetId="40">#REF!</definedName>
    <definedName name="화약취급공991" localSheetId="35">#REF!</definedName>
    <definedName name="화약취급공991" localSheetId="41">#REF!</definedName>
    <definedName name="화약취급공991" localSheetId="36">#REF!</definedName>
    <definedName name="화약취급공991" localSheetId="34">#REF!</definedName>
    <definedName name="화약취급공991" localSheetId="42">#REF!</definedName>
    <definedName name="화약취급공991" localSheetId="22">#REF!</definedName>
    <definedName name="화약취급공991" localSheetId="43">#REF!</definedName>
    <definedName name="화약취급공991">#REF!</definedName>
    <definedName name="화약취급공992" localSheetId="4">#REF!</definedName>
    <definedName name="화약취급공992" localSheetId="37">#REF!</definedName>
    <definedName name="화약취급공992" localSheetId="38">#REF!</definedName>
    <definedName name="화약취급공992" localSheetId="39">#REF!</definedName>
    <definedName name="화약취급공992" localSheetId="40">#REF!</definedName>
    <definedName name="화약취급공992" localSheetId="35">#REF!</definedName>
    <definedName name="화약취급공992" localSheetId="41">#REF!</definedName>
    <definedName name="화약취급공992" localSheetId="36">#REF!</definedName>
    <definedName name="화약취급공992" localSheetId="34">#REF!</definedName>
    <definedName name="화약취급공992" localSheetId="42">#REF!</definedName>
    <definedName name="화약취급공992" localSheetId="22">#REF!</definedName>
    <definedName name="화약취급공992" localSheetId="43">#REF!</definedName>
    <definedName name="화약취급공992">#REF!</definedName>
    <definedName name="화허호ㅓ" hidden="1">{#N/A,#N/A,FALSE,"조골재"}</definedName>
    <definedName name="확약서1">[60]낙찰표!#REF!</definedName>
    <definedName name="환">#REF!</definedName>
    <definedName name="환율">#REF!</definedName>
    <definedName name="활석공011" localSheetId="4">#REF!</definedName>
    <definedName name="활석공011" localSheetId="37">#REF!</definedName>
    <definedName name="활석공011" localSheetId="38">#REF!</definedName>
    <definedName name="활석공011" localSheetId="39">#REF!</definedName>
    <definedName name="활석공011" localSheetId="40">#REF!</definedName>
    <definedName name="활석공011" localSheetId="35">#REF!</definedName>
    <definedName name="활석공011" localSheetId="41">#REF!</definedName>
    <definedName name="활석공011" localSheetId="36">#REF!</definedName>
    <definedName name="활석공011" localSheetId="34">#REF!</definedName>
    <definedName name="활석공011" localSheetId="42">#REF!</definedName>
    <definedName name="활석공011" localSheetId="22">#REF!</definedName>
    <definedName name="활석공011" localSheetId="43">#REF!</definedName>
    <definedName name="활석공011">#REF!</definedName>
    <definedName name="활하중계수" localSheetId="4">#REF!</definedName>
    <definedName name="활하중계수" localSheetId="37">#REF!</definedName>
    <definedName name="활하중계수" localSheetId="38">#REF!</definedName>
    <definedName name="활하중계수" localSheetId="39">#REF!</definedName>
    <definedName name="활하중계수" localSheetId="40">#REF!</definedName>
    <definedName name="활하중계수" localSheetId="35">#REF!</definedName>
    <definedName name="활하중계수" localSheetId="41">#REF!</definedName>
    <definedName name="활하중계수" localSheetId="36">#REF!</definedName>
    <definedName name="활하중계수" localSheetId="34">#REF!</definedName>
    <definedName name="활하중계수" localSheetId="42">#REF!</definedName>
    <definedName name="활하중계수" localSheetId="22">#REF!</definedName>
    <definedName name="활하중계수" localSheetId="43">#REF!</definedName>
    <definedName name="활하중계수">#REF!</definedName>
    <definedName name="황">#N/A</definedName>
    <definedName name="회사경비">#REF!</definedName>
    <definedName name="회사명">#REF!</definedName>
    <definedName name="회사취급비">#REF!</definedName>
    <definedName name="회시1호" localSheetId="4">#REF!</definedName>
    <definedName name="회시1호" localSheetId="37">#REF!</definedName>
    <definedName name="회시1호" localSheetId="38">#REF!</definedName>
    <definedName name="회시1호" localSheetId="39">#REF!</definedName>
    <definedName name="회시1호" localSheetId="40">#REF!</definedName>
    <definedName name="회시1호" localSheetId="35">#REF!</definedName>
    <definedName name="회시1호" localSheetId="41">#REF!</definedName>
    <definedName name="회시1호" localSheetId="36">#REF!</definedName>
    <definedName name="회시1호" localSheetId="34">#REF!</definedName>
    <definedName name="회시1호" localSheetId="42">#REF!</definedName>
    <definedName name="회시1호" localSheetId="22">#REF!</definedName>
    <definedName name="회시1호" localSheetId="43">#REF!</definedName>
    <definedName name="회시1호">#REF!</definedName>
    <definedName name="회시2호" localSheetId="4">#REF!</definedName>
    <definedName name="회시2호" localSheetId="37">#REF!</definedName>
    <definedName name="회시2호" localSheetId="38">#REF!</definedName>
    <definedName name="회시2호" localSheetId="39">#REF!</definedName>
    <definedName name="회시2호" localSheetId="40">#REF!</definedName>
    <definedName name="회시2호" localSheetId="35">#REF!</definedName>
    <definedName name="회시2호" localSheetId="41">#REF!</definedName>
    <definedName name="회시2호" localSheetId="36">#REF!</definedName>
    <definedName name="회시2호" localSheetId="34">#REF!</definedName>
    <definedName name="회시2호" localSheetId="42">#REF!</definedName>
    <definedName name="회시2호" localSheetId="22">#REF!</definedName>
    <definedName name="회시2호" localSheetId="43">#REF!</definedName>
    <definedName name="회시2호">#REF!</definedName>
    <definedName name="회양목H0.3" localSheetId="4">#REF!</definedName>
    <definedName name="회양목H0.3" localSheetId="37">#REF!</definedName>
    <definedName name="회양목H0.3" localSheetId="38">#REF!</definedName>
    <definedName name="회양목H0.3" localSheetId="39">#REF!</definedName>
    <definedName name="회양목H0.3" localSheetId="40">#REF!</definedName>
    <definedName name="회양목H0.3" localSheetId="35">#REF!</definedName>
    <definedName name="회양목H0.3" localSheetId="41">#REF!</definedName>
    <definedName name="회양목H0.3" localSheetId="36">#REF!</definedName>
    <definedName name="회양목H0.3" localSheetId="34">#REF!</definedName>
    <definedName name="회양목H0.3" localSheetId="42">#REF!</definedName>
    <definedName name="회양목H0.3" localSheetId="22">#REF!</definedName>
    <definedName name="회양목H0.3" localSheetId="43">#REF!</definedName>
    <definedName name="회양목H0.3">#REF!</definedName>
    <definedName name="회양목H0.3노">#REF!</definedName>
    <definedName name="회양목H0.3재">#REF!</definedName>
    <definedName name="회양목H1.0">#REF!</definedName>
    <definedName name="회양목H1.0경">#REF!</definedName>
    <definedName name="회양목H1.0노">#REF!</definedName>
    <definedName name="회양목H1.0재">#REF!</definedName>
    <definedName name="회화R10">#REF!</definedName>
    <definedName name="회화R10경">#REF!</definedName>
    <definedName name="회화R10노">#REF!</definedName>
    <definedName name="회화R10재">#REF!</definedName>
    <definedName name="횡" description="심 성 규이(가) 96-11-18에 기록한 매크로" localSheetId="14" xlm="1">#REF!</definedName>
    <definedName name="횡" description="심 성 규이(가) 96-11-18에 기록한 매크로" localSheetId="13" xlm="1">#REF!</definedName>
    <definedName name="횡" description="심 성 규이(가) 96-11-18에 기록한 매크로" localSheetId="12" xlm="1">#REF!</definedName>
    <definedName name="횡" description="심 성 규이(가) 96-11-18에 기록한 매크로" localSheetId="37" xlm="1">#REF!</definedName>
    <definedName name="횡" description="심 성 규이(가) 96-11-18에 기록한 매크로" localSheetId="38" xlm="1">#REF!</definedName>
    <definedName name="횡" description="심 성 규이(가) 96-11-18에 기록한 매크로" localSheetId="39" xlm="1">#REF!</definedName>
    <definedName name="횡" description="심 성 규이(가) 96-11-18에 기록한 매크로" localSheetId="40" xlm="1">#REF!</definedName>
    <definedName name="횡" description="심 성 규이(가) 96-11-18에 기록한 매크로" localSheetId="35" xlm="1">#REF!</definedName>
    <definedName name="횡" description="심 성 규이(가) 96-11-18에 기록한 매크로" localSheetId="41" xlm="1">#REF!</definedName>
    <definedName name="횡" description="심 성 규이(가) 96-11-18에 기록한 매크로" localSheetId="36" xlm="1">#REF!</definedName>
    <definedName name="횡" description="심 성 규이(가) 96-11-18에 기록한 매크로" localSheetId="34" xlm="1">#REF!</definedName>
    <definedName name="횡" description="심 성 규이(가) 96-11-18에 기록한 매크로" localSheetId="42" xlm="1">#REF!</definedName>
    <definedName name="횡" description="심 성 규이(가) 96-11-18에 기록한 매크로" localSheetId="22" xlm="1">#REF!</definedName>
    <definedName name="횡" description="심 성 규이(가) 96-11-18에 기록한 매크로" localSheetId="10" xlm="1">#REF!</definedName>
    <definedName name="횡" description="심 성 규이(가) 96-11-18에 기록한 매크로" localSheetId="43" xlm="1">#REF!</definedName>
    <definedName name="횡" description="심 성 규이(가) 96-11-18에 기록한 매크로" xlm="1">#REF!</definedName>
    <definedName name="횡배수관">[61]DATA!$K$2:$W$10</definedName>
    <definedName name="효ㅛㅛㅛㅛ" hidden="1">{#N/A,#N/A,FALSE,"조골재"}</definedName>
    <definedName name="후다">#N/A</definedName>
    <definedName name="후라싱헷드">#REF!</definedName>
    <definedName name="후릍" hidden="1">{"'중기작업1'!$A$1:$V$18"}</definedName>
    <definedName name="후박H2.5">#REF!</definedName>
    <definedName name="후박R6경">#REF!</definedName>
    <definedName name="후박R6노">#REF!</definedName>
    <definedName name="후박R6재">#REF!</definedName>
    <definedName name="후박R7경">#REF!</definedName>
    <definedName name="후박R7노">#REF!</definedName>
    <definedName name="후박R7재">#REF!</definedName>
    <definedName name="후박나무H4.0" localSheetId="4">#REF!</definedName>
    <definedName name="후박나무H4.0" localSheetId="37">#REF!</definedName>
    <definedName name="후박나무H4.0" localSheetId="38">#REF!</definedName>
    <definedName name="후박나무H4.0" localSheetId="39">#REF!</definedName>
    <definedName name="후박나무H4.0" localSheetId="40">#REF!</definedName>
    <definedName name="후박나무H4.0" localSheetId="35">#REF!</definedName>
    <definedName name="후박나무H4.0" localSheetId="41">#REF!</definedName>
    <definedName name="후박나무H4.0" localSheetId="36">#REF!</definedName>
    <definedName name="후박나무H4.0" localSheetId="34">#REF!</definedName>
    <definedName name="후박나무H4.0" localSheetId="42">#REF!</definedName>
    <definedName name="후박나무H4.0" localSheetId="22">#REF!</definedName>
    <definedName name="후박나무H4.0" localSheetId="43">#REF!</definedName>
    <definedName name="후박나무H4.0">#REF!</definedName>
    <definedName name="후피향나무H1.8" localSheetId="4">#REF!</definedName>
    <definedName name="후피향나무H1.8" localSheetId="37">#REF!</definedName>
    <definedName name="후피향나무H1.8" localSheetId="38">#REF!</definedName>
    <definedName name="후피향나무H1.8" localSheetId="39">#REF!</definedName>
    <definedName name="후피향나무H1.8" localSheetId="40">#REF!</definedName>
    <definedName name="후피향나무H1.8" localSheetId="35">#REF!</definedName>
    <definedName name="후피향나무H1.8" localSheetId="41">#REF!</definedName>
    <definedName name="후피향나무H1.8" localSheetId="36">#REF!</definedName>
    <definedName name="후피향나무H1.8" localSheetId="34">#REF!</definedName>
    <definedName name="후피향나무H1.8" localSheetId="42">#REF!</definedName>
    <definedName name="후피향나무H1.8" localSheetId="22">#REF!</definedName>
    <definedName name="후피향나무H1.8" localSheetId="43">#REF!</definedName>
    <definedName name="후피향나무H1.8">#REF!</definedName>
    <definedName name="후후">#N/A</definedName>
    <definedName name="훈">#REF!</definedName>
    <definedName name="휘발류">#REF!</definedName>
    <definedName name="흄120">#REF!</definedName>
    <definedName name="흄관400">#REF!</definedName>
    <definedName name="흄관600">#REF!</definedName>
    <definedName name="흄관800">#REF!</definedName>
    <definedName name="흄관깨기" hidden="1">{#N/A,#N/A,FALSE,"포장1";#N/A,#N/A,FALSE,"포장1"}</definedName>
    <definedName name="흄관설치1">#REF!</definedName>
    <definedName name="흄관설치2">#REF!</definedName>
    <definedName name="흄관운반" localSheetId="4">'5.2.2. 측량설계비 산출내역(세부설계)'!흄관운반</definedName>
    <definedName name="흄관운반" localSheetId="52">B.M성과표!흄관운반</definedName>
    <definedName name="흄관운반" localSheetId="21">가물막이!흄관운반</definedName>
    <definedName name="흄관운반" localSheetId="22">'인공섬 철거'!흄관운반</definedName>
    <definedName name="흄관운반">[0]!흄관운반</definedName>
    <definedName name="희선" localSheetId="4">#REF!,#REF!,#REF!,#REF!,#REF!,#REF!,#REF!,#REF!,#REF!,#REF!,#REF!,#REF!,#REF!,#REF!,#REF!,#REF!,#REF!,#REF!,#REF!</definedName>
    <definedName name="희선" localSheetId="14">#REF!,#REF!,#REF!,#REF!,#REF!,#REF!,#REF!,#REF!,#REF!,#REF!,#REF!,#REF!,#REF!,#REF!,#REF!,#REF!,#REF!,#REF!,#REF!</definedName>
    <definedName name="희선" localSheetId="13">#REF!,#REF!,#REF!,#REF!,#REF!,#REF!,#REF!,#REF!,#REF!,#REF!,#REF!,#REF!,#REF!,#REF!,#REF!,#REF!,#REF!,#REF!,#REF!</definedName>
    <definedName name="희선" localSheetId="12">#REF!,#REF!,#REF!,#REF!,#REF!,#REF!,#REF!,#REF!,#REF!,#REF!,#REF!,#REF!,#REF!,#REF!,#REF!,#REF!,#REF!,#REF!,#REF!</definedName>
    <definedName name="희선" localSheetId="37">#REF!,#REF!,#REF!,#REF!,#REF!,#REF!,#REF!,#REF!,#REF!,#REF!,#REF!,#REF!,#REF!,#REF!,#REF!,#REF!,#REF!,#REF!,#REF!</definedName>
    <definedName name="희선" localSheetId="38">#REF!,#REF!,#REF!,#REF!,#REF!,#REF!,#REF!,#REF!,#REF!,#REF!,#REF!,#REF!,#REF!,#REF!,#REF!,#REF!,#REF!,#REF!,#REF!</definedName>
    <definedName name="희선" localSheetId="39">#REF!,#REF!,#REF!,#REF!,#REF!,#REF!,#REF!,#REF!,#REF!,#REF!,#REF!,#REF!,#REF!,#REF!,#REF!,#REF!,#REF!,#REF!,#REF!</definedName>
    <definedName name="희선" localSheetId="40">#REF!,#REF!,#REF!,#REF!,#REF!,#REF!,#REF!,#REF!,#REF!,#REF!,#REF!,#REF!,#REF!,#REF!,#REF!,#REF!,#REF!,#REF!,#REF!</definedName>
    <definedName name="희선" localSheetId="35">#REF!,#REF!,#REF!,#REF!,#REF!,#REF!,#REF!,#REF!,#REF!,#REF!,#REF!,#REF!,#REF!,#REF!,#REF!,#REF!,#REF!,#REF!,#REF!</definedName>
    <definedName name="희선" localSheetId="41">#REF!,#REF!,#REF!,#REF!,#REF!,#REF!,#REF!,#REF!,#REF!,#REF!,#REF!,#REF!,#REF!,#REF!,#REF!,#REF!,#REF!,#REF!,#REF!</definedName>
    <definedName name="희선" localSheetId="36">#REF!,#REF!,#REF!,#REF!,#REF!,#REF!,#REF!,#REF!,#REF!,#REF!,#REF!,#REF!,#REF!,#REF!,#REF!,#REF!,#REF!,#REF!,#REF!</definedName>
    <definedName name="희선" localSheetId="34">#REF!,#REF!,#REF!,#REF!,#REF!,#REF!,#REF!,#REF!,#REF!,#REF!,#REF!,#REF!,#REF!,#REF!,#REF!,#REF!,#REF!,#REF!,#REF!</definedName>
    <definedName name="희선" localSheetId="42">#REF!,#REF!,#REF!,#REF!,#REF!,#REF!,#REF!,#REF!,#REF!,#REF!,#REF!,#REF!,#REF!,#REF!,#REF!,#REF!,#REF!,#REF!,#REF!</definedName>
    <definedName name="희선" localSheetId="22">#REF!,#REF!,#REF!,#REF!,#REF!,#REF!,#REF!,#REF!,#REF!,#REF!,#REF!,#REF!,#REF!,#REF!,#REF!,#REF!,#REF!,#REF!,#REF!</definedName>
    <definedName name="희선" localSheetId="10">#REF!,#REF!,#REF!,#REF!,#REF!,#REF!,#REF!,#REF!,#REF!,#REF!,#REF!,#REF!,#REF!,#REF!,#REF!,#REF!,#REF!,#REF!,#REF!</definedName>
    <definedName name="희선" localSheetId="43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히히" hidden="1">{"'결과(하)'!$L$24"}</definedName>
    <definedName name="히ㅏㅓㅣㅏㅓㅚㅏ" hidden="1">{#N/A,#N/A,FALSE,"구조1"}</definedName>
    <definedName name="ㅏ" localSheetId="4" hidden="1">{#N/A,#N/A,FALSE,"운반시간"}</definedName>
    <definedName name="ㅏ" localSheetId="52" hidden="1">{#N/A,#N/A,FALSE,"운반시간"}</definedName>
    <definedName name="ㅏ" localSheetId="21" hidden="1">{#N/A,#N/A,FALSE,"운반시간"}</definedName>
    <definedName name="ㅏ" localSheetId="22" hidden="1">{#N/A,#N/A,FALSE,"운반시간"}</definedName>
    <definedName name="ㅏ" hidden="1">{#N/A,#N/A,FALSE,"운반시간"}</definedName>
    <definedName name="ㅏ1" hidden="1">#REF!</definedName>
    <definedName name="ㅏ허화" hidden="1">{#N/A,#N/A,FALSE,"골재소요량";#N/A,#N/A,FALSE,"골재소요량"}</definedName>
    <definedName name="ㅏㅏ" hidden="1">#REF!</definedName>
    <definedName name="ㅏㅏㅏ" localSheetId="4" hidden="1">{#N/A,#N/A,FALSE,"명세표"}</definedName>
    <definedName name="ㅏㅏㅏ" localSheetId="52">B.M성과표!ㅏㅏㅏ</definedName>
    <definedName name="ㅏㅏㅏ" localSheetId="21">가물막이!ㅏㅏㅏ</definedName>
    <definedName name="ㅏㅏㅏ" localSheetId="22">'인공섬 철거'!ㅏㅏㅏ</definedName>
    <definedName name="ㅏㅏㅏ">[0]!ㅏㅏㅏ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ㅓ">#REF!</definedName>
    <definedName name="ㅏㅓ화호" hidden="1">{#N/A,#N/A,FALSE,"단가표지"}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ㅓㅣㅏㅓㅣ" hidden="1">{#N/A,#N/A,FALSE,"부대2"}</definedName>
    <definedName name="ㅏㅗㅓㅏ화호" hidden="1">{#N/A,#N/A,FALSE,"표지목차"}</definedName>
    <definedName name="ㅏㅣ" hidden="1">{#N/A,#N/A,FALSE,"단가표지"}</definedName>
    <definedName name="ㅏㅣㅗㄹ" localSheetId="4">#REF!</definedName>
    <definedName name="ㅏㅣㅗㄹ" localSheetId="52">#REF!</definedName>
    <definedName name="ㅏㅣㅗㄹ" localSheetId="37">#REF!</definedName>
    <definedName name="ㅏㅣㅗㄹ" localSheetId="38">#REF!</definedName>
    <definedName name="ㅏㅣㅗㄹ" localSheetId="39">#REF!</definedName>
    <definedName name="ㅏㅣㅗㄹ" localSheetId="40">#REF!</definedName>
    <definedName name="ㅏㅣㅗㄹ" localSheetId="35">#REF!</definedName>
    <definedName name="ㅏㅣㅗㄹ" localSheetId="41">#REF!</definedName>
    <definedName name="ㅏㅣㅗㄹ" localSheetId="36">#REF!</definedName>
    <definedName name="ㅏㅣㅗㄹ" localSheetId="34">#REF!</definedName>
    <definedName name="ㅏㅣㅗㄹ" localSheetId="42">#REF!</definedName>
    <definedName name="ㅏㅣㅗㄹ" localSheetId="22">#REF!</definedName>
    <definedName name="ㅏㅣㅗㄹ" localSheetId="43">#REF!</definedName>
    <definedName name="ㅏㅣㅗㄹ">#REF!</definedName>
    <definedName name="ㅐㅑㅔ" hidden="1">{"'결과(하)'!$L$24"}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ㅗㅅ">#REF!</definedName>
    <definedName name="ㅑ" localSheetId="4" hidden="1">{#N/A,#N/A,FALSE,"조골재"}</definedName>
    <definedName name="ㅑ" localSheetId="52" hidden="1">{#N/A,#N/A,FALSE,"조골재"}</definedName>
    <definedName name="ㅑ" localSheetId="21" hidden="1">{#N/A,#N/A,FALSE,"조골재"}</definedName>
    <definedName name="ㅑ" localSheetId="22" hidden="1">{#N/A,#N/A,FALSE,"조골재"}</definedName>
    <definedName name="ㅑ" hidden="1">{#N/A,#N/A,FALSE,"조골재"}</definedName>
    <definedName name="ㅑㅐ댇">#REF!</definedName>
    <definedName name="ㅑㅑㅑㅑㅑ">#REF!</definedName>
    <definedName name="ㅑㅕ사" hidden="1">{#N/A,#N/A,FALSE,"혼합골재"}</definedName>
    <definedName name="ㅑㅣㅕㅕㅣㅏㅎ" hidden="1">{#N/A,#N/A,FALSE,"골재소요량";#N/A,#N/A,FALSE,"골재소요량"}</definedName>
    <definedName name="ㅓ">#REF!</definedName>
    <definedName name="ㅓ102">#REF!</definedName>
    <definedName name="ㅓ7" localSheetId="4" hidden="1">{#N/A,#N/A,FALSE,"단가표지"}</definedName>
    <definedName name="ㅓ7" localSheetId="52" hidden="1">{#N/A,#N/A,FALSE,"단가표지"}</definedName>
    <definedName name="ㅓ7" localSheetId="21" hidden="1">{#N/A,#N/A,FALSE,"단가표지"}</definedName>
    <definedName name="ㅓ7" localSheetId="22" hidden="1">{#N/A,#N/A,FALSE,"단가표지"}</definedName>
    <definedName name="ㅓ7" hidden="1">{#N/A,#N/A,FALSE,"단가표지"}</definedName>
    <definedName name="ㅓ8" localSheetId="4">#REF!</definedName>
    <definedName name="ㅓ8" localSheetId="52">#REF!</definedName>
    <definedName name="ㅓ8" localSheetId="37">#REF!</definedName>
    <definedName name="ㅓ8" localSheetId="38">#REF!</definedName>
    <definedName name="ㅓ8" localSheetId="39">#REF!</definedName>
    <definedName name="ㅓ8" localSheetId="40">#REF!</definedName>
    <definedName name="ㅓ8" localSheetId="35">#REF!</definedName>
    <definedName name="ㅓ8" localSheetId="41">#REF!</definedName>
    <definedName name="ㅓ8" localSheetId="36">#REF!</definedName>
    <definedName name="ㅓ8" localSheetId="34">#REF!</definedName>
    <definedName name="ㅓ8" localSheetId="42">#REF!</definedName>
    <definedName name="ㅓ8" localSheetId="22">#REF!</definedName>
    <definedName name="ㅓ8" localSheetId="43">#REF!</definedName>
    <definedName name="ㅓ8">#REF!</definedName>
    <definedName name="ㅓㄴㄱ" hidden="1">#REF!</definedName>
    <definedName name="ㅓ롤" hidden="1">{#N/A,#N/A,FALSE,"골재소요량";#N/A,#N/A,FALSE,"골재소요량"}</definedName>
    <definedName name="ㅓㅇㄴ" hidden="1">{#N/A,#N/A,FALSE,"단가표지"}</definedName>
    <definedName name="ㅓㅇ호ㅓㅇ호ㅓㅇ허" hidden="1">{#N/A,#N/A,FALSE,"표지목차"}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" hidden="1">{#N/A,#N/A,FALSE,"표지목차"}</definedName>
    <definedName name="ㅓㅏㄹ" localSheetId="4">#REF!</definedName>
    <definedName name="ㅓㅏㄹ" localSheetId="37">#REF!</definedName>
    <definedName name="ㅓㅏㄹ" localSheetId="38">#REF!</definedName>
    <definedName name="ㅓㅏㄹ" localSheetId="39">#REF!</definedName>
    <definedName name="ㅓㅏㄹ" localSheetId="40">#REF!</definedName>
    <definedName name="ㅓㅏㄹ" localSheetId="35">#REF!</definedName>
    <definedName name="ㅓㅏㄹ" localSheetId="41">#REF!</definedName>
    <definedName name="ㅓㅏㄹ" localSheetId="36">#REF!</definedName>
    <definedName name="ㅓㅏㄹ" localSheetId="34">#REF!</definedName>
    <definedName name="ㅓㅏㄹ" localSheetId="42">#REF!</definedName>
    <definedName name="ㅓㅏㄹ" localSheetId="22">#REF!</definedName>
    <definedName name="ㅓㅏㄹ" localSheetId="43">#REF!</definedName>
    <definedName name="ㅓㅏㄹ">#REF!</definedName>
    <definedName name="ㅓㅏ호" hidden="1">{#N/A,#N/A,FALSE,"단가표지"}</definedName>
    <definedName name="ㅓㅏ호ㅓ" hidden="1">{#N/A,#N/A,FALSE,"단가표지"}</definedName>
    <definedName name="ㅓㅏㅏㅣ">BLCH</definedName>
    <definedName name="ㅓㅏㅓㅎ" hidden="1">{#N/A,#N/A,FALSE,"단가표지"}</definedName>
    <definedName name="ㅓㅏㅗ하ㅗㅓㅎ" hidden="1">{#N/A,#N/A,FALSE,"혼합골재"}</definedName>
    <definedName name="ㅓㅏㅣㅓㅣㅓ" hidden="1">{#N/A,#N/A,FALSE,"혼합골재"}</definedName>
    <definedName name="ㅓㅓㅎㄹ" localSheetId="4">'5.2.2. 측량설계비 산출내역(세부설계)'!ㅓㅓㅎㄹ</definedName>
    <definedName name="ㅓㅓㅎㄹ" localSheetId="52">B.M성과표!ㅓㅓㅎㄹ</definedName>
    <definedName name="ㅓㅓㅎㄹ" localSheetId="21">가물막이!ㅓㅓㅎㄹ</definedName>
    <definedName name="ㅓㅓㅎㄹ" localSheetId="22">'인공섬 철거'!ㅓㅓㅎㄹ</definedName>
    <definedName name="ㅓㅓㅎㄹ">[0]!ㅓㅓㅎㄹ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ㅓㅓㅓㅓㅓㅓㅓㅓ" hidden="1">{#N/A,#N/A,FALSE,"골재소요량";#N/A,#N/A,FALSE,"골재소요량"}</definedName>
    <definedName name="ㅓㅕ" hidden="1">{#N/A,#N/A,FALSE,"조골재"}</definedName>
    <definedName name="ㅓㅗ" hidden="1">{#N/A,"수불부",FALSE,"사급자재수불서";#N/A,"수불부",FALSE,"사급자재수불서"}</definedName>
    <definedName name="ㅓㅗㅅ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ㅗ" hidden="1">{#N/A,#N/A,FALSE,"단가표지"}</definedName>
    <definedName name="ㅓㅗㅗㅓㅗㅓㅗㅓㅗ" hidden="1">{"'중기작업1'!$A$1:$V$18"}</definedName>
    <definedName name="ㅓㅗㅗㅗ" hidden="1">{#N/A,#N/A,FALSE,"골재소요량";#N/A,#N/A,FALSE,"골재소요량"}</definedName>
    <definedName name="ㅔ">[7]대로근거!#REF!</definedName>
    <definedName name="ㅔ3" hidden="1">{#N/A,#N/A,FALSE,"배수1"}</definedName>
    <definedName name="ㅔㅁ" hidden="1">#REF!</definedName>
    <definedName name="ㅔㅐㅔ" hidden="1">{#N/A,"수불부",FALSE,"사급자재수불서";#N/A,"수불부",FALSE,"사급자재수불서"}</definedName>
    <definedName name="ㅔㅔ" localSheetId="4">'5.2.2. 측량설계비 산출내역(세부설계)'!ㅔㅔ</definedName>
    <definedName name="ㅔㅔ" localSheetId="52">B.M성과표!ㅔㅔ</definedName>
    <definedName name="ㅔㅔ" localSheetId="21">가물막이!ㅔㅔ</definedName>
    <definedName name="ㅔㅔ" localSheetId="22">'인공섬 철거'!ㅔㅔ</definedName>
    <definedName name="ㅔㅔ">[0]!ㅔㅔ</definedName>
    <definedName name="ㅔㅔㅔㅔ" hidden="1">#REF!</definedName>
    <definedName name="ㅕ">#REF!</definedName>
    <definedName name="ㅕ422">[21]대치판정!#REF!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" hidden="1">{#N/A,#N/A,FALSE,"2~8번"}</definedName>
    <definedName name="ㅕㅑㅑㅑ" hidden="1">{#N/A,#N/A,FALSE,"조골재"}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">#REF!</definedName>
    <definedName name="ㅗ1019">#REF!</definedName>
    <definedName name="ㅗㄱㄷ" hidden="1">{"'중기작업1'!$A$1:$V$18"}</definedName>
    <definedName name="ㅗㄹ">#REF!</definedName>
    <definedName name="ㅗㄹㄶ" hidden="1">{#N/A,#N/A,FALSE,"조골재"}</definedName>
    <definedName name="ㅗㄹㅇㅋ" hidden="1">{"'중기작업1'!$A$1:$V$18"}</definedName>
    <definedName name="ㅗㄹ호" hidden="1">{#N/A,#N/A,FALSE,"운반시간"}</definedName>
    <definedName name="ㅗㅇㄹㅋ" hidden="1">{"'중기작업1'!$A$1:$V$18"}</definedName>
    <definedName name="ㅗ옹" hidden="1">{"'제조(순번)'!$A$386:$A$387","'제조(순번)'!$A$1:$H$399"}</definedName>
    <definedName name="ㅗㅋㄱㄷ" hidden="1">{"'중기작업1'!$A$1:$V$18"}</definedName>
    <definedName name="ㅗㅍ초" hidden="1">{#N/A,#N/A,FALSE,"2~8번"}</definedName>
    <definedName name="ㅗㅎㄴ" hidden="1">{#N/A,#N/A,FALSE,"골재소요량";#N/A,#N/A,FALSE,"골재소요량"}</definedName>
    <definedName name="ㅗㅎㄴㄹ" hidden="1">{#N/A,#N/A,FALSE,"단가표지"}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ㅎㅇㅁㄹㅇㅎ" hidden="1">{#N/A,"수불부",FALSE,"사급자재수불서";#N/A,"수불부",FALSE,"사급자재수불서"}</definedName>
    <definedName name="ㅗㅎㅎㅌㄹㅋㅅ" hidden="1">{#N/A,#N/A,FALSE,"2~8번"}</definedName>
    <definedName name="ㅗ허ㅗ" hidden="1">{#N/A,#N/A,FALSE,"단가표지"}</definedName>
    <definedName name="ㅗ호" hidden="1">{#N/A,#N/A,FALSE,"단가표지"}</definedName>
    <definedName name="ㅗ흐츠ㅡ" hidden="1">{"'중기작업1'!$A$1:$V$18"}</definedName>
    <definedName name="ㅗㅓ쇼ㅓㅕㄷ쇼ㅓㅕㄷㅅ" hidden="1">{#N/A,#N/A,FALSE,"단가표지"}</definedName>
    <definedName name="ㅗㅓㅎ로ㅓㅎㄹ" hidden="1">{#N/A,#N/A,FALSE,"표지목차"}</definedName>
    <definedName name="ㅗㅓㅏ">#REF!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" hidden="1">{"'중기작업1'!$A$1:$V$18"}</definedName>
    <definedName name="ㅗㅠㅋㄴㅇ" hidden="1">{"'중기작업1'!$A$1:$V$18"}</definedName>
    <definedName name="ㅗㅠㅍ" hidden="1">{#N/A,#N/A,FALSE,"혼합골재"}</definedName>
    <definedName name="ㅘㅗ허ㅎ" hidden="1">#REF!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ㅛ" hidden="1">{#N/A,#N/A,FALSE,"골재소요량";#N/A,#N/A,FALSE,"골재소요량"}</definedName>
    <definedName name="ㅛㅛㅛㅛ">#REF!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localSheetId="4" hidden="1">{#N/A,#N/A,FALSE,"혼합골재"}</definedName>
    <definedName name="ㅜ" localSheetId="52" hidden="1">{#N/A,#N/A,FALSE,"조골재"}</definedName>
    <definedName name="ㅜ" localSheetId="21" hidden="1">{#N/A,#N/A,FALSE,"조골재"}</definedName>
    <definedName name="ㅜ" localSheetId="22" hidden="1">{#N/A,#N/A,FALSE,"조골재"}</definedName>
    <definedName name="ㅜ" hidden="1">{#N/A,#N/A,FALSE,"조골재"}</definedName>
    <definedName name="ㅜ1" localSheetId="4">#REF!</definedName>
    <definedName name="ㅜ1" localSheetId="52">#REF!</definedName>
    <definedName name="ㅜ1" localSheetId="37">#REF!</definedName>
    <definedName name="ㅜ1" localSheetId="38">#REF!</definedName>
    <definedName name="ㅜ1" localSheetId="39">#REF!</definedName>
    <definedName name="ㅜ1" localSheetId="40">#REF!</definedName>
    <definedName name="ㅜ1" localSheetId="35">#REF!</definedName>
    <definedName name="ㅜ1" localSheetId="41">#REF!</definedName>
    <definedName name="ㅜ1" localSheetId="36">#REF!</definedName>
    <definedName name="ㅜ1" localSheetId="34">#REF!</definedName>
    <definedName name="ㅜ1" localSheetId="42">#REF!</definedName>
    <definedName name="ㅜ1" localSheetId="22">#REF!</definedName>
    <definedName name="ㅜ1" localSheetId="43">#REF!</definedName>
    <definedName name="ㅜ1">#REF!</definedName>
    <definedName name="ㅜ26">#REF!</definedName>
    <definedName name="ㅜㄴ" hidden="1">{#N/A,#N/A,FALSE,"운반시간"}</definedName>
    <definedName name="ㅜㄴㄱ" hidden="1">{#N/A,#N/A,FALSE,"운반시간"}</definedName>
    <definedName name="ㅜㄹ윤" hidden="1">{#N/A,#N/A,FALSE,"단가표지"}</definedName>
    <definedName name="ㅜㅁㄻ" hidden="1">#REF!</definedName>
    <definedName name="ㅜㅇㅋㄹ" hidden="1">{"'중기작업1'!$A$1:$V$18"}</definedName>
    <definedName name="ㅜㅇㅌㅋㄹ" hidden="1">{"'중기작업1'!$A$1:$V$18"}</definedName>
    <definedName name="ㅜ여숫유" hidden="1">{#N/A,#N/A,FALSE,"운반시간"}</definedName>
    <definedName name="ㅜㅊㅋㅍㅌ" hidden="1">{"'중기작업1'!$A$1:$V$18"}</definedName>
    <definedName name="ㅜㅊㅌㅍ" hidden="1">{"'중기작업1'!$A$1:$V$18"}</definedName>
    <definedName name="ㅜㅊㅍ" hidden="1">{"'중기작업1'!$A$1:$V$18"}</definedName>
    <definedName name="ㅜㅊㅍㅌ" hidden="1">{"'중기작업1'!$A$1:$V$18"}</definedName>
    <definedName name="ㅜㅋㅇㄹ" hidden="1">{"'중기작업1'!$A$1:$V$18"}</definedName>
    <definedName name="ㅜㅋㅊㅍ" hidden="1">{#N/A,#N/A,FALSE,"조골재"}</definedName>
    <definedName name="ㅜㅌ" hidden="1">{"'중기작업1'!$A$1:$V$18"}</definedName>
    <definedName name="ㅜㅌㅀ" hidden="1">{"'중기작업1'!$A$1:$V$18"}</definedName>
    <definedName name="ㅜㅌㅊㅍ" hidden="1">{"'중기작업1'!$A$1:$V$18"}</definedName>
    <definedName name="ㅜㅌㅋㄹ" hidden="1">{"'중기작업1'!$A$1:$V$18"}</definedName>
    <definedName name="ㅜㅍㅊ" hidden="1">{"'중기작업1'!$A$1:$V$18"}</definedName>
    <definedName name="ㅜㅍㅊㅊ" hidden="1">{"'중기작업1'!$A$1:$V$18"}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후ㅗㅜㅗ" hidden="1">{#N/A,#N/A,FALSE,"단가표지"}</definedName>
    <definedName name="ㅜㅗㄷㄱ" hidden="1">{"'중기작업1'!$A$1:$V$18"}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ㅜㅜ" hidden="1">{"'중기작업1'!$A$1:$V$18"}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ㅝㅎㄹ촉ㅇ" hidden="1">{#N/A,#N/A,FALSE,"조골재"}</definedName>
    <definedName name="ㅠ">#N/A</definedName>
    <definedName name="ㅠㄱ소슈" hidden="1">{#N/A,#N/A,FALSE,"골재소요량";#N/A,#N/A,FALSE,"골재소요량"}</definedName>
    <definedName name="ㅠㄴ" hidden="1">{#N/A,#N/A,FALSE,"조골재"}</definedName>
    <definedName name="ㅠㄹㅇㄴㄴㄹㅇ" hidden="1">{#N/A,#N/A,FALSE,"단가표지"}</definedName>
    <definedName name="ㅠ로" hidden="1">{"'중기작업1'!$A$1:$V$18"}</definedName>
    <definedName name="ㅠ뮤ㅐ" hidden="1">#REF!</definedName>
    <definedName name="ㅠㅅ롯고" hidden="1">{#N/A,#N/A,FALSE,"골재소요량";#N/A,#N/A,FALSE,"골재소요량"}</definedName>
    <definedName name="ㅠ숑ㄱ쇼ㅠㅠㅅ" hidden="1">{#N/A,#N/A,FALSE,"단가표지"}</definedName>
    <definedName name="ㅠㅇ" hidden="1">{"'중기작업1'!$A$1:$V$18"}</definedName>
    <definedName name="ㅠㅇㄴㅋ" hidden="1">{"'중기작업1'!$A$1:$V$18"}</definedName>
    <definedName name="ㅠㅇㄴㅋㄹ" hidden="1">{"'중기작업1'!$A$1:$V$18"}</definedName>
    <definedName name="ㅠㅇㄹㄴㅋ" hidden="1">{"'중기작업1'!$A$1:$V$18"}</definedName>
    <definedName name="ㅠㅇㅋ" hidden="1">{"'중기작업1'!$A$1:$V$18"}</definedName>
    <definedName name="ㅠㅇ쿠" hidden="1">{"'중기작업1'!$A$1:$V$18"}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ㅠㅗ" hidden="1">{"'중기작업1'!$A$1:$V$18"}</definedName>
    <definedName name="ㅠㅠㅠ">#N/A</definedName>
    <definedName name="ㅠㅠㅠㅠ" hidden="1">{#N/A,#N/A,FALSE,"운반시간"}</definedName>
    <definedName name="ㅠㅠㅠㅠㅠㅠㅠ" hidden="1">{"'중기작업1'!$A$1:$V$18"}</definedName>
    <definedName name="ㅡ" localSheetId="4" hidden="1">#REF!</definedName>
    <definedName name="ㅡ" localSheetId="52" hidden="1">{#N/A,#N/A,FALSE,"2~8번"}</definedName>
    <definedName name="ㅡ" localSheetId="21" hidden="1">{#N/A,#N/A,FALSE,"2~8번"}</definedName>
    <definedName name="ㅡ" localSheetId="22" hidden="1">{#N/A,#N/A,FALSE,"2~8번"}</definedName>
    <definedName name="ㅡ" hidden="1">{#N/A,#N/A,FALSE,"2~8번"}</definedName>
    <definedName name="ㅡ37">#REF!</definedName>
    <definedName name="ㅡㄹㄴㅁ르" hidden="1">#REF!</definedName>
    <definedName name="ㅡㅗㅓㅓㅡㅗㅗㅓㅓㅗ" hidden="1">{#N/A,#N/A,FALSE,"운반시간"}</definedName>
    <definedName name="ㅡㅡ" hidden="1">{"'Sheet1'!$D$19","'Sheet1'!$B$22:$E$22"}</definedName>
    <definedName name="ㅡㅡㅡ" hidden="1">{#N/A,#N/A,FALSE,"골재소요량";#N/A,#N/A,FALSE,"골재소요량"}</definedName>
    <definedName name="ㅡㅡㅡㅡㅡ" hidden="1">{#N/A,#N/A,FALSE,"운반시간"}</definedName>
    <definedName name="ㅣ" localSheetId="4">#REF!</definedName>
    <definedName name="ㅣ" localSheetId="52">#REF!</definedName>
    <definedName name="ㅣ" localSheetId="37">#REF!</definedName>
    <definedName name="ㅣ" localSheetId="38">#REF!</definedName>
    <definedName name="ㅣ" localSheetId="39">#REF!</definedName>
    <definedName name="ㅣ" localSheetId="40">#REF!</definedName>
    <definedName name="ㅣ" localSheetId="35">#REF!</definedName>
    <definedName name="ㅣ" localSheetId="41">#REF!</definedName>
    <definedName name="ㅣ" localSheetId="36">#REF!</definedName>
    <definedName name="ㅣ" localSheetId="34">#REF!</definedName>
    <definedName name="ㅣ" localSheetId="42">#REF!</definedName>
    <definedName name="ㅣ" localSheetId="22">#REF!</definedName>
    <definedName name="ㅣ" localSheetId="43">#REF!</definedName>
    <definedName name="ㅣ">#REF!</definedName>
    <definedName name="ㅣ1517">#REF!</definedName>
    <definedName name="ㅣ1549">#REF!</definedName>
    <definedName name="ㅣ275" localSheetId="4">#REF!</definedName>
    <definedName name="ㅣ275" localSheetId="37">#REF!</definedName>
    <definedName name="ㅣ275" localSheetId="38">#REF!</definedName>
    <definedName name="ㅣ275" localSheetId="39">#REF!</definedName>
    <definedName name="ㅣ275" localSheetId="40">#REF!</definedName>
    <definedName name="ㅣ275" localSheetId="35">#REF!</definedName>
    <definedName name="ㅣ275" localSheetId="41">#REF!</definedName>
    <definedName name="ㅣ275" localSheetId="36">#REF!</definedName>
    <definedName name="ㅣ275" localSheetId="34">#REF!</definedName>
    <definedName name="ㅣ275" localSheetId="42">#REF!</definedName>
    <definedName name="ㅣ275" localSheetId="22">#REF!</definedName>
    <definedName name="ㅣ275" localSheetId="43">#REF!</definedName>
    <definedName name="ㅣ275">#REF!</definedName>
    <definedName name="ㅣ35">#REF!</definedName>
    <definedName name="ㅣ618">#REF!</definedName>
    <definedName name="ㅣ81" localSheetId="4">#REF!</definedName>
    <definedName name="ㅣ81" localSheetId="37">#REF!</definedName>
    <definedName name="ㅣ81" localSheetId="38">#REF!</definedName>
    <definedName name="ㅣ81" localSheetId="39">#REF!</definedName>
    <definedName name="ㅣ81" localSheetId="40">#REF!</definedName>
    <definedName name="ㅣ81" localSheetId="35">#REF!</definedName>
    <definedName name="ㅣ81" localSheetId="41">#REF!</definedName>
    <definedName name="ㅣ81" localSheetId="36">#REF!</definedName>
    <definedName name="ㅣ81" localSheetId="34">#REF!</definedName>
    <definedName name="ㅣ81" localSheetId="42">#REF!</definedName>
    <definedName name="ㅣ81" localSheetId="22">#REF!</definedName>
    <definedName name="ㅣ81" localSheetId="43">#REF!</definedName>
    <definedName name="ㅣ81">#REF!</definedName>
    <definedName name="ㅣㅅ" hidden="1">{#N/A,#N/A,TRUE,"손익보고"}</definedName>
    <definedName name="ㅣㅎㄹㅇㅇ" hidden="1">{#N/A,#N/A,FALSE,"토공2"}</definedName>
    <definedName name="ㅣ허ㅏㅣ하" hidden="1">{#N/A,#N/A,FALSE,"혼합골재"}</definedName>
    <definedName name="ㅣ허ㅣ호ㅓㅏ" hidden="1">{#N/A,#N/A,FALSE,"조골재"}</definedName>
    <definedName name="ㅣㅏ허ㅏ허ㅏ허ㅏ" hidden="1">{#N/A,#N/A,FALSE,"단가표지"}</definedName>
    <definedName name="ㅣㅏㅓㅎ" hidden="1">{#N/A,#N/A,FALSE,"단가표지"}</definedName>
    <definedName name="ㅣㅏㅓ허ㅏㅓㅎ" hidden="1">{#N/A,#N/A,FALSE,"표지목차"}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ㅏㅓㅣㅏㅓㅣ" hidden="1">{#N/A,#N/A,FALSE,"속도"}</definedName>
    <definedName name="ㅣㅑㅑ" hidden="1">{#N/A,#N/A,FALSE,"단가표지"}</definedName>
    <definedName name="ㅣㅑㅣㅣ" hidden="1">{#N/A,#N/A,FALSE,"혼합골재"}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">[62]터파기및재료!#REF!</definedName>
    <definedName name="ㅣㅣㅏㅣㅏㅣㅏㅣ" hidden="1">{"'중기작업1'!$A$1:$V$18"}</definedName>
  </definedNames>
  <calcPr calcId="181029"/>
</workbook>
</file>

<file path=xl/calcChain.xml><?xml version="1.0" encoding="utf-8"?>
<calcChain xmlns="http://schemas.openxmlformats.org/spreadsheetml/2006/main">
  <c r="F48" i="95" l="1"/>
  <c r="F47" i="95"/>
  <c r="F49" i="95"/>
  <c r="F50" i="95"/>
  <c r="F45" i="95"/>
  <c r="F46" i="95"/>
  <c r="F44" i="95"/>
  <c r="M45" i="95"/>
  <c r="M46" i="95"/>
  <c r="M47" i="95"/>
  <c r="N47" i="95" s="1"/>
  <c r="M48" i="95"/>
  <c r="M49" i="95"/>
  <c r="M50" i="95"/>
  <c r="M44" i="95"/>
  <c r="N45" i="95" s="1"/>
  <c r="N55" i="95"/>
  <c r="N54" i="95"/>
  <c r="N53" i="95"/>
  <c r="N52" i="95"/>
  <c r="N46" i="95"/>
  <c r="M24" i="95"/>
  <c r="M25" i="95"/>
  <c r="M26" i="95"/>
  <c r="M27" i="95"/>
  <c r="M28" i="95"/>
  <c r="M29" i="95"/>
  <c r="M30" i="95"/>
  <c r="M31" i="95"/>
  <c r="M32" i="95"/>
  <c r="M23" i="95"/>
  <c r="N48" i="95" l="1"/>
  <c r="N51" i="95"/>
  <c r="N50" i="95"/>
  <c r="N49" i="95"/>
  <c r="H45" i="95"/>
  <c r="H46" i="95"/>
  <c r="H47" i="95"/>
  <c r="H48" i="95"/>
  <c r="H49" i="95"/>
  <c r="H50" i="95"/>
  <c r="H51" i="95"/>
  <c r="N60" i="95" l="1"/>
  <c r="N25" i="95" l="1"/>
  <c r="N26" i="95"/>
  <c r="N27" i="95"/>
  <c r="N28" i="95"/>
  <c r="N29" i="95"/>
  <c r="N30" i="95"/>
  <c r="N31" i="95"/>
  <c r="N32" i="95"/>
  <c r="N33" i="95"/>
  <c r="N34" i="95"/>
  <c r="N24" i="95"/>
  <c r="E9" i="141" l="1"/>
  <c r="E9" i="125"/>
  <c r="E9" i="45"/>
  <c r="E9" i="44"/>
  <c r="E17" i="47"/>
  <c r="K22" i="128"/>
  <c r="D32" i="77" s="1"/>
  <c r="C32" i="77" s="1"/>
  <c r="F117" i="49" l="1"/>
  <c r="O8" i="158" l="1"/>
  <c r="BD17" i="155" l="1"/>
  <c r="BA17" i="155"/>
  <c r="AX17" i="155"/>
  <c r="AU17" i="155"/>
  <c r="AR17" i="155"/>
  <c r="AO17" i="155"/>
  <c r="AL17" i="155"/>
  <c r="AI17" i="155"/>
  <c r="AF17" i="155"/>
  <c r="AC17" i="155"/>
  <c r="Z17" i="155"/>
  <c r="W17" i="155"/>
  <c r="T17" i="155"/>
  <c r="Q17" i="155"/>
  <c r="N17" i="155"/>
  <c r="K17" i="155"/>
  <c r="H17" i="155"/>
  <c r="AM10" i="158"/>
  <c r="S27" i="157"/>
  <c r="AP23" i="157" s="1"/>
  <c r="AV23" i="157"/>
  <c r="I23" i="157"/>
  <c r="BC20" i="157"/>
  <c r="AY20" i="157"/>
  <c r="AU20" i="157"/>
  <c r="AQ20" i="157"/>
  <c r="AM20" i="157"/>
  <c r="AI20" i="157"/>
  <c r="AE20" i="157"/>
  <c r="AA20" i="157"/>
  <c r="W20" i="157"/>
  <c r="S20" i="157"/>
  <c r="O20" i="157"/>
  <c r="L20" i="157"/>
  <c r="I20" i="157"/>
  <c r="BC19" i="157"/>
  <c r="AY19" i="157"/>
  <c r="AU19" i="157"/>
  <c r="AQ19" i="157"/>
  <c r="AM19" i="157"/>
  <c r="AI19" i="157"/>
  <c r="AE19" i="157"/>
  <c r="AA19" i="157"/>
  <c r="W19" i="157"/>
  <c r="S19" i="157"/>
  <c r="O19" i="157"/>
  <c r="L19" i="157"/>
  <c r="I19" i="157"/>
  <c r="BC18" i="157"/>
  <c r="AY18" i="157"/>
  <c r="AU18" i="157"/>
  <c r="AQ18" i="157"/>
  <c r="AM18" i="157"/>
  <c r="AI18" i="157"/>
  <c r="AE18" i="157"/>
  <c r="AA18" i="157"/>
  <c r="W18" i="157"/>
  <c r="S18" i="157"/>
  <c r="O18" i="157"/>
  <c r="L18" i="157"/>
  <c r="I18" i="157"/>
  <c r="BK14" i="157"/>
  <c r="N14" i="157"/>
  <c r="G6" i="157"/>
  <c r="J23" i="156"/>
  <c r="H23" i="156"/>
  <c r="G23" i="156"/>
  <c r="F23" i="156"/>
  <c r="E23" i="156"/>
  <c r="D23" i="156"/>
  <c r="C23" i="156"/>
  <c r="J17" i="156"/>
  <c r="H17" i="156"/>
  <c r="G17" i="156"/>
  <c r="F17" i="156"/>
  <c r="E17" i="156"/>
  <c r="D17" i="156"/>
  <c r="C17" i="156"/>
  <c r="B12" i="156"/>
  <c r="B18" i="156" s="1"/>
  <c r="E11" i="156"/>
  <c r="D11" i="156"/>
  <c r="H9" i="156"/>
  <c r="F9" i="156"/>
  <c r="J9" i="156" s="1"/>
  <c r="H8" i="156"/>
  <c r="F8" i="156"/>
  <c r="J8" i="156" s="1"/>
  <c r="H7" i="156"/>
  <c r="F7" i="156"/>
  <c r="H6" i="156"/>
  <c r="H11" i="156" s="1"/>
  <c r="G6" i="156"/>
  <c r="G11" i="156" s="1"/>
  <c r="N31" i="155"/>
  <c r="BB22" i="155"/>
  <c r="AW22" i="155"/>
  <c r="AR22" i="155"/>
  <c r="AM22" i="155"/>
  <c r="AH22" i="155"/>
  <c r="AC22" i="155"/>
  <c r="X22" i="155"/>
  <c r="S22" i="155"/>
  <c r="J7" i="156" l="1"/>
  <c r="T23" i="157"/>
  <c r="AA23" i="157"/>
  <c r="AG23" i="157"/>
  <c r="O23" i="157"/>
  <c r="BC23" i="157" s="1"/>
  <c r="X27" i="157" s="1"/>
  <c r="AA27" i="157" s="1"/>
  <c r="AT6" i="157" s="1"/>
  <c r="N22" i="155"/>
  <c r="I22" i="155" s="1"/>
  <c r="AG6" i="155" s="1"/>
  <c r="BD13" i="155" s="1"/>
  <c r="C27" i="77"/>
  <c r="H24" i="95" l="1"/>
  <c r="H25" i="95"/>
  <c r="H26" i="95"/>
  <c r="H27" i="95"/>
  <c r="H28" i="95"/>
  <c r="H29" i="95"/>
  <c r="H30" i="95"/>
  <c r="H31" i="95"/>
  <c r="H32" i="95"/>
  <c r="H33" i="95"/>
  <c r="H34" i="95"/>
  <c r="F24" i="95"/>
  <c r="F25" i="95"/>
  <c r="F26" i="95"/>
  <c r="F27" i="95"/>
  <c r="F28" i="95"/>
  <c r="F29" i="95"/>
  <c r="F30" i="95"/>
  <c r="F31" i="95"/>
  <c r="F32" i="95"/>
  <c r="F33" i="95"/>
  <c r="F34" i="95"/>
  <c r="H23" i="95"/>
  <c r="N39" i="95" l="1"/>
  <c r="E5" i="47"/>
  <c r="K5" i="128" l="1"/>
  <c r="F125" i="56" l="1"/>
  <c r="E125" i="56"/>
  <c r="F124" i="56"/>
  <c r="E124" i="56"/>
  <c r="F123" i="56"/>
  <c r="E123" i="56"/>
  <c r="F122" i="56"/>
  <c r="E122" i="56"/>
  <c r="F121" i="56"/>
  <c r="E121" i="56"/>
  <c r="F120" i="56"/>
  <c r="E120" i="56"/>
  <c r="F119" i="56"/>
  <c r="E119" i="56"/>
  <c r="F118" i="56"/>
  <c r="E118" i="56"/>
  <c r="F117" i="56"/>
  <c r="E117" i="56"/>
  <c r="F116" i="56"/>
  <c r="E116" i="56"/>
  <c r="F115" i="56"/>
  <c r="E115" i="56"/>
  <c r="F114" i="56"/>
  <c r="E114" i="56"/>
  <c r="S113" i="56"/>
  <c r="E113" i="56" s="1"/>
  <c r="F113" i="56"/>
  <c r="S112" i="56"/>
  <c r="E112" i="56" s="1"/>
  <c r="F112" i="56"/>
  <c r="S111" i="56"/>
  <c r="E111" i="56" s="1"/>
  <c r="F111" i="56"/>
  <c r="F110" i="56"/>
  <c r="E110" i="56"/>
  <c r="F109" i="56"/>
  <c r="E109" i="56"/>
  <c r="F108" i="56"/>
  <c r="E108" i="56"/>
  <c r="F107" i="56"/>
  <c r="E107" i="56"/>
  <c r="S106" i="56"/>
  <c r="E106" i="56" s="1"/>
  <c r="F106" i="56"/>
  <c r="F105" i="56"/>
  <c r="E105" i="56"/>
  <c r="S104" i="56"/>
  <c r="E104" i="56" s="1"/>
  <c r="F104" i="56"/>
  <c r="S103" i="56"/>
  <c r="E103" i="56" s="1"/>
  <c r="F103" i="56"/>
  <c r="F102" i="56"/>
  <c r="E102" i="56"/>
  <c r="F101" i="56"/>
  <c r="E101" i="56"/>
  <c r="F100" i="56"/>
  <c r="E100" i="56"/>
  <c r="F99" i="56"/>
  <c r="E99" i="56"/>
  <c r="F98" i="56"/>
  <c r="E98" i="56"/>
  <c r="F97" i="56"/>
  <c r="E97" i="56"/>
  <c r="F96" i="56"/>
  <c r="E96" i="56"/>
  <c r="F95" i="56"/>
  <c r="E95" i="56"/>
  <c r="F94" i="56"/>
  <c r="E94" i="56"/>
  <c r="F93" i="56"/>
  <c r="E93" i="56"/>
  <c r="F92" i="56"/>
  <c r="E92" i="56"/>
  <c r="F91" i="56"/>
  <c r="E91" i="56"/>
  <c r="F90" i="56"/>
  <c r="E90" i="56"/>
  <c r="F89" i="56"/>
  <c r="E89" i="56"/>
  <c r="F88" i="56"/>
  <c r="E88" i="56"/>
  <c r="F87" i="56"/>
  <c r="E87" i="56"/>
  <c r="F86" i="56"/>
  <c r="E86" i="56"/>
  <c r="F85" i="56"/>
  <c r="E85" i="56"/>
  <c r="F84" i="56"/>
  <c r="E84" i="56"/>
  <c r="F83" i="56"/>
  <c r="E83" i="56"/>
  <c r="F82" i="56"/>
  <c r="E82" i="56"/>
  <c r="F81" i="56"/>
  <c r="E81" i="56"/>
  <c r="F80" i="56"/>
  <c r="E80" i="56"/>
  <c r="F79" i="56"/>
  <c r="E79" i="56"/>
  <c r="F78" i="56"/>
  <c r="E78" i="56"/>
  <c r="F77" i="56"/>
  <c r="E77" i="56"/>
  <c r="F76" i="56"/>
  <c r="E76" i="56"/>
  <c r="F75" i="56"/>
  <c r="E75" i="56"/>
  <c r="F74" i="56"/>
  <c r="E74" i="56"/>
  <c r="F73" i="56"/>
  <c r="E73" i="56"/>
  <c r="S72" i="56"/>
  <c r="E72" i="56" s="1"/>
  <c r="F72" i="56"/>
  <c r="F71" i="56"/>
  <c r="E71" i="56"/>
  <c r="F70" i="56"/>
  <c r="E70" i="56"/>
  <c r="F69" i="56"/>
  <c r="E69" i="56"/>
  <c r="F68" i="56"/>
  <c r="E68" i="56"/>
  <c r="F67" i="56"/>
  <c r="E67" i="56"/>
  <c r="F66" i="56"/>
  <c r="E66" i="56"/>
  <c r="F65" i="56"/>
  <c r="E65" i="56"/>
  <c r="F64" i="56"/>
  <c r="E64" i="56"/>
  <c r="S63" i="56"/>
  <c r="F63" i="56"/>
  <c r="E63" i="56"/>
  <c r="S62" i="56"/>
  <c r="E62" i="56" s="1"/>
  <c r="F62" i="56"/>
  <c r="S61" i="56"/>
  <c r="E61" i="56" s="1"/>
  <c r="F61" i="56"/>
  <c r="S60" i="56"/>
  <c r="E60" i="56" s="1"/>
  <c r="F60" i="56"/>
  <c r="F59" i="56"/>
  <c r="E59" i="56"/>
  <c r="D59" i="56"/>
  <c r="F58" i="56"/>
  <c r="E58" i="56"/>
  <c r="D58" i="56"/>
  <c r="F57" i="56"/>
  <c r="E57" i="56"/>
  <c r="D57" i="56"/>
  <c r="F56" i="56"/>
  <c r="E56" i="56"/>
  <c r="D56" i="56"/>
  <c r="S55" i="56"/>
  <c r="E55" i="56" s="1"/>
  <c r="F55" i="56"/>
  <c r="D55" i="56"/>
  <c r="S54" i="56"/>
  <c r="F54" i="56"/>
  <c r="E54" i="56"/>
  <c r="D54" i="56"/>
  <c r="F53" i="56"/>
  <c r="E53" i="56"/>
  <c r="D53" i="56"/>
  <c r="F52" i="56"/>
  <c r="E52" i="56"/>
  <c r="D52" i="56"/>
  <c r="F51" i="56"/>
  <c r="E51" i="56"/>
  <c r="D51" i="56"/>
  <c r="F50" i="56"/>
  <c r="E50" i="56"/>
  <c r="D50" i="56"/>
  <c r="S49" i="56"/>
  <c r="E49" i="56" s="1"/>
  <c r="F49" i="56"/>
  <c r="D49" i="56"/>
  <c r="F48" i="56"/>
  <c r="E48" i="56"/>
  <c r="D48" i="56"/>
  <c r="F47" i="56"/>
  <c r="E47" i="56"/>
  <c r="D47" i="56"/>
  <c r="F46" i="56"/>
  <c r="E46" i="56"/>
  <c r="D46" i="56"/>
  <c r="F45" i="56"/>
  <c r="E45" i="56"/>
  <c r="D45" i="56"/>
  <c r="F44" i="56"/>
  <c r="E44" i="56"/>
  <c r="D44" i="56"/>
  <c r="F43" i="56"/>
  <c r="E43" i="56"/>
  <c r="D43" i="56"/>
  <c r="F42" i="56"/>
  <c r="E42" i="56"/>
  <c r="D42" i="56"/>
  <c r="F41" i="56"/>
  <c r="E41" i="56"/>
  <c r="D41" i="56"/>
  <c r="F40" i="56"/>
  <c r="E40" i="56"/>
  <c r="F39" i="56"/>
  <c r="E39" i="56"/>
  <c r="D39" i="56"/>
  <c r="F38" i="56"/>
  <c r="E38" i="56"/>
  <c r="D38" i="56"/>
  <c r="F37" i="56"/>
  <c r="E37" i="56"/>
  <c r="D37" i="56"/>
  <c r="F36" i="56"/>
  <c r="E36" i="56"/>
  <c r="D36" i="56"/>
  <c r="F35" i="56"/>
  <c r="E35" i="56"/>
  <c r="D35" i="56"/>
  <c r="F34" i="56"/>
  <c r="E34" i="56"/>
  <c r="D34" i="56"/>
  <c r="F33" i="56"/>
  <c r="E33" i="56"/>
  <c r="D33" i="56"/>
  <c r="F32" i="56"/>
  <c r="E32" i="56"/>
  <c r="D32" i="56"/>
  <c r="F31" i="56"/>
  <c r="E31" i="56"/>
  <c r="D31" i="56"/>
  <c r="F30" i="56"/>
  <c r="E30" i="56"/>
  <c r="D30" i="56"/>
  <c r="F29" i="56"/>
  <c r="E29" i="56"/>
  <c r="D29" i="56"/>
  <c r="F28" i="56"/>
  <c r="E28" i="56"/>
  <c r="D28" i="56"/>
  <c r="F27" i="56"/>
  <c r="E27" i="56"/>
  <c r="D27" i="56"/>
  <c r="F26" i="56"/>
  <c r="E26" i="56"/>
  <c r="D26" i="56"/>
  <c r="F25" i="56"/>
  <c r="E25" i="56"/>
  <c r="D25" i="56"/>
  <c r="F24" i="56"/>
  <c r="E24" i="56"/>
  <c r="D24" i="56"/>
  <c r="F23" i="56"/>
  <c r="E23" i="56"/>
  <c r="D23" i="56"/>
  <c r="F22" i="56"/>
  <c r="E22" i="56"/>
  <c r="D22" i="56"/>
  <c r="F21" i="56"/>
  <c r="E21" i="56"/>
  <c r="D21" i="56"/>
  <c r="F20" i="56"/>
  <c r="E20" i="56"/>
  <c r="D20" i="56"/>
  <c r="F19" i="56"/>
  <c r="E19" i="56"/>
  <c r="D19" i="56"/>
  <c r="F18" i="56"/>
  <c r="E18" i="56"/>
  <c r="D18" i="56"/>
  <c r="F17" i="56"/>
  <c r="E17" i="56"/>
  <c r="D17" i="56"/>
  <c r="F16" i="56"/>
  <c r="E16" i="56"/>
  <c r="D16" i="56"/>
  <c r="F15" i="56"/>
  <c r="E15" i="56"/>
  <c r="D15" i="56"/>
  <c r="F14" i="56"/>
  <c r="E14" i="56"/>
  <c r="D14" i="56"/>
  <c r="F13" i="56"/>
  <c r="E13" i="56"/>
  <c r="D13" i="56"/>
  <c r="F12" i="56"/>
  <c r="E12" i="56"/>
  <c r="D12" i="56"/>
  <c r="F11" i="56"/>
  <c r="E11" i="56"/>
  <c r="D11" i="56"/>
  <c r="F10" i="56"/>
  <c r="E10" i="56"/>
  <c r="D10" i="56"/>
  <c r="F9" i="56"/>
  <c r="E9" i="56"/>
  <c r="D9" i="56"/>
  <c r="F37" i="95"/>
  <c r="H37" i="95"/>
  <c r="H44" i="95"/>
  <c r="A44" i="95"/>
  <c r="A45" i="95" s="1"/>
  <c r="A46" i="95" l="1"/>
  <c r="A48" i="95" s="1"/>
  <c r="A49" i="95" s="1"/>
  <c r="A50" i="95" s="1"/>
  <c r="A51" i="95" s="1"/>
  <c r="A47" i="95"/>
  <c r="H39" i="95"/>
  <c r="F67" i="95"/>
  <c r="F66" i="95"/>
  <c r="F65" i="95"/>
  <c r="D18" i="89" l="1"/>
  <c r="E16" i="88" s="1"/>
  <c r="D16" i="93"/>
  <c r="C30" i="50"/>
  <c r="C16" i="93" s="1"/>
  <c r="C18" i="89" s="1"/>
  <c r="C16" i="88" s="1"/>
  <c r="B30" i="50"/>
  <c r="B16" i="93" s="1"/>
  <c r="B18" i="89" s="1"/>
  <c r="B16" i="88" s="1"/>
  <c r="A30" i="50"/>
  <c r="E95" i="47"/>
  <c r="E97" i="47" s="1"/>
  <c r="E90" i="47"/>
  <c r="H82" i="47"/>
  <c r="H81" i="47"/>
  <c r="H80" i="47"/>
  <c r="H79" i="47"/>
  <c r="E78" i="47"/>
  <c r="L30" i="50"/>
  <c r="J30" i="50"/>
  <c r="H30" i="50"/>
  <c r="D17" i="89"/>
  <c r="E15" i="88" s="1"/>
  <c r="D15" i="93"/>
  <c r="C15" i="93"/>
  <c r="C17" i="89" s="1"/>
  <c r="C15" i="88" s="1"/>
  <c r="B29" i="50"/>
  <c r="B15" i="93" s="1"/>
  <c r="B17" i="89" s="1"/>
  <c r="B15" i="88" s="1"/>
  <c r="A29" i="50"/>
  <c r="E56" i="150"/>
  <c r="E50" i="150"/>
  <c r="L29" i="50"/>
  <c r="J29" i="50"/>
  <c r="H29" i="50"/>
  <c r="D18" i="93"/>
  <c r="D20" i="89" s="1"/>
  <c r="E18" i="88" s="1"/>
  <c r="E35" i="150"/>
  <c r="E29" i="150"/>
  <c r="E32" i="150" s="1"/>
  <c r="E41" i="150" s="1"/>
  <c r="E42" i="150" s="1"/>
  <c r="E43" i="150" s="1"/>
  <c r="C32" i="50"/>
  <c r="C18" i="93" s="1"/>
  <c r="C20" i="89" s="1"/>
  <c r="C18" i="88" s="1"/>
  <c r="B32" i="50"/>
  <c r="B18" i="93" s="1"/>
  <c r="B20" i="89" s="1"/>
  <c r="B18" i="88" s="1"/>
  <c r="A32" i="50"/>
  <c r="H78" i="47" l="1"/>
  <c r="E100" i="47" s="1"/>
  <c r="E53" i="150"/>
  <c r="E62" i="150" s="1"/>
  <c r="E63" i="150" s="1"/>
  <c r="E64" i="150" s="1"/>
  <c r="L32" i="50" l="1"/>
  <c r="J32" i="50"/>
  <c r="H32" i="50"/>
  <c r="D12" i="89" l="1"/>
  <c r="E10" i="88" s="1"/>
  <c r="C24" i="50"/>
  <c r="C10" i="93" s="1"/>
  <c r="C12" i="89" s="1"/>
  <c r="C10" i="88" s="1"/>
  <c r="B24" i="50"/>
  <c r="B10" i="93" s="1"/>
  <c r="B12" i="89" s="1"/>
  <c r="B10" i="88" s="1"/>
  <c r="A24" i="50"/>
  <c r="E14" i="154"/>
  <c r="E8" i="154"/>
  <c r="E11" i="154" s="1"/>
  <c r="E20" i="154" s="1"/>
  <c r="E21" i="154" s="1"/>
  <c r="E22" i="154" s="1"/>
  <c r="L24" i="50"/>
  <c r="J24" i="50"/>
  <c r="H24" i="50"/>
  <c r="E27" i="50"/>
  <c r="D15" i="89" s="1"/>
  <c r="E13" i="88" s="1"/>
  <c r="C27" i="50"/>
  <c r="C13" i="93" s="1"/>
  <c r="C15" i="89" s="1"/>
  <c r="C13" i="88" s="1"/>
  <c r="B27" i="50"/>
  <c r="B13" i="93" s="1"/>
  <c r="B15" i="89" s="1"/>
  <c r="B13" i="88" s="1"/>
  <c r="A27" i="50"/>
  <c r="L27" i="50"/>
  <c r="J27" i="50"/>
  <c r="H27" i="50"/>
  <c r="D147" i="52"/>
  <c r="C147" i="52"/>
  <c r="B147" i="52"/>
  <c r="G16" i="54"/>
  <c r="E16" i="54"/>
  <c r="C17" i="112"/>
  <c r="F17" i="112"/>
  <c r="I16" i="54"/>
  <c r="H155" i="52"/>
  <c r="G155" i="52"/>
  <c r="H154" i="52"/>
  <c r="G154" i="52"/>
  <c r="E11" i="153"/>
  <c r="H16" i="54" l="1"/>
  <c r="G148" i="52" s="1"/>
  <c r="H148" i="52" s="1"/>
  <c r="K16" i="51" s="1"/>
  <c r="D22" i="153" s="1"/>
  <c r="E20" i="153"/>
  <c r="E21" i="153" s="1"/>
  <c r="E26" i="50"/>
  <c r="D14" i="89" s="1"/>
  <c r="E12" i="88" s="1"/>
  <c r="E28" i="50"/>
  <c r="C26" i="50"/>
  <c r="B26" i="50"/>
  <c r="B12" i="93" s="1"/>
  <c r="B14" i="89" s="1"/>
  <c r="B12" i="88" s="1"/>
  <c r="A26" i="50"/>
  <c r="E14" i="152"/>
  <c r="E11" i="152" s="1"/>
  <c r="E20" i="152" s="1"/>
  <c r="L26" i="50"/>
  <c r="J26" i="50"/>
  <c r="H26" i="50"/>
  <c r="E22" i="153" l="1"/>
  <c r="E21" i="152"/>
  <c r="E22" i="152" s="1"/>
  <c r="D13" i="89"/>
  <c r="E11" i="88" s="1"/>
  <c r="C11" i="93"/>
  <c r="C13" i="89" s="1"/>
  <c r="C11" i="88" s="1"/>
  <c r="D16" i="89"/>
  <c r="E14" i="88" s="1"/>
  <c r="C14" i="93"/>
  <c r="C16" i="89" s="1"/>
  <c r="C14" i="88" s="1"/>
  <c r="I14" i="93"/>
  <c r="D14" i="93"/>
  <c r="C28" i="50"/>
  <c r="C12" i="93" s="1"/>
  <c r="C14" i="89" s="1"/>
  <c r="C12" i="88" s="1"/>
  <c r="B28" i="50"/>
  <c r="B14" i="93" s="1"/>
  <c r="B16" i="89" s="1"/>
  <c r="B14" i="88" s="1"/>
  <c r="A28" i="50"/>
  <c r="L28" i="50"/>
  <c r="J28" i="50"/>
  <c r="H28" i="50"/>
  <c r="D23" i="93" l="1"/>
  <c r="D25" i="89" s="1"/>
  <c r="D26" i="93"/>
  <c r="E26" i="88" s="1"/>
  <c r="D25" i="93"/>
  <c r="E25" i="88" s="1"/>
  <c r="D24" i="93"/>
  <c r="D26" i="89" s="1"/>
  <c r="D22" i="93"/>
  <c r="E22" i="88" s="1"/>
  <c r="D21" i="93"/>
  <c r="D23" i="89" s="1"/>
  <c r="C40" i="50"/>
  <c r="C26" i="93" s="1"/>
  <c r="C28" i="89" s="1"/>
  <c r="C26" i="88" s="1"/>
  <c r="B40" i="50"/>
  <c r="B26" i="93" s="1"/>
  <c r="B28" i="89" s="1"/>
  <c r="B26" i="88" s="1"/>
  <c r="A40" i="50"/>
  <c r="M40" i="50"/>
  <c r="L26" i="88" s="1"/>
  <c r="C39" i="50"/>
  <c r="C25" i="93" s="1"/>
  <c r="C27" i="89" s="1"/>
  <c r="B39" i="50"/>
  <c r="B25" i="93" s="1"/>
  <c r="B27" i="89" s="1"/>
  <c r="B25" i="88" s="1"/>
  <c r="A39" i="50"/>
  <c r="K39" i="50"/>
  <c r="J25" i="88" s="1"/>
  <c r="I39" i="50"/>
  <c r="I99" i="49"/>
  <c r="I100" i="49" s="1"/>
  <c r="M100" i="49"/>
  <c r="K96" i="49"/>
  <c r="I96" i="49"/>
  <c r="C38" i="50"/>
  <c r="C24" i="93" s="1"/>
  <c r="C26" i="89" s="1"/>
  <c r="C24" i="88" s="1"/>
  <c r="B38" i="50"/>
  <c r="B24" i="93" s="1"/>
  <c r="B26" i="89" s="1"/>
  <c r="B24" i="88" s="1"/>
  <c r="A38" i="50"/>
  <c r="K38" i="50"/>
  <c r="J24" i="88" s="1"/>
  <c r="I38" i="50"/>
  <c r="H24" i="88" s="1"/>
  <c r="B91" i="49"/>
  <c r="K91" i="49"/>
  <c r="K92" i="49" s="1"/>
  <c r="I91" i="49"/>
  <c r="I92" i="49" s="1"/>
  <c r="C37" i="50"/>
  <c r="C23" i="93" s="1"/>
  <c r="C25" i="89" s="1"/>
  <c r="C23" i="88" s="1"/>
  <c r="B37" i="50"/>
  <c r="B23" i="93" s="1"/>
  <c r="B25" i="89" s="1"/>
  <c r="B23" i="88" s="1"/>
  <c r="A37" i="50"/>
  <c r="C36" i="50"/>
  <c r="C22" i="93" s="1"/>
  <c r="C24" i="89" s="1"/>
  <c r="C22" i="88" s="1"/>
  <c r="B36" i="50"/>
  <c r="B22" i="93" s="1"/>
  <c r="B24" i="89" s="1"/>
  <c r="B22" i="88" s="1"/>
  <c r="A36" i="50"/>
  <c r="B41" i="50"/>
  <c r="A35" i="50"/>
  <c r="C35" i="50"/>
  <c r="C21" i="93" s="1"/>
  <c r="C23" i="89" s="1"/>
  <c r="C21" i="88" s="1"/>
  <c r="B35" i="50"/>
  <c r="B21" i="93" s="1"/>
  <c r="E14" i="125"/>
  <c r="E8" i="125"/>
  <c r="E11" i="125" s="1"/>
  <c r="D11" i="89"/>
  <c r="E9" i="88" s="1"/>
  <c r="C9" i="93"/>
  <c r="C11" i="89" s="1"/>
  <c r="C9" i="88" s="1"/>
  <c r="D10" i="89"/>
  <c r="E8" i="88" s="1"/>
  <c r="C8" i="93"/>
  <c r="C10" i="89" s="1"/>
  <c r="C8" i="88" s="1"/>
  <c r="E61" i="151"/>
  <c r="C38" i="151" s="1"/>
  <c r="E38" i="151" s="1"/>
  <c r="E60" i="151"/>
  <c r="C37" i="151" s="1"/>
  <c r="E37" i="151" s="1"/>
  <c r="D4" i="151" s="1"/>
  <c r="D7" i="151" s="1"/>
  <c r="E52" i="151"/>
  <c r="C26" i="151" s="1"/>
  <c r="E26" i="151" s="1"/>
  <c r="E51" i="151"/>
  <c r="C25" i="151" s="1"/>
  <c r="E25" i="151" s="1"/>
  <c r="E49" i="151"/>
  <c r="E48" i="151"/>
  <c r="D36" i="151"/>
  <c r="E36" i="151" s="1"/>
  <c r="D5" i="151" s="1"/>
  <c r="D6" i="151" s="1"/>
  <c r="E22" i="151"/>
  <c r="C24" i="151" l="1"/>
  <c r="E24" i="151" s="1"/>
  <c r="E50" i="151"/>
  <c r="C23" i="151"/>
  <c r="E23" i="151" s="1"/>
  <c r="E21" i="88"/>
  <c r="D24" i="88"/>
  <c r="K24" i="88" s="1"/>
  <c r="E23" i="88"/>
  <c r="D27" i="89"/>
  <c r="E24" i="88"/>
  <c r="D24" i="89"/>
  <c r="D28" i="89"/>
  <c r="H25" i="88"/>
  <c r="I40" i="50"/>
  <c r="E4" i="151"/>
  <c r="E7" i="151"/>
  <c r="E26" i="89" s="1"/>
  <c r="J26" i="89" s="1"/>
  <c r="C21" i="151"/>
  <c r="E21" i="151" s="1"/>
  <c r="C35" i="151"/>
  <c r="E35" i="151" s="1"/>
  <c r="D8" i="151" s="1"/>
  <c r="E5" i="151"/>
  <c r="E24" i="89" s="1"/>
  <c r="J24" i="89" s="1"/>
  <c r="E6" i="151"/>
  <c r="E25" i="89" s="1"/>
  <c r="J25" i="89" s="1"/>
  <c r="C40" i="151"/>
  <c r="E40" i="151" s="1"/>
  <c r="C39" i="151"/>
  <c r="E39" i="151" s="1"/>
  <c r="B25" i="50"/>
  <c r="B11" i="93" s="1"/>
  <c r="B13" i="89" s="1"/>
  <c r="B11" i="88" s="1"/>
  <c r="A25" i="50"/>
  <c r="L25" i="50"/>
  <c r="J25" i="50"/>
  <c r="H25" i="50"/>
  <c r="B23" i="50"/>
  <c r="B9" i="93" s="1"/>
  <c r="B11" i="89" s="1"/>
  <c r="B9" i="88" s="1"/>
  <c r="A23" i="50"/>
  <c r="L23" i="50"/>
  <c r="J23" i="50"/>
  <c r="H23" i="50"/>
  <c r="B22" i="50"/>
  <c r="B8" i="93" s="1"/>
  <c r="B10" i="89" s="1"/>
  <c r="B8" i="88" s="1"/>
  <c r="A22" i="50"/>
  <c r="D9" i="151" l="1"/>
  <c r="E9" i="151" s="1"/>
  <c r="D22" i="88"/>
  <c r="D21" i="88"/>
  <c r="E23" i="89"/>
  <c r="J23" i="89" s="1"/>
  <c r="D23" i="88"/>
  <c r="I24" i="88"/>
  <c r="H26" i="88"/>
  <c r="E8" i="151"/>
  <c r="E27" i="89" l="1"/>
  <c r="J27" i="89" s="1"/>
  <c r="D25" i="88"/>
  <c r="D26" i="88"/>
  <c r="I26" i="88" s="1"/>
  <c r="E28" i="89"/>
  <c r="J28" i="89" s="1"/>
  <c r="L22" i="50"/>
  <c r="J22" i="50"/>
  <c r="H22" i="50"/>
  <c r="K25" i="88" l="1"/>
  <c r="I25" i="88"/>
  <c r="M26" i="88"/>
  <c r="G6" i="95"/>
  <c r="E58" i="47" l="1"/>
  <c r="E60" i="47" s="1"/>
  <c r="E53" i="47"/>
  <c r="H45" i="47"/>
  <c r="H44" i="47"/>
  <c r="H43" i="47"/>
  <c r="H42" i="47"/>
  <c r="E41" i="47"/>
  <c r="H41" i="47" l="1"/>
  <c r="E63" i="47" s="1"/>
  <c r="D6" i="89" l="1"/>
  <c r="D74" i="49"/>
  <c r="G18" i="54"/>
  <c r="G17" i="54"/>
  <c r="E18" i="54"/>
  <c r="E17" i="54"/>
  <c r="F19" i="112"/>
  <c r="F18" i="112"/>
  <c r="D173" i="52"/>
  <c r="E18" i="51" s="1"/>
  <c r="C173" i="52"/>
  <c r="D18" i="51" s="1"/>
  <c r="D160" i="52"/>
  <c r="C160" i="52"/>
  <c r="B173" i="52"/>
  <c r="C18" i="51" s="1"/>
  <c r="B160" i="52"/>
  <c r="I17" i="54"/>
  <c r="I18" i="54"/>
  <c r="C14" i="51"/>
  <c r="H17" i="54" l="1"/>
  <c r="H18" i="54"/>
  <c r="G174" i="52" s="1"/>
  <c r="D20" i="88"/>
  <c r="E22" i="89"/>
  <c r="J22" i="89" s="1"/>
  <c r="D20" i="93"/>
  <c r="E20" i="88" s="1"/>
  <c r="C20" i="93"/>
  <c r="C22" i="89" s="1"/>
  <c r="C20" i="88" s="1"/>
  <c r="B34" i="50"/>
  <c r="B20" i="93" s="1"/>
  <c r="B22" i="89" s="1"/>
  <c r="B20" i="88" s="1"/>
  <c r="A34" i="50"/>
  <c r="D68" i="49"/>
  <c r="D21" i="89"/>
  <c r="C19" i="93"/>
  <c r="D25" i="149"/>
  <c r="D24" i="149"/>
  <c r="D23" i="149"/>
  <c r="D22" i="149"/>
  <c r="D40" i="149"/>
  <c r="D39" i="149"/>
  <c r="D38" i="149"/>
  <c r="D37" i="149"/>
  <c r="D66" i="49"/>
  <c r="D65" i="49"/>
  <c r="K65" i="49" s="1"/>
  <c r="L33" i="50"/>
  <c r="J33" i="50"/>
  <c r="H33" i="50"/>
  <c r="B33" i="50"/>
  <c r="A33" i="50"/>
  <c r="C19" i="88"/>
  <c r="D17" i="93"/>
  <c r="C17" i="93"/>
  <c r="C19" i="89" s="1"/>
  <c r="C17" i="88" s="1"/>
  <c r="C7" i="93"/>
  <c r="D19" i="89"/>
  <c r="E17" i="88" s="1"/>
  <c r="L31" i="50"/>
  <c r="J31" i="50"/>
  <c r="H31" i="50"/>
  <c r="E14" i="150"/>
  <c r="E11" i="150" s="1"/>
  <c r="E20" i="150" s="1"/>
  <c r="B31" i="50"/>
  <c r="A31" i="50"/>
  <c r="B19" i="93" l="1"/>
  <c r="E19" i="88"/>
  <c r="B17" i="93"/>
  <c r="B19" i="89" s="1"/>
  <c r="B17" i="88" s="1"/>
  <c r="D22" i="89"/>
  <c r="H174" i="52"/>
  <c r="K18" i="51" s="1"/>
  <c r="G161" i="52"/>
  <c r="H161" i="52" s="1"/>
  <c r="K17" i="51" s="1"/>
  <c r="L72" i="49" s="1"/>
  <c r="M72" i="49" s="1"/>
  <c r="I72" i="49"/>
  <c r="B21" i="89"/>
  <c r="E21" i="150"/>
  <c r="B19" i="88" l="1"/>
  <c r="L73" i="49"/>
  <c r="H18" i="51"/>
  <c r="E22" i="150"/>
  <c r="F73" i="49" l="1"/>
  <c r="M73" i="49"/>
  <c r="G73" i="49" s="1"/>
  <c r="K69" i="49"/>
  <c r="G69" i="49" s="1"/>
  <c r="F69" i="49"/>
  <c r="E40" i="149"/>
  <c r="D9" i="149" s="1"/>
  <c r="E39" i="149"/>
  <c r="D8" i="149" s="1"/>
  <c r="E38" i="149"/>
  <c r="D7" i="149" s="1"/>
  <c r="E37" i="149"/>
  <c r="D5" i="149" s="1"/>
  <c r="E5" i="149" s="1"/>
  <c r="E20" i="89" s="1"/>
  <c r="D18" i="88" s="1"/>
  <c r="E36" i="149"/>
  <c r="D4" i="149" s="1"/>
  <c r="E24" i="149"/>
  <c r="E25" i="149"/>
  <c r="E21" i="149"/>
  <c r="E23" i="149"/>
  <c r="E22" i="149"/>
  <c r="E9" i="149" l="1"/>
  <c r="E8" i="149"/>
  <c r="E7" i="149"/>
  <c r="E4" i="149"/>
  <c r="E21" i="89" l="1"/>
  <c r="J21" i="89" s="1"/>
  <c r="D19" i="88" s="1"/>
  <c r="J20" i="89"/>
  <c r="E6" i="149"/>
  <c r="D16" i="88" l="1"/>
  <c r="E18" i="89"/>
  <c r="J18" i="89" s="1"/>
  <c r="D15" i="88"/>
  <c r="E17" i="89"/>
  <c r="J17" i="89" s="1"/>
  <c r="D17" i="88"/>
  <c r="E19" i="89"/>
  <c r="J19" i="89" s="1"/>
  <c r="H66" i="49"/>
  <c r="H74" i="49"/>
  <c r="H65" i="49"/>
  <c r="D9" i="89"/>
  <c r="F66" i="49" l="1"/>
  <c r="I66" i="49"/>
  <c r="G66" i="49" s="1"/>
  <c r="F74" i="49"/>
  <c r="I74" i="49"/>
  <c r="G74" i="49" s="1"/>
  <c r="I65" i="49"/>
  <c r="G65" i="49" s="1"/>
  <c r="F65" i="49"/>
  <c r="E32" i="89" l="1"/>
  <c r="E31" i="89"/>
  <c r="E30" i="89"/>
  <c r="E29" i="89"/>
  <c r="B31" i="89"/>
  <c r="C27" i="93"/>
  <c r="C6" i="93"/>
  <c r="C5" i="93"/>
  <c r="B43" i="50"/>
  <c r="A43" i="50"/>
  <c r="K43" i="50"/>
  <c r="J29" i="88" s="1"/>
  <c r="K29" i="88" s="1"/>
  <c r="I43" i="50"/>
  <c r="H29" i="88" s="1"/>
  <c r="I29" i="88" s="1"/>
  <c r="B42" i="50"/>
  <c r="A42" i="50"/>
  <c r="A41" i="50"/>
  <c r="B21" i="50"/>
  <c r="B7" i="93" s="1"/>
  <c r="B9" i="89" s="1"/>
  <c r="B7" i="88" s="1"/>
  <c r="A21" i="50"/>
  <c r="B20" i="50"/>
  <c r="B6" i="93" s="1"/>
  <c r="B8" i="89" s="1"/>
  <c r="B6" i="88" s="1"/>
  <c r="A20" i="50"/>
  <c r="B17" i="50"/>
  <c r="B5" i="93" s="1"/>
  <c r="B6" i="89" s="1"/>
  <c r="A17" i="50"/>
  <c r="B27" i="93" l="1"/>
  <c r="B29" i="89" s="1"/>
  <c r="B23" i="89"/>
  <c r="B21" i="88" s="1"/>
  <c r="H60" i="95"/>
  <c r="H6" i="95" l="1"/>
  <c r="I9" i="93" s="1"/>
  <c r="E9" i="93" s="1"/>
  <c r="M62" i="95"/>
  <c r="M61" i="95"/>
  <c r="N6" i="128" l="1"/>
  <c r="P6" i="128" s="1"/>
  <c r="N5" i="128"/>
  <c r="P5" i="128" s="1"/>
  <c r="I5" i="128" s="1"/>
  <c r="Q6" i="128" l="1"/>
  <c r="Q5" i="128"/>
  <c r="D60" i="95" l="1"/>
  <c r="C60" i="95"/>
  <c r="K18" i="128"/>
  <c r="D8" i="89"/>
  <c r="E6" i="88" s="1"/>
  <c r="C8" i="89"/>
  <c r="C6" i="88" s="1"/>
  <c r="L17" i="50"/>
  <c r="J17" i="50"/>
  <c r="H17" i="50"/>
  <c r="E16" i="47"/>
  <c r="H8" i="47"/>
  <c r="H7" i="47"/>
  <c r="H6" i="47"/>
  <c r="H5" i="47"/>
  <c r="E4" i="47"/>
  <c r="F60" i="95" l="1"/>
  <c r="G5" i="95" s="1"/>
  <c r="H4" i="47"/>
  <c r="E26" i="47" s="1"/>
  <c r="L7" i="147"/>
  <c r="K99" i="49" s="1"/>
  <c r="L6" i="147"/>
  <c r="M95" i="49" s="1"/>
  <c r="L5" i="147"/>
  <c r="M91" i="49" s="1"/>
  <c r="E8" i="146"/>
  <c r="E11" i="146" s="1"/>
  <c r="E20" i="146" s="1"/>
  <c r="E8" i="144"/>
  <c r="E11" i="144" s="1"/>
  <c r="E20" i="144" s="1"/>
  <c r="M92" i="49" l="1"/>
  <c r="M38" i="50" s="1"/>
  <c r="G91" i="49"/>
  <c r="G92" i="49" s="1"/>
  <c r="K100" i="49"/>
  <c r="K40" i="50" s="1"/>
  <c r="G99" i="49"/>
  <c r="G100" i="49" s="1"/>
  <c r="M96" i="49"/>
  <c r="M39" i="50" s="1"/>
  <c r="G95" i="49"/>
  <c r="G96" i="49" s="1"/>
  <c r="E21" i="146"/>
  <c r="E21" i="144"/>
  <c r="E8" i="143"/>
  <c r="E11" i="143" s="1"/>
  <c r="E20" i="143" s="1"/>
  <c r="J26" i="88" l="1"/>
  <c r="G40" i="50"/>
  <c r="L25" i="88"/>
  <c r="G39" i="50"/>
  <c r="L24" i="88"/>
  <c r="G38" i="50"/>
  <c r="E22" i="146"/>
  <c r="E22" i="144"/>
  <c r="E21" i="143"/>
  <c r="E27" i="88"/>
  <c r="B27" i="88"/>
  <c r="C29" i="89"/>
  <c r="C27" i="88" s="1"/>
  <c r="L21" i="50"/>
  <c r="J21" i="50"/>
  <c r="H21" i="50"/>
  <c r="F24" i="88" l="1"/>
  <c r="M24" i="88"/>
  <c r="G24" i="88" s="1"/>
  <c r="F25" i="88"/>
  <c r="M25" i="88"/>
  <c r="G25" i="88" s="1"/>
  <c r="F26" i="88"/>
  <c r="K26" i="88"/>
  <c r="G26" i="88" s="1"/>
  <c r="E22" i="143"/>
  <c r="J29" i="89" l="1"/>
  <c r="D27" i="88" s="1"/>
  <c r="E14" i="142" l="1"/>
  <c r="E8" i="142"/>
  <c r="E14" i="44"/>
  <c r="E14" i="141"/>
  <c r="E11" i="141" s="1"/>
  <c r="E20" i="141" s="1"/>
  <c r="E8" i="44"/>
  <c r="E11" i="44" s="1"/>
  <c r="L20" i="50"/>
  <c r="J20" i="50"/>
  <c r="H20" i="50"/>
  <c r="E11" i="142" l="1"/>
  <c r="E20" i="142" s="1"/>
  <c r="E21" i="142" s="1"/>
  <c r="E22" i="142" s="1"/>
  <c r="E99" i="47"/>
  <c r="E98" i="47" s="1"/>
  <c r="E62" i="47"/>
  <c r="E61" i="47" s="1"/>
  <c r="E21" i="141"/>
  <c r="E56" i="47" l="1"/>
  <c r="E68" i="47"/>
  <c r="E105" i="47"/>
  <c r="E93" i="47"/>
  <c r="E22" i="141"/>
  <c r="E109" i="47" l="1"/>
  <c r="E111" i="47"/>
  <c r="E110" i="47"/>
  <c r="E72" i="47"/>
  <c r="E74" i="47"/>
  <c r="E73" i="47"/>
  <c r="D78" i="95"/>
  <c r="C78" i="95"/>
  <c r="F76" i="95"/>
  <c r="F75" i="95"/>
  <c r="F74" i="95"/>
  <c r="F73" i="95"/>
  <c r="F72" i="95"/>
  <c r="F71" i="95"/>
  <c r="F70" i="95"/>
  <c r="F69" i="95"/>
  <c r="F64" i="95"/>
  <c r="D39" i="95"/>
  <c r="C39" i="95"/>
  <c r="F36" i="95"/>
  <c r="F22" i="95"/>
  <c r="F39" i="95" s="1"/>
  <c r="E4" i="95" s="1"/>
  <c r="J32" i="89"/>
  <c r="M122" i="49"/>
  <c r="K123" i="49"/>
  <c r="I123" i="49"/>
  <c r="K122" i="49"/>
  <c r="F122" i="49" s="1"/>
  <c r="F31" i="96"/>
  <c r="F29" i="96"/>
  <c r="F23" i="96"/>
  <c r="F22" i="96"/>
  <c r="F18" i="96"/>
  <c r="F17" i="96"/>
  <c r="F16" i="96"/>
  <c r="F15" i="96"/>
  <c r="F14" i="96"/>
  <c r="F13" i="96"/>
  <c r="E45" i="123"/>
  <c r="H45" i="123" s="1"/>
  <c r="H8" i="123"/>
  <c r="H6" i="123"/>
  <c r="E43" i="123"/>
  <c r="E42" i="123"/>
  <c r="H42" i="123" s="1"/>
  <c r="D225" i="52"/>
  <c r="E15" i="51" s="1"/>
  <c r="C225" i="52"/>
  <c r="B225" i="52"/>
  <c r="C15" i="51" s="1"/>
  <c r="E23" i="54"/>
  <c r="G23" i="54"/>
  <c r="G22" i="54"/>
  <c r="I23" i="54"/>
  <c r="F15" i="112"/>
  <c r="E14" i="45"/>
  <c r="E11" i="45" s="1"/>
  <c r="E20" i="45" s="1"/>
  <c r="E21" i="45" s="1"/>
  <c r="E22" i="45" s="1"/>
  <c r="G38" i="133"/>
  <c r="G43" i="123"/>
  <c r="F43" i="123"/>
  <c r="D43" i="123"/>
  <c r="B43" i="123"/>
  <c r="C16" i="112"/>
  <c r="C15" i="54"/>
  <c r="C134" i="52"/>
  <c r="F25" i="124"/>
  <c r="F26" i="124"/>
  <c r="F27" i="124"/>
  <c r="F28" i="124"/>
  <c r="F29" i="124"/>
  <c r="F30" i="124"/>
  <c r="F31" i="124"/>
  <c r="F32" i="124"/>
  <c r="F33" i="124"/>
  <c r="F34" i="124"/>
  <c r="F35" i="124"/>
  <c r="F36" i="124"/>
  <c r="F37" i="124"/>
  <c r="H17" i="53" s="1"/>
  <c r="W17" i="53" s="1"/>
  <c r="G6" i="52" s="1"/>
  <c r="G149" i="52" s="1"/>
  <c r="H149" i="52" s="1"/>
  <c r="F38" i="124"/>
  <c r="F39" i="124"/>
  <c r="F40" i="124"/>
  <c r="F24" i="124"/>
  <c r="D25" i="124"/>
  <c r="D26" i="124"/>
  <c r="D27" i="124"/>
  <c r="D28" i="124"/>
  <c r="D29" i="124"/>
  <c r="D30" i="124"/>
  <c r="D31" i="124"/>
  <c r="D32" i="124"/>
  <c r="D33" i="124"/>
  <c r="D34" i="124"/>
  <c r="D35" i="124"/>
  <c r="D36" i="124"/>
  <c r="D37" i="124"/>
  <c r="H18" i="53" s="1"/>
  <c r="W18" i="53" s="1"/>
  <c r="D38" i="124"/>
  <c r="D39" i="124"/>
  <c r="D40" i="124"/>
  <c r="D24" i="124"/>
  <c r="B25" i="124"/>
  <c r="B26" i="124"/>
  <c r="B27" i="124"/>
  <c r="B28" i="124"/>
  <c r="B29" i="124"/>
  <c r="B30" i="124"/>
  <c r="B31" i="124"/>
  <c r="B32" i="124"/>
  <c r="B33" i="124"/>
  <c r="B34" i="124"/>
  <c r="B35" i="124"/>
  <c r="B36" i="124"/>
  <c r="B37" i="124"/>
  <c r="H16" i="53" s="1"/>
  <c r="W16" i="53" s="1"/>
  <c r="B38" i="124"/>
  <c r="B39" i="124"/>
  <c r="B40" i="124"/>
  <c r="B24" i="124"/>
  <c r="F13" i="124"/>
  <c r="F12" i="124"/>
  <c r="F11" i="124"/>
  <c r="F10" i="124"/>
  <c r="D13" i="124"/>
  <c r="D12" i="124"/>
  <c r="D11" i="124"/>
  <c r="D10" i="124"/>
  <c r="B13" i="124"/>
  <c r="B12" i="124"/>
  <c r="B11" i="124"/>
  <c r="B10" i="124"/>
  <c r="H12" i="53"/>
  <c r="H11" i="53"/>
  <c r="H9" i="53"/>
  <c r="H10" i="53"/>
  <c r="G2" i="112"/>
  <c r="F5" i="112"/>
  <c r="F6" i="112"/>
  <c r="F7" i="112"/>
  <c r="F8" i="112"/>
  <c r="F9" i="112"/>
  <c r="F10" i="112"/>
  <c r="F11" i="112"/>
  <c r="F12" i="112"/>
  <c r="F13" i="112"/>
  <c r="F14" i="112"/>
  <c r="F16" i="112"/>
  <c r="F20" i="112"/>
  <c r="F21" i="112"/>
  <c r="F22" i="112"/>
  <c r="U9" i="53"/>
  <c r="U10" i="53" s="1"/>
  <c r="U11" i="53" s="1"/>
  <c r="U12" i="53" s="1"/>
  <c r="E5" i="54"/>
  <c r="G5" i="54"/>
  <c r="I5" i="54"/>
  <c r="E6" i="54"/>
  <c r="G6" i="54"/>
  <c r="I6" i="54"/>
  <c r="E7" i="54"/>
  <c r="G7" i="54"/>
  <c r="I7" i="54"/>
  <c r="E8" i="54"/>
  <c r="G8" i="54"/>
  <c r="I8" i="54"/>
  <c r="E9" i="54"/>
  <c r="G9" i="54"/>
  <c r="I9" i="54"/>
  <c r="E10" i="54"/>
  <c r="G10" i="54"/>
  <c r="I10" i="54"/>
  <c r="E11" i="54"/>
  <c r="G11" i="54"/>
  <c r="I11" i="54"/>
  <c r="E12" i="54"/>
  <c r="G12" i="54"/>
  <c r="H12" i="54" s="1"/>
  <c r="G96" i="52" s="1"/>
  <c r="H96" i="52" s="1"/>
  <c r="K11" i="51" s="1"/>
  <c r="I12" i="54"/>
  <c r="E13" i="54"/>
  <c r="G13" i="54"/>
  <c r="I13" i="54"/>
  <c r="E14" i="54"/>
  <c r="G14" i="54"/>
  <c r="I14" i="54"/>
  <c r="E15" i="54"/>
  <c r="G15" i="54"/>
  <c r="I15" i="54"/>
  <c r="E19" i="54"/>
  <c r="G19" i="54"/>
  <c r="I19" i="54"/>
  <c r="E20" i="54"/>
  <c r="G20" i="54"/>
  <c r="I20" i="54"/>
  <c r="E21" i="54"/>
  <c r="G21" i="54"/>
  <c r="I21" i="54"/>
  <c r="E22" i="54"/>
  <c r="H22" i="54" s="1"/>
  <c r="G110" i="52" s="1"/>
  <c r="H110" i="52" s="1"/>
  <c r="I22" i="54"/>
  <c r="B4" i="52"/>
  <c r="C4" i="52"/>
  <c r="D4" i="52"/>
  <c r="H11" i="52"/>
  <c r="H12" i="52"/>
  <c r="B17" i="52"/>
  <c r="C17" i="52"/>
  <c r="D17" i="52"/>
  <c r="B30" i="52"/>
  <c r="C30" i="52"/>
  <c r="D30" i="52"/>
  <c r="B43" i="52"/>
  <c r="C43" i="52"/>
  <c r="D43" i="52"/>
  <c r="B56" i="52"/>
  <c r="C56" i="52"/>
  <c r="D56" i="52"/>
  <c r="B69" i="52"/>
  <c r="C69" i="52"/>
  <c r="D69" i="52"/>
  <c r="B82" i="52"/>
  <c r="C82" i="52"/>
  <c r="D82" i="52"/>
  <c r="B95" i="52"/>
  <c r="C95" i="52"/>
  <c r="D95" i="52"/>
  <c r="B108" i="52"/>
  <c r="C108" i="52"/>
  <c r="D108" i="52"/>
  <c r="B122" i="52"/>
  <c r="C122" i="52"/>
  <c r="D122" i="52"/>
  <c r="B134" i="52"/>
  <c r="D134" i="52"/>
  <c r="G140" i="52"/>
  <c r="H140" i="52"/>
  <c r="G141" i="52"/>
  <c r="H141" i="52"/>
  <c r="G142" i="52"/>
  <c r="H142" i="52"/>
  <c r="B186" i="52"/>
  <c r="C186" i="52"/>
  <c r="D186" i="52"/>
  <c r="B199" i="52"/>
  <c r="C199" i="52"/>
  <c r="D199" i="52"/>
  <c r="B212" i="52"/>
  <c r="C212" i="52"/>
  <c r="D212" i="52"/>
  <c r="C4" i="51"/>
  <c r="D4" i="51"/>
  <c r="E4" i="51"/>
  <c r="C5" i="51"/>
  <c r="D5" i="51"/>
  <c r="E5" i="51"/>
  <c r="C6" i="51"/>
  <c r="D6" i="51"/>
  <c r="E6" i="51"/>
  <c r="C7" i="51"/>
  <c r="D7" i="51"/>
  <c r="E7" i="51"/>
  <c r="C8" i="51"/>
  <c r="D8" i="51"/>
  <c r="E8" i="51"/>
  <c r="C9" i="51"/>
  <c r="D9" i="51"/>
  <c r="E9" i="51"/>
  <c r="C10" i="51"/>
  <c r="D10" i="51"/>
  <c r="E10" i="51"/>
  <c r="C11" i="51"/>
  <c r="D11" i="51"/>
  <c r="E11" i="51"/>
  <c r="C12" i="51"/>
  <c r="D12" i="51"/>
  <c r="E12" i="51"/>
  <c r="C13" i="51"/>
  <c r="E13" i="51"/>
  <c r="E14" i="51"/>
  <c r="C19" i="51"/>
  <c r="D19" i="51"/>
  <c r="E19" i="51"/>
  <c r="C20" i="51"/>
  <c r="D20" i="51"/>
  <c r="E20" i="51"/>
  <c r="C21" i="51"/>
  <c r="D21" i="51"/>
  <c r="E21" i="51"/>
  <c r="E7" i="39"/>
  <c r="H5" i="123"/>
  <c r="H7" i="123"/>
  <c r="E16" i="123"/>
  <c r="E21" i="123"/>
  <c r="E23" i="123" s="1"/>
  <c r="E25" i="123" s="1"/>
  <c r="E44" i="123"/>
  <c r="H44" i="123" s="1"/>
  <c r="E53" i="123"/>
  <c r="E58" i="123"/>
  <c r="E60" i="123" s="1"/>
  <c r="E62" i="123" s="1"/>
  <c r="U6" i="109"/>
  <c r="E20" i="44"/>
  <c r="E21" i="44" s="1"/>
  <c r="E22" i="44" s="1"/>
  <c r="I16" i="50"/>
  <c r="K16" i="50"/>
  <c r="L107" i="49"/>
  <c r="I108" i="49"/>
  <c r="M109" i="49"/>
  <c r="M42" i="50" s="1"/>
  <c r="L28" i="88" s="1"/>
  <c r="M28" i="88" s="1"/>
  <c r="K112" i="49"/>
  <c r="K113" i="49" s="1"/>
  <c r="J107" i="49" s="1"/>
  <c r="K107" i="49" s="1"/>
  <c r="I117" i="49" s="1"/>
  <c r="K117" i="49"/>
  <c r="I118" i="49"/>
  <c r="M119" i="49"/>
  <c r="B7" i="50"/>
  <c r="H7" i="50"/>
  <c r="J7" i="50"/>
  <c r="L7" i="50"/>
  <c r="B8" i="50"/>
  <c r="H8" i="50"/>
  <c r="J8" i="50"/>
  <c r="L8" i="50"/>
  <c r="B9" i="50"/>
  <c r="H9" i="50"/>
  <c r="J9" i="50"/>
  <c r="L9" i="50"/>
  <c r="B10" i="50"/>
  <c r="H10" i="50"/>
  <c r="J10" i="50"/>
  <c r="L10" i="50"/>
  <c r="B11" i="50"/>
  <c r="H11" i="50"/>
  <c r="J11" i="50"/>
  <c r="L11" i="50"/>
  <c r="B12" i="50"/>
  <c r="H12" i="50"/>
  <c r="J12" i="50"/>
  <c r="L12" i="50"/>
  <c r="B13" i="50"/>
  <c r="H13" i="50"/>
  <c r="J13" i="50"/>
  <c r="L13" i="50"/>
  <c r="B14" i="50"/>
  <c r="H14" i="50"/>
  <c r="J14" i="50"/>
  <c r="L14" i="50"/>
  <c r="B15" i="50"/>
  <c r="H15" i="50"/>
  <c r="J15" i="50"/>
  <c r="L15" i="50"/>
  <c r="B16" i="50"/>
  <c r="H16" i="50"/>
  <c r="J16" i="50"/>
  <c r="L16" i="50"/>
  <c r="C6" i="89"/>
  <c r="C5" i="88" s="1"/>
  <c r="J30" i="89"/>
  <c r="J31" i="89"/>
  <c r="K7" i="128"/>
  <c r="H23" i="128"/>
  <c r="C8" i="77"/>
  <c r="C9" i="77"/>
  <c r="C11" i="77"/>
  <c r="C13" i="77"/>
  <c r="C24" i="77"/>
  <c r="K23" i="133"/>
  <c r="E23" i="77"/>
  <c r="E25" i="77" s="1"/>
  <c r="E4" i="123"/>
  <c r="H112" i="49"/>
  <c r="I112" i="49" s="1"/>
  <c r="F118" i="49"/>
  <c r="K118" i="49"/>
  <c r="I122" i="49"/>
  <c r="F123" i="49"/>
  <c r="G97" i="52"/>
  <c r="H97" i="52" s="1"/>
  <c r="E20" i="125"/>
  <c r="E21" i="125" s="1"/>
  <c r="E22" i="125" s="1"/>
  <c r="H150" i="52" l="1"/>
  <c r="H151" i="52" s="1"/>
  <c r="H5" i="54"/>
  <c r="G5" i="52" s="1"/>
  <c r="H5" i="52" s="1"/>
  <c r="K4" i="51" s="1"/>
  <c r="H23" i="54"/>
  <c r="G226" i="52" s="1"/>
  <c r="H226" i="52" s="1"/>
  <c r="G124" i="52"/>
  <c r="H124" i="52" s="1"/>
  <c r="H125" i="52" s="1"/>
  <c r="H126" i="52" s="1"/>
  <c r="G162" i="52"/>
  <c r="H162" i="52" s="1"/>
  <c r="G19" i="52"/>
  <c r="H19" i="52" s="1"/>
  <c r="H20" i="52" s="1"/>
  <c r="H8" i="53"/>
  <c r="W8" i="53" s="1"/>
  <c r="G10" i="52" s="1"/>
  <c r="H185" i="52" s="1"/>
  <c r="G84" i="52"/>
  <c r="H84" i="52" s="1"/>
  <c r="H85" i="52" s="1"/>
  <c r="H6" i="52"/>
  <c r="H7" i="52" s="1"/>
  <c r="H4" i="123"/>
  <c r="E26" i="123" s="1"/>
  <c r="E24" i="123" s="1"/>
  <c r="G58" i="52"/>
  <c r="H58" i="52" s="1"/>
  <c r="H59" i="52" s="1"/>
  <c r="H60" i="52" s="1"/>
  <c r="J8" i="51" s="1"/>
  <c r="G71" i="52"/>
  <c r="H71" i="52" s="1"/>
  <c r="H72" i="52" s="1"/>
  <c r="H73" i="52" s="1"/>
  <c r="G188" i="52"/>
  <c r="H188" i="52" s="1"/>
  <c r="H189" i="52" s="1"/>
  <c r="H190" i="52" s="1"/>
  <c r="G32" i="52"/>
  <c r="H32" i="52" s="1"/>
  <c r="H33" i="52" s="1"/>
  <c r="H34" i="52" s="1"/>
  <c r="J6" i="51" s="1"/>
  <c r="M43" i="50"/>
  <c r="M124" i="49"/>
  <c r="E6" i="39"/>
  <c r="J9" i="39" s="1"/>
  <c r="J5" i="39" s="1"/>
  <c r="K19" i="128"/>
  <c r="D31" i="77" s="1"/>
  <c r="H21" i="54"/>
  <c r="G213" i="52" s="1"/>
  <c r="H213" i="52" s="1"/>
  <c r="K21" i="51" s="1"/>
  <c r="H20" i="54"/>
  <c r="G200" i="52" s="1"/>
  <c r="H200" i="52" s="1"/>
  <c r="K20" i="51" s="1"/>
  <c r="D24" i="39" s="1"/>
  <c r="H43" i="123"/>
  <c r="H41" i="123" s="1"/>
  <c r="E63" i="123" s="1"/>
  <c r="E61" i="123" s="1"/>
  <c r="E56" i="123" s="1"/>
  <c r="E72" i="123" s="1"/>
  <c r="H8" i="54"/>
  <c r="G44" i="52" s="1"/>
  <c r="H44" i="52" s="1"/>
  <c r="K7" i="51" s="1"/>
  <c r="L67" i="49" s="1"/>
  <c r="M67" i="49" s="1"/>
  <c r="H144" i="52"/>
  <c r="I14" i="51" s="1"/>
  <c r="H15" i="54"/>
  <c r="G135" i="52" s="1"/>
  <c r="E21" i="47"/>
  <c r="G118" i="49"/>
  <c r="G122" i="49"/>
  <c r="I124" i="49"/>
  <c r="H6" i="54"/>
  <c r="G18" i="52" s="1"/>
  <c r="H18" i="52" s="1"/>
  <c r="K5" i="51" s="1"/>
  <c r="H13" i="54"/>
  <c r="G109" i="52" s="1"/>
  <c r="H109" i="52" s="1"/>
  <c r="K12" i="51" s="1"/>
  <c r="H9" i="54"/>
  <c r="G57" i="52" s="1"/>
  <c r="H57" i="52" s="1"/>
  <c r="K8" i="51" s="1"/>
  <c r="H7" i="54"/>
  <c r="G31" i="52" s="1"/>
  <c r="H31" i="52" s="1"/>
  <c r="K6" i="51" s="1"/>
  <c r="B5" i="88"/>
  <c r="E41" i="123"/>
  <c r="I113" i="49"/>
  <c r="H107" i="49" s="1"/>
  <c r="I107" i="49" s="1"/>
  <c r="G112" i="49"/>
  <c r="G113" i="49" s="1"/>
  <c r="F112" i="49"/>
  <c r="W12" i="53"/>
  <c r="H19" i="54"/>
  <c r="G187" i="52" s="1"/>
  <c r="H187" i="52" s="1"/>
  <c r="K19" i="51" s="1"/>
  <c r="H11" i="54"/>
  <c r="G83" i="52" s="1"/>
  <c r="H83" i="52" s="1"/>
  <c r="K10" i="51" s="1"/>
  <c r="H14" i="54"/>
  <c r="G123" i="52" s="1"/>
  <c r="H123" i="52" s="1"/>
  <c r="K13" i="51" s="1"/>
  <c r="W9" i="53"/>
  <c r="G231" i="52" s="1"/>
  <c r="H231" i="52" s="1"/>
  <c r="H234" i="52" s="1"/>
  <c r="I15" i="51" s="1"/>
  <c r="D72" i="123" s="1"/>
  <c r="E33" i="77"/>
  <c r="E37" i="77" s="1"/>
  <c r="H10" i="54"/>
  <c r="G70" i="52" s="1"/>
  <c r="H70" i="52" s="1"/>
  <c r="K9" i="51" s="1"/>
  <c r="L68" i="49" s="1"/>
  <c r="M68" i="49" s="1"/>
  <c r="G205" i="52"/>
  <c r="H205" i="52" s="1"/>
  <c r="H209" i="52" s="1"/>
  <c r="I20" i="51" s="1"/>
  <c r="G75" i="52"/>
  <c r="H75" i="52" s="1"/>
  <c r="H79" i="52" s="1"/>
  <c r="I9" i="51" s="1"/>
  <c r="E5" i="88"/>
  <c r="H98" i="52"/>
  <c r="H99" i="52" s="1"/>
  <c r="M16" i="50"/>
  <c r="G16" i="50" s="1"/>
  <c r="W10" i="53"/>
  <c r="G153" i="52" s="1"/>
  <c r="H153" i="52" s="1"/>
  <c r="H157" i="52" s="1"/>
  <c r="I16" i="51" s="1"/>
  <c r="D20" i="153" s="1"/>
  <c r="G214" i="52"/>
  <c r="H214" i="52" s="1"/>
  <c r="G201" i="52"/>
  <c r="H201" i="52" s="1"/>
  <c r="G111" i="52"/>
  <c r="H111" i="52" s="1"/>
  <c r="G227" i="52"/>
  <c r="H227" i="52" s="1"/>
  <c r="G45" i="52"/>
  <c r="H45" i="52" s="1"/>
  <c r="K15" i="51"/>
  <c r="D74" i="123" s="1"/>
  <c r="W11" i="53"/>
  <c r="G115" i="52" s="1"/>
  <c r="H115" i="52" s="1"/>
  <c r="H119" i="52" s="1"/>
  <c r="I12" i="51" s="1"/>
  <c r="H78" i="95"/>
  <c r="F78" i="95"/>
  <c r="H18" i="95"/>
  <c r="I8" i="93" s="1"/>
  <c r="E8" i="93" s="1"/>
  <c r="G123" i="49"/>
  <c r="K124" i="49"/>
  <c r="G117" i="49"/>
  <c r="I119" i="49"/>
  <c r="K119" i="49"/>
  <c r="J108" i="49" s="1"/>
  <c r="M9" i="39" l="1"/>
  <c r="H21" i="52"/>
  <c r="I32" i="77"/>
  <c r="E10" i="89"/>
  <c r="J10" i="89" s="1"/>
  <c r="D8" i="88" s="1"/>
  <c r="H159" i="52"/>
  <c r="J16" i="51"/>
  <c r="D21" i="153" s="1"/>
  <c r="F21" i="153" s="1"/>
  <c r="K37" i="49" s="1"/>
  <c r="K38" i="49" s="1"/>
  <c r="K27" i="50" s="1"/>
  <c r="J13" i="88" s="1"/>
  <c r="D72" i="47"/>
  <c r="D109" i="47"/>
  <c r="D43" i="150"/>
  <c r="F43" i="150" s="1"/>
  <c r="M60" i="49" s="1"/>
  <c r="M62" i="49" s="1"/>
  <c r="M32" i="50" s="1"/>
  <c r="L18" i="88" s="1"/>
  <c r="D64" i="150"/>
  <c r="F64" i="150" s="1"/>
  <c r="M45" i="49" s="1"/>
  <c r="M47" i="49" s="1"/>
  <c r="M29" i="50" s="1"/>
  <c r="L15" i="88" s="1"/>
  <c r="M15" i="88" s="1"/>
  <c r="D22" i="154"/>
  <c r="F22" i="154" s="1"/>
  <c r="M25" i="49" s="1"/>
  <c r="M26" i="49" s="1"/>
  <c r="M24" i="50" s="1"/>
  <c r="L10" i="88" s="1"/>
  <c r="G128" i="52"/>
  <c r="H128" i="52" s="1"/>
  <c r="H131" i="52" s="1"/>
  <c r="I13" i="51" s="1"/>
  <c r="D74" i="47"/>
  <c r="F74" i="47" s="1"/>
  <c r="M29" i="49" s="1"/>
  <c r="M30" i="49" s="1"/>
  <c r="M25" i="50" s="1"/>
  <c r="L11" i="88" s="1"/>
  <c r="D111" i="47"/>
  <c r="F111" i="47" s="1"/>
  <c r="M50" i="49" s="1"/>
  <c r="M52" i="49" s="1"/>
  <c r="M30" i="50" s="1"/>
  <c r="G101" i="52"/>
  <c r="H101" i="52" s="1"/>
  <c r="H105" i="52" s="1"/>
  <c r="I11" i="51" s="1"/>
  <c r="D63" i="150"/>
  <c r="F63" i="150" s="1"/>
  <c r="K45" i="49" s="1"/>
  <c r="K47" i="49" s="1"/>
  <c r="K29" i="50" s="1"/>
  <c r="J15" i="88" s="1"/>
  <c r="K15" i="88" s="1"/>
  <c r="D42" i="150"/>
  <c r="F42" i="150" s="1"/>
  <c r="K60" i="49" s="1"/>
  <c r="K62" i="49" s="1"/>
  <c r="K32" i="50" s="1"/>
  <c r="J18" i="88" s="1"/>
  <c r="D21" i="154"/>
  <c r="F21" i="154" s="1"/>
  <c r="K25" i="49" s="1"/>
  <c r="K26" i="49" s="1"/>
  <c r="K24" i="50" s="1"/>
  <c r="J10" i="88" s="1"/>
  <c r="G36" i="52"/>
  <c r="H36" i="52" s="1"/>
  <c r="H40" i="52" s="1"/>
  <c r="I6" i="51" s="1"/>
  <c r="H6" i="51" s="1"/>
  <c r="G62" i="52"/>
  <c r="H62" i="52" s="1"/>
  <c r="H66" i="52" s="1"/>
  <c r="I8" i="51" s="1"/>
  <c r="G192" i="52"/>
  <c r="H192" i="52" s="1"/>
  <c r="H196" i="52" s="1"/>
  <c r="I19" i="51" s="1"/>
  <c r="G218" i="52"/>
  <c r="H218" i="52" s="1"/>
  <c r="H222" i="52" s="1"/>
  <c r="I21" i="51" s="1"/>
  <c r="D22" i="39" s="1"/>
  <c r="G88" i="52"/>
  <c r="H88" i="52" s="1"/>
  <c r="H92" i="52" s="1"/>
  <c r="I10" i="51" s="1"/>
  <c r="H10" i="52"/>
  <c r="H14" i="52" s="1"/>
  <c r="I4" i="51" s="1"/>
  <c r="H86" i="52"/>
  <c r="J10" i="51" s="1"/>
  <c r="D22" i="150"/>
  <c r="F22" i="150" s="1"/>
  <c r="M55" i="49" s="1"/>
  <c r="M57" i="49" s="1"/>
  <c r="M31" i="50" s="1"/>
  <c r="L17" i="88" s="1"/>
  <c r="M17" i="88" s="1"/>
  <c r="D22" i="152"/>
  <c r="F22" i="152" s="1"/>
  <c r="M33" i="49" s="1"/>
  <c r="M34" i="49" s="1"/>
  <c r="M26" i="50" s="1"/>
  <c r="L12" i="88" s="1"/>
  <c r="F22" i="153"/>
  <c r="M37" i="49" s="1"/>
  <c r="M38" i="49" s="1"/>
  <c r="M27" i="50" s="1"/>
  <c r="L13" i="88" s="1"/>
  <c r="H68" i="49"/>
  <c r="I68" i="49" s="1"/>
  <c r="D20" i="152"/>
  <c r="F20" i="152" s="1"/>
  <c r="F72" i="47"/>
  <c r="D21" i="45"/>
  <c r="D21" i="152"/>
  <c r="G119" i="49"/>
  <c r="E14" i="93"/>
  <c r="E16" i="89" s="1"/>
  <c r="J16" i="89" s="1"/>
  <c r="D14" i="88" s="1"/>
  <c r="H135" i="52"/>
  <c r="H136" i="52" s="1"/>
  <c r="H137" i="52" s="1"/>
  <c r="H138" i="52" s="1"/>
  <c r="H8" i="52"/>
  <c r="J4" i="51" s="1"/>
  <c r="G49" i="52"/>
  <c r="H49" i="52" s="1"/>
  <c r="H53" i="52" s="1"/>
  <c r="I7" i="51" s="1"/>
  <c r="H67" i="49" s="1"/>
  <c r="I67" i="49" s="1"/>
  <c r="G23" i="52"/>
  <c r="H23" i="52" s="1"/>
  <c r="H27" i="52" s="1"/>
  <c r="I5" i="51" s="1"/>
  <c r="H163" i="52"/>
  <c r="D21" i="144"/>
  <c r="F21" i="144" s="1"/>
  <c r="K83" i="49" s="1"/>
  <c r="K84" i="49" s="1"/>
  <c r="K36" i="50" s="1"/>
  <c r="J22" i="88" s="1"/>
  <c r="K22" i="88" s="1"/>
  <c r="D21" i="150"/>
  <c r="F21" i="150" s="1"/>
  <c r="M70" i="49"/>
  <c r="M33" i="50" s="1"/>
  <c r="D21" i="125"/>
  <c r="D21" i="141"/>
  <c r="F21" i="141" s="1"/>
  <c r="K21" i="49" s="1"/>
  <c r="K22" i="49" s="1"/>
  <c r="K23" i="50" s="1"/>
  <c r="J9" i="88" s="1"/>
  <c r="D21" i="143"/>
  <c r="F21" i="143" s="1"/>
  <c r="K79" i="49" s="1"/>
  <c r="K80" i="49" s="1"/>
  <c r="K35" i="50" s="1"/>
  <c r="J21" i="88" s="1"/>
  <c r="K21" i="88" s="1"/>
  <c r="D21" i="142"/>
  <c r="F21" i="142" s="1"/>
  <c r="K41" i="49" s="1"/>
  <c r="D21" i="146"/>
  <c r="F21" i="146" s="1"/>
  <c r="K87" i="49" s="1"/>
  <c r="K88" i="49" s="1"/>
  <c r="K37" i="50" s="1"/>
  <c r="J23" i="88" s="1"/>
  <c r="K23" i="88" s="1"/>
  <c r="D21" i="44"/>
  <c r="F21" i="44" s="1"/>
  <c r="K9" i="49" s="1"/>
  <c r="K10" i="49" s="1"/>
  <c r="K20" i="50" s="1"/>
  <c r="J6" i="88" s="1"/>
  <c r="G43" i="50"/>
  <c r="L29" i="88"/>
  <c r="M29" i="88" s="1"/>
  <c r="G29" i="88" s="1"/>
  <c r="E11" i="93"/>
  <c r="E10" i="93" s="1"/>
  <c r="J17" i="39"/>
  <c r="E17" i="39" s="1"/>
  <c r="D35" i="47"/>
  <c r="D22" i="146"/>
  <c r="F22" i="146" s="1"/>
  <c r="M87" i="49" s="1"/>
  <c r="M88" i="49" s="1"/>
  <c r="M37" i="50" s="1"/>
  <c r="L23" i="88" s="1"/>
  <c r="M23" i="88" s="1"/>
  <c r="D22" i="144"/>
  <c r="F22" i="144" s="1"/>
  <c r="M83" i="49" s="1"/>
  <c r="M84" i="49" s="1"/>
  <c r="M36" i="50" s="1"/>
  <c r="L22" i="88" s="1"/>
  <c r="M22" i="88" s="1"/>
  <c r="D22" i="143"/>
  <c r="F22" i="143" s="1"/>
  <c r="M79" i="49" s="1"/>
  <c r="M80" i="49" s="1"/>
  <c r="M35" i="50" s="1"/>
  <c r="L21" i="88" s="1"/>
  <c r="M21" i="88" s="1"/>
  <c r="D37" i="47"/>
  <c r="E23" i="47"/>
  <c r="E25" i="47" s="1"/>
  <c r="E24" i="47" s="1"/>
  <c r="E31" i="47" s="1"/>
  <c r="G124" i="49"/>
  <c r="D37" i="123"/>
  <c r="K23" i="128"/>
  <c r="D20" i="125"/>
  <c r="D22" i="44"/>
  <c r="F22" i="44" s="1"/>
  <c r="M9" i="49" s="1"/>
  <c r="M10" i="49" s="1"/>
  <c r="M20" i="50" s="1"/>
  <c r="L6" i="88" s="1"/>
  <c r="D22" i="141"/>
  <c r="F22" i="141" s="1"/>
  <c r="M21" i="49" s="1"/>
  <c r="M22" i="49" s="1"/>
  <c r="M23" i="50" s="1"/>
  <c r="L9" i="88" s="1"/>
  <c r="D22" i="125"/>
  <c r="F22" i="125" s="1"/>
  <c r="M17" i="49" s="1"/>
  <c r="M18" i="49" s="1"/>
  <c r="M22" i="50" s="1"/>
  <c r="L8" i="88" s="1"/>
  <c r="D22" i="142"/>
  <c r="F22" i="142" s="1"/>
  <c r="M41" i="49" s="1"/>
  <c r="D22" i="45"/>
  <c r="F22" i="45" s="1"/>
  <c r="M13" i="49" s="1"/>
  <c r="M14" i="49" s="1"/>
  <c r="M21" i="50" s="1"/>
  <c r="L7" i="88" s="1"/>
  <c r="F107" i="49"/>
  <c r="E7" i="88"/>
  <c r="C31" i="77"/>
  <c r="H32" i="77" s="1"/>
  <c r="I109" i="49"/>
  <c r="G107" i="49"/>
  <c r="H68" i="52"/>
  <c r="J13" i="51"/>
  <c r="J19" i="51"/>
  <c r="F72" i="123"/>
  <c r="E73" i="123"/>
  <c r="E74" i="123"/>
  <c r="F74" i="123" s="1"/>
  <c r="J5" i="51"/>
  <c r="H29" i="52"/>
  <c r="D20" i="44"/>
  <c r="H8" i="51"/>
  <c r="J11" i="51"/>
  <c r="H46" i="52"/>
  <c r="H47" i="52" s="1"/>
  <c r="H228" i="52"/>
  <c r="H229" i="52" s="1"/>
  <c r="H112" i="52"/>
  <c r="H113" i="52" s="1"/>
  <c r="J9" i="51"/>
  <c r="H81" i="52"/>
  <c r="E19" i="123"/>
  <c r="E35" i="123" s="1"/>
  <c r="E31" i="123"/>
  <c r="D35" i="123"/>
  <c r="H202" i="52"/>
  <c r="H203" i="52" s="1"/>
  <c r="D20" i="45"/>
  <c r="H215" i="52"/>
  <c r="H216" i="52" s="1"/>
  <c r="K108" i="49"/>
  <c r="F108" i="49"/>
  <c r="H133" i="52" l="1"/>
  <c r="H13" i="51"/>
  <c r="H4" i="51"/>
  <c r="H42" i="52"/>
  <c r="G18" i="95"/>
  <c r="E18" i="95"/>
  <c r="H10" i="51"/>
  <c r="H11" i="51"/>
  <c r="E11" i="89"/>
  <c r="J11" i="89" s="1"/>
  <c r="D9" i="88" s="1"/>
  <c r="H94" i="52"/>
  <c r="H5" i="51"/>
  <c r="M8" i="88"/>
  <c r="D20" i="150"/>
  <c r="F20" i="150" s="1"/>
  <c r="I55" i="49" s="1"/>
  <c r="I57" i="49" s="1"/>
  <c r="I31" i="50" s="1"/>
  <c r="D62" i="150"/>
  <c r="D41" i="150"/>
  <c r="D20" i="154"/>
  <c r="L16" i="88"/>
  <c r="M16" i="88" s="1"/>
  <c r="F109" i="47"/>
  <c r="D20" i="141"/>
  <c r="D20" i="143"/>
  <c r="F20" i="143" s="1"/>
  <c r="I79" i="49" s="1"/>
  <c r="H198" i="52"/>
  <c r="D20" i="142"/>
  <c r="D19" i="142" s="1"/>
  <c r="D20" i="146"/>
  <c r="D19" i="146" s="1"/>
  <c r="H107" i="52"/>
  <c r="D20" i="144"/>
  <c r="L19" i="88"/>
  <c r="M19" i="88" s="1"/>
  <c r="M18" i="88"/>
  <c r="E15" i="89"/>
  <c r="J15" i="89" s="1"/>
  <c r="D13" i="88" s="1"/>
  <c r="E12" i="93"/>
  <c r="J14" i="89" s="1"/>
  <c r="D12" i="88" s="1"/>
  <c r="M12" i="88" s="1"/>
  <c r="E12" i="89"/>
  <c r="J12" i="89" s="1"/>
  <c r="D10" i="88" s="1"/>
  <c r="E13" i="89"/>
  <c r="J13" i="89" s="1"/>
  <c r="D11" i="88" s="1"/>
  <c r="M11" i="88" s="1"/>
  <c r="K14" i="51"/>
  <c r="H164" i="52"/>
  <c r="J17" i="51" s="1"/>
  <c r="H17" i="51" s="1"/>
  <c r="H16" i="51"/>
  <c r="M42" i="49"/>
  <c r="M28" i="50"/>
  <c r="L14" i="88" s="1"/>
  <c r="M14" i="88" s="1"/>
  <c r="I33" i="49"/>
  <c r="D19" i="153"/>
  <c r="F20" i="153"/>
  <c r="D19" i="152"/>
  <c r="F21" i="152"/>
  <c r="K33" i="49" s="1"/>
  <c r="K34" i="49" s="1"/>
  <c r="K26" i="50" s="1"/>
  <c r="J12" i="88" s="1"/>
  <c r="I29" i="49"/>
  <c r="K42" i="49"/>
  <c r="K28" i="50"/>
  <c r="J14" i="88" s="1"/>
  <c r="K14" i="88" s="1"/>
  <c r="E5" i="93"/>
  <c r="H16" i="52"/>
  <c r="F29" i="88"/>
  <c r="I70" i="49"/>
  <c r="I33" i="50" s="1"/>
  <c r="M77" i="49"/>
  <c r="M34" i="50" s="1"/>
  <c r="L20" i="88" s="1"/>
  <c r="M20" i="88" s="1"/>
  <c r="D19" i="150"/>
  <c r="F19" i="150"/>
  <c r="K55" i="49"/>
  <c r="K57" i="49" s="1"/>
  <c r="K31" i="50" s="1"/>
  <c r="J17" i="88" s="1"/>
  <c r="K17" i="88" s="1"/>
  <c r="I77" i="49"/>
  <c r="I34" i="50" s="1"/>
  <c r="H9" i="51"/>
  <c r="J68" i="49"/>
  <c r="I42" i="50"/>
  <c r="H28" i="88" s="1"/>
  <c r="I28" i="88" s="1"/>
  <c r="E5" i="39"/>
  <c r="E18" i="39" s="1"/>
  <c r="E23" i="39" s="1"/>
  <c r="M14" i="50"/>
  <c r="M12" i="50"/>
  <c r="D19" i="143"/>
  <c r="D19" i="144"/>
  <c r="F20" i="144"/>
  <c r="I83" i="49" s="1"/>
  <c r="E19" i="47"/>
  <c r="M13" i="50"/>
  <c r="J14" i="51"/>
  <c r="H146" i="52"/>
  <c r="H19" i="51"/>
  <c r="D19" i="141"/>
  <c r="F20" i="141"/>
  <c r="I21" i="49" s="1"/>
  <c r="M15" i="50"/>
  <c r="C9" i="89"/>
  <c r="C7" i="88" s="1"/>
  <c r="J12" i="51"/>
  <c r="H121" i="52"/>
  <c r="H211" i="52"/>
  <c r="J20" i="51"/>
  <c r="J7" i="51"/>
  <c r="H55" i="52"/>
  <c r="D19" i="44"/>
  <c r="F20" i="44"/>
  <c r="E36" i="123"/>
  <c r="E37" i="123"/>
  <c r="F37" i="123" s="1"/>
  <c r="I11" i="39"/>
  <c r="F35" i="123"/>
  <c r="J15" i="51"/>
  <c r="H236" i="52"/>
  <c r="F21" i="45"/>
  <c r="K13" i="49" s="1"/>
  <c r="K14" i="49" s="1"/>
  <c r="K21" i="50" s="1"/>
  <c r="J7" i="88" s="1"/>
  <c r="F21" i="125"/>
  <c r="K17" i="49" s="1"/>
  <c r="K18" i="49" s="1"/>
  <c r="K22" i="50" s="1"/>
  <c r="J8" i="88" s="1"/>
  <c r="K8" i="88" s="1"/>
  <c r="F20" i="45"/>
  <c r="D19" i="45"/>
  <c r="D19" i="125"/>
  <c r="F20" i="125"/>
  <c r="I17" i="49" s="1"/>
  <c r="J21" i="51"/>
  <c r="H21" i="51" s="1"/>
  <c r="H224" i="52"/>
  <c r="K12" i="50"/>
  <c r="K15" i="50"/>
  <c r="K14" i="50"/>
  <c r="K13" i="50"/>
  <c r="G108" i="49"/>
  <c r="G109" i="49" s="1"/>
  <c r="K109" i="49"/>
  <c r="J72" i="49" l="1"/>
  <c r="H172" i="52"/>
  <c r="K9" i="88"/>
  <c r="M9" i="88"/>
  <c r="F20" i="146"/>
  <c r="I87" i="49" s="1"/>
  <c r="G87" i="49" s="1"/>
  <c r="G88" i="49" s="1"/>
  <c r="K12" i="88"/>
  <c r="D73" i="47"/>
  <c r="D110" i="47"/>
  <c r="D19" i="154"/>
  <c r="F20" i="154"/>
  <c r="F20" i="142"/>
  <c r="I41" i="49" s="1"/>
  <c r="I42" i="49" s="1"/>
  <c r="F41" i="150"/>
  <c r="D40" i="150"/>
  <c r="F19" i="153"/>
  <c r="I37" i="49"/>
  <c r="I50" i="49"/>
  <c r="D61" i="150"/>
  <c r="F62" i="150"/>
  <c r="H19" i="88"/>
  <c r="I19" i="88" s="1"/>
  <c r="K10" i="88"/>
  <c r="M10" i="88"/>
  <c r="K13" i="88"/>
  <c r="M13" i="88"/>
  <c r="G21" i="49"/>
  <c r="G22" i="49" s="1"/>
  <c r="I22" i="49"/>
  <c r="I23" i="50" s="1"/>
  <c r="G33" i="49"/>
  <c r="G34" i="49" s="1"/>
  <c r="I34" i="49"/>
  <c r="I26" i="50" s="1"/>
  <c r="G83" i="49"/>
  <c r="G84" i="49" s="1"/>
  <c r="I84" i="49"/>
  <c r="I36" i="50" s="1"/>
  <c r="F19" i="152"/>
  <c r="F73" i="47"/>
  <c r="D71" i="47"/>
  <c r="G79" i="49"/>
  <c r="G80" i="49" s="1"/>
  <c r="I80" i="49"/>
  <c r="I35" i="50" s="1"/>
  <c r="I30" i="49"/>
  <c r="I25" i="50" s="1"/>
  <c r="E6" i="89"/>
  <c r="J6" i="89" s="1"/>
  <c r="G17" i="49"/>
  <c r="G18" i="49" s="1"/>
  <c r="I18" i="49"/>
  <c r="I22" i="50" s="1"/>
  <c r="F72" i="49"/>
  <c r="K72" i="49"/>
  <c r="G72" i="49" s="1"/>
  <c r="J75" i="49" s="1"/>
  <c r="H20" i="88"/>
  <c r="G55" i="49"/>
  <c r="G57" i="49" s="1"/>
  <c r="H14" i="51"/>
  <c r="H17" i="88"/>
  <c r="G31" i="50"/>
  <c r="K68" i="49"/>
  <c r="G68" i="49" s="1"/>
  <c r="F68" i="49"/>
  <c r="H7" i="51"/>
  <c r="J67" i="49"/>
  <c r="K42" i="50"/>
  <c r="J28" i="88" s="1"/>
  <c r="K28" i="88" s="1"/>
  <c r="G28" i="88" s="1"/>
  <c r="E22" i="39"/>
  <c r="E37" i="47"/>
  <c r="F37" i="47" s="1"/>
  <c r="E36" i="47"/>
  <c r="E35" i="47"/>
  <c r="F35" i="47" s="1"/>
  <c r="I5" i="49" s="1"/>
  <c r="F19" i="144"/>
  <c r="D36" i="47"/>
  <c r="F19" i="146"/>
  <c r="F19" i="143"/>
  <c r="F19" i="141"/>
  <c r="M10" i="50"/>
  <c r="M7" i="50"/>
  <c r="F19" i="125"/>
  <c r="I13" i="49"/>
  <c r="F19" i="45"/>
  <c r="I9" i="49"/>
  <c r="F19" i="44"/>
  <c r="D73" i="123"/>
  <c r="H15" i="51"/>
  <c r="D23" i="39"/>
  <c r="H20" i="51"/>
  <c r="D36" i="123"/>
  <c r="H12" i="51"/>
  <c r="I88" i="49" l="1"/>
  <c r="I37" i="50" s="1"/>
  <c r="I28" i="50"/>
  <c r="G28" i="50" s="1"/>
  <c r="G41" i="49"/>
  <c r="G42" i="49" s="1"/>
  <c r="F19" i="154"/>
  <c r="I25" i="49"/>
  <c r="F19" i="142"/>
  <c r="I38" i="49"/>
  <c r="I27" i="50" s="1"/>
  <c r="G37" i="49"/>
  <c r="G38" i="49" s="1"/>
  <c r="F110" i="47"/>
  <c r="D108" i="47"/>
  <c r="I60" i="49"/>
  <c r="F40" i="150"/>
  <c r="I52" i="49"/>
  <c r="I30" i="50" s="1"/>
  <c r="I45" i="49"/>
  <c r="F61" i="150"/>
  <c r="G37" i="50"/>
  <c r="H23" i="88"/>
  <c r="H21" i="88"/>
  <c r="G35" i="50"/>
  <c r="K29" i="49"/>
  <c r="F71" i="47"/>
  <c r="H9" i="88"/>
  <c r="G23" i="50"/>
  <c r="H22" i="88"/>
  <c r="G36" i="50"/>
  <c r="H14" i="88"/>
  <c r="H11" i="88"/>
  <c r="G26" i="50"/>
  <c r="H12" i="88"/>
  <c r="D5" i="88"/>
  <c r="H8" i="88"/>
  <c r="G22" i="50"/>
  <c r="I20" i="88"/>
  <c r="K75" i="49"/>
  <c r="G75" i="49" s="1"/>
  <c r="F75" i="49"/>
  <c r="F17" i="88"/>
  <c r="I17" i="88"/>
  <c r="G17" i="88" s="1"/>
  <c r="K67" i="49"/>
  <c r="F67" i="49"/>
  <c r="M5" i="49"/>
  <c r="M6" i="49" s="1"/>
  <c r="G42" i="50"/>
  <c r="E24" i="39"/>
  <c r="F24" i="39" s="1"/>
  <c r="M103" i="49" s="1"/>
  <c r="M104" i="49" s="1"/>
  <c r="M41" i="50" s="1"/>
  <c r="L27" i="88" s="1"/>
  <c r="M27" i="88" s="1"/>
  <c r="F22" i="39"/>
  <c r="I103" i="49" s="1"/>
  <c r="I104" i="49" s="1"/>
  <c r="I41" i="50" s="1"/>
  <c r="H27" i="88" s="1"/>
  <c r="F36" i="47"/>
  <c r="D34" i="47"/>
  <c r="I11" i="50"/>
  <c r="F36" i="123"/>
  <c r="F34" i="123" s="1"/>
  <c r="D34" i="123"/>
  <c r="F73" i="123"/>
  <c r="F71" i="123" s="1"/>
  <c r="D71" i="123"/>
  <c r="I15" i="50"/>
  <c r="G15" i="50" s="1"/>
  <c r="I10" i="49"/>
  <c r="G9" i="49"/>
  <c r="G10" i="49" s="1"/>
  <c r="I13" i="50"/>
  <c r="G13" i="50" s="1"/>
  <c r="I14" i="49"/>
  <c r="I21" i="50" s="1"/>
  <c r="H7" i="88" s="1"/>
  <c r="G13" i="49"/>
  <c r="G14" i="49" s="1"/>
  <c r="I12" i="50"/>
  <c r="G12" i="50" s="1"/>
  <c r="I7" i="50"/>
  <c r="F23" i="39"/>
  <c r="D21" i="39"/>
  <c r="I14" i="50"/>
  <c r="G14" i="50" s="1"/>
  <c r="I10" i="50"/>
  <c r="F28" i="88"/>
  <c r="I62" i="49" l="1"/>
  <c r="I32" i="50" s="1"/>
  <c r="G60" i="49"/>
  <c r="G62" i="49" s="1"/>
  <c r="I26" i="49"/>
  <c r="I24" i="50" s="1"/>
  <c r="H10" i="88" s="1"/>
  <c r="G25" i="49"/>
  <c r="G26" i="49" s="1"/>
  <c r="H16" i="88"/>
  <c r="H13" i="88"/>
  <c r="G27" i="50"/>
  <c r="I47" i="49"/>
  <c r="I29" i="50" s="1"/>
  <c r="G45" i="49"/>
  <c r="G47" i="49" s="1"/>
  <c r="K50" i="49"/>
  <c r="F108" i="47"/>
  <c r="K30" i="49"/>
  <c r="K25" i="50" s="1"/>
  <c r="G29" i="49"/>
  <c r="G30" i="49" s="1"/>
  <c r="F21" i="88"/>
  <c r="I21" i="88"/>
  <c r="G21" i="88" s="1"/>
  <c r="F12" i="88"/>
  <c r="I12" i="88"/>
  <c r="G12" i="88" s="1"/>
  <c r="I11" i="88"/>
  <c r="I14" i="88"/>
  <c r="G14" i="88" s="1"/>
  <c r="F14" i="88"/>
  <c r="F23" i="88"/>
  <c r="I23" i="88"/>
  <c r="G23" i="88" s="1"/>
  <c r="F9" i="88"/>
  <c r="I9" i="88"/>
  <c r="G9" i="88" s="1"/>
  <c r="F22" i="88"/>
  <c r="I22" i="88"/>
  <c r="G22" i="88" s="1"/>
  <c r="I8" i="88"/>
  <c r="G8" i="88" s="1"/>
  <c r="F8" i="88"/>
  <c r="K77" i="49"/>
  <c r="K34" i="50" s="1"/>
  <c r="G77" i="49"/>
  <c r="G67" i="49"/>
  <c r="G70" i="49" s="1"/>
  <c r="K70" i="49"/>
  <c r="K33" i="50" s="1"/>
  <c r="M17" i="50"/>
  <c r="L5" i="88" s="1"/>
  <c r="M5" i="88" s="1"/>
  <c r="M8" i="50"/>
  <c r="M9" i="50"/>
  <c r="I27" i="88"/>
  <c r="M11" i="50"/>
  <c r="K5" i="49"/>
  <c r="K6" i="49" s="1"/>
  <c r="I20" i="50"/>
  <c r="H6" i="88" s="1"/>
  <c r="G21" i="50"/>
  <c r="F7" i="88"/>
  <c r="F34" i="47"/>
  <c r="I6" i="49"/>
  <c r="K103" i="49"/>
  <c r="F21" i="39"/>
  <c r="F10" i="88" l="1"/>
  <c r="I10" i="88"/>
  <c r="G10" i="88" s="1"/>
  <c r="I16" i="88"/>
  <c r="F13" i="88"/>
  <c r="I13" i="88"/>
  <c r="G13" i="88" s="1"/>
  <c r="H18" i="88"/>
  <c r="I18" i="88" s="1"/>
  <c r="G32" i="50"/>
  <c r="K52" i="49"/>
  <c r="K30" i="50" s="1"/>
  <c r="G50" i="49"/>
  <c r="G52" i="49" s="1"/>
  <c r="H15" i="88"/>
  <c r="G29" i="50"/>
  <c r="G24" i="50"/>
  <c r="K18" i="88"/>
  <c r="Q21" i="88"/>
  <c r="J11" i="88"/>
  <c r="G25" i="50"/>
  <c r="J20" i="88"/>
  <c r="G34" i="50"/>
  <c r="J19" i="88"/>
  <c r="G33" i="50"/>
  <c r="K17" i="50"/>
  <c r="J5" i="88" s="1"/>
  <c r="K5" i="88" s="1"/>
  <c r="K8" i="50"/>
  <c r="K11" i="50"/>
  <c r="G11" i="50" s="1"/>
  <c r="G5" i="49"/>
  <c r="G6" i="49" s="1"/>
  <c r="G20" i="50"/>
  <c r="I17" i="50"/>
  <c r="H5" i="88" s="1"/>
  <c r="I5" i="88" s="1"/>
  <c r="I8" i="50"/>
  <c r="I9" i="50"/>
  <c r="K7" i="50"/>
  <c r="G7" i="50" s="1"/>
  <c r="K10" i="50"/>
  <c r="G10" i="50" s="1"/>
  <c r="K104" i="49"/>
  <c r="G103" i="49"/>
  <c r="G104" i="49" s="1"/>
  <c r="F18" i="88" l="1"/>
  <c r="G18" i="88"/>
  <c r="F15" i="88"/>
  <c r="I15" i="88"/>
  <c r="G15" i="88" s="1"/>
  <c r="J16" i="88"/>
  <c r="G30" i="50"/>
  <c r="K11" i="88"/>
  <c r="G11" i="88" s="1"/>
  <c r="F11" i="88"/>
  <c r="K20" i="88"/>
  <c r="G20" i="88" s="1"/>
  <c r="F20" i="88"/>
  <c r="K19" i="88"/>
  <c r="G19" i="88" s="1"/>
  <c r="F19" i="88"/>
  <c r="G8" i="50"/>
  <c r="G5" i="88"/>
  <c r="K41" i="50"/>
  <c r="G17" i="50"/>
  <c r="K9" i="50"/>
  <c r="G9" i="50" s="1"/>
  <c r="F6" i="88"/>
  <c r="K16" i="88" l="1"/>
  <c r="G16" i="88" s="1"/>
  <c r="Q14" i="88" s="1"/>
  <c r="F16" i="88"/>
  <c r="J27" i="88"/>
  <c r="G41" i="50"/>
  <c r="G45" i="50" s="1"/>
  <c r="F5" i="88"/>
  <c r="K27" i="88" l="1"/>
  <c r="G27" i="88" s="1"/>
  <c r="Q27" i="88" s="1"/>
  <c r="F27" i="88"/>
  <c r="F33" i="88" s="1"/>
  <c r="I7" i="93" l="1"/>
  <c r="E6" i="93" l="1"/>
  <c r="E8" i="89" l="1"/>
  <c r="J8" i="89" s="1"/>
  <c r="D6" i="88" l="1"/>
  <c r="K6" i="88" s="1"/>
  <c r="M76" i="95"/>
  <c r="I6" i="88" l="1"/>
  <c r="M6" i="88"/>
  <c r="I6" i="93"/>
  <c r="J6" i="93" s="1"/>
  <c r="E7" i="93"/>
  <c r="G6" i="88" l="1"/>
  <c r="Q5" i="88" s="1"/>
  <c r="E9" i="89"/>
  <c r="J9" i="89" s="1"/>
  <c r="E32" i="93"/>
  <c r="D7" i="88" l="1"/>
  <c r="J35" i="89"/>
  <c r="I7" i="88" l="1"/>
  <c r="K7" i="88"/>
  <c r="K30" i="88" s="1"/>
  <c r="G11" i="133" s="1"/>
  <c r="K11" i="133" s="1"/>
  <c r="G11" i="96" s="1"/>
  <c r="K11" i="96" s="1"/>
  <c r="M7" i="88"/>
  <c r="M30" i="88" s="1"/>
  <c r="G12" i="133" s="1"/>
  <c r="K12" i="133" s="1"/>
  <c r="G12" i="96" s="1"/>
  <c r="K12" i="96" s="1"/>
  <c r="G7" i="88" l="1"/>
  <c r="Q7" i="88" s="1"/>
  <c r="I30" i="88"/>
  <c r="G8" i="133" s="1"/>
  <c r="N18" i="133" l="1"/>
  <c r="G18" i="133"/>
  <c r="K18" i="133" s="1"/>
  <c r="G18" i="96" s="1"/>
  <c r="K18" i="96" s="1"/>
  <c r="K8" i="133"/>
  <c r="G8" i="96" s="1"/>
  <c r="K8" i="96" s="1"/>
  <c r="G15" i="133"/>
  <c r="G21" i="133"/>
  <c r="K21" i="133" s="1"/>
  <c r="G21" i="96" s="1"/>
  <c r="K21" i="96" s="1"/>
  <c r="G19" i="133"/>
  <c r="K19" i="133" s="1"/>
  <c r="G19" i="96" s="1"/>
  <c r="K19" i="96" s="1"/>
  <c r="N17" i="133"/>
  <c r="G22" i="133"/>
  <c r="K22" i="133" s="1"/>
  <c r="G22" i="96" s="1"/>
  <c r="K22" i="96" s="1"/>
  <c r="G16" i="133"/>
  <c r="K16" i="133" s="1"/>
  <c r="G16" i="96" s="1"/>
  <c r="K16" i="96" s="1"/>
  <c r="G9" i="133"/>
  <c r="K9" i="133" s="1"/>
  <c r="G9" i="96" s="1"/>
  <c r="K9" i="96" s="1"/>
  <c r="Q30" i="88"/>
  <c r="G30" i="88"/>
  <c r="G17" i="133" l="1"/>
  <c r="K17" i="133" s="1"/>
  <c r="G17" i="96" s="1"/>
  <c r="K17" i="96" s="1"/>
  <c r="K15" i="133"/>
  <c r="G15" i="96" s="1"/>
  <c r="K15" i="96" s="1"/>
  <c r="G10" i="133"/>
  <c r="K10" i="133" l="1"/>
  <c r="G10" i="96" s="1"/>
  <c r="K10" i="96" s="1"/>
  <c r="G13" i="133"/>
  <c r="G14" i="133"/>
  <c r="K14" i="133" s="1"/>
  <c r="G14" i="96" s="1"/>
  <c r="K14" i="96" s="1"/>
  <c r="G24" i="133"/>
  <c r="K24" i="133" s="1"/>
  <c r="G24" i="96" s="1"/>
  <c r="K24" i="96" s="1"/>
  <c r="K13" i="133" l="1"/>
  <c r="G13" i="96" s="1"/>
  <c r="K13" i="96" s="1"/>
  <c r="G25" i="133"/>
  <c r="G26" i="133" l="1"/>
  <c r="K25" i="133"/>
  <c r="G25" i="96" s="1"/>
  <c r="K25" i="96" s="1"/>
  <c r="G27" i="133" l="1"/>
  <c r="K26" i="133"/>
  <c r="G26" i="96" s="1"/>
  <c r="K26" i="96" s="1"/>
  <c r="G28" i="133" l="1"/>
  <c r="G30" i="133" s="1"/>
  <c r="K27" i="133"/>
  <c r="G27" i="96" s="1"/>
  <c r="K27" i="96" s="1"/>
  <c r="G34" i="133" l="1"/>
  <c r="O30" i="133"/>
  <c r="K28" i="133"/>
  <c r="G28" i="96" s="1"/>
  <c r="K28" i="96" s="1"/>
  <c r="G29" i="133"/>
  <c r="G31" i="133" l="1"/>
  <c r="K31" i="133" s="1"/>
  <c r="G31" i="96" s="1"/>
  <c r="K31" i="96" s="1"/>
  <c r="K30" i="133"/>
  <c r="G30" i="96" s="1"/>
  <c r="K29" i="133" l="1"/>
  <c r="G29" i="96" s="1"/>
  <c r="K29" i="96" s="1"/>
  <c r="F34" i="133"/>
  <c r="G32" i="133"/>
  <c r="K32" i="133" s="1"/>
  <c r="E5" i="133" s="1"/>
  <c r="G32" i="96"/>
  <c r="K30" i="96"/>
  <c r="D23" i="77" l="1"/>
  <c r="K32" i="96"/>
  <c r="E5" i="96" l="1"/>
  <c r="C6" i="156"/>
  <c r="D25" i="77"/>
  <c r="C23" i="77"/>
  <c r="C11" i="156" l="1"/>
  <c r="F6" i="156"/>
  <c r="C25" i="77"/>
  <c r="F11" i="156" l="1"/>
  <c r="J6" i="156"/>
  <c r="J11" i="156" s="1"/>
  <c r="H14" i="157" l="1"/>
  <c r="J6" i="158"/>
  <c r="H13" i="155"/>
  <c r="I9" i="155" l="1"/>
  <c r="O9" i="155" s="1"/>
  <c r="AG9" i="155"/>
  <c r="T9" i="155"/>
  <c r="AV9" i="155"/>
  <c r="AP9" i="155"/>
  <c r="AA9" i="155"/>
  <c r="AG8" i="158"/>
  <c r="AA8" i="158"/>
  <c r="AV8" i="158"/>
  <c r="AP8" i="158"/>
  <c r="Q6" i="158"/>
  <c r="AV10" i="157"/>
  <c r="AG10" i="157"/>
  <c r="T10" i="157"/>
  <c r="I10" i="157"/>
  <c r="O10" i="157" s="1"/>
  <c r="AP10" i="157"/>
  <c r="AA10" i="157"/>
  <c r="Q14" i="157"/>
  <c r="BC8" i="158" l="1"/>
  <c r="AB10" i="158" s="1"/>
  <c r="AH10" i="158" s="1"/>
  <c r="AS10" i="158" s="1"/>
  <c r="X6" i="158" s="1"/>
  <c r="AD6" i="158" s="1"/>
  <c r="AY6" i="158" s="1"/>
  <c r="U14" i="157"/>
  <c r="Y14" i="157" s="1"/>
  <c r="AL14" i="157" s="1"/>
  <c r="AG14" i="157" s="1"/>
  <c r="BC9" i="155"/>
  <c r="N13" i="155" s="1"/>
  <c r="Q13" i="155" s="1"/>
  <c r="U13" i="155" s="1"/>
  <c r="Y13" i="155" s="1"/>
  <c r="AL13" i="155" s="1"/>
  <c r="D30" i="77" l="1"/>
  <c r="C30" i="77" s="1"/>
  <c r="AG13" i="155"/>
  <c r="AT13" i="155"/>
  <c r="AC13" i="155"/>
  <c r="AC14" i="157"/>
  <c r="AT14" i="157"/>
  <c r="AX14" i="157" s="1"/>
  <c r="I31" i="155" l="1"/>
  <c r="S31" i="155" s="1"/>
  <c r="AX13" i="155"/>
  <c r="BB13" i="155"/>
  <c r="BK23" i="155" s="1"/>
  <c r="BB14" i="157"/>
  <c r="AG6" i="157" s="1"/>
  <c r="T6" i="157" s="1"/>
  <c r="D29" i="77" s="1"/>
  <c r="C29" i="77" s="1"/>
  <c r="H33" i="77" s="1"/>
  <c r="I27" i="155" l="1"/>
  <c r="O27" i="155" s="1"/>
  <c r="AV27" i="155"/>
  <c r="T27" i="155"/>
  <c r="AP27" i="155"/>
  <c r="AA27" i="155"/>
  <c r="AG27" i="155"/>
  <c r="T6" i="155"/>
  <c r="BC27" i="155" l="1"/>
  <c r="X31" i="155" s="1"/>
  <c r="AT6" i="155" s="1"/>
  <c r="G6" i="155" s="1"/>
  <c r="D28" i="77" s="1"/>
  <c r="D33" i="77" s="1"/>
  <c r="I34" i="77" l="1"/>
  <c r="C28" i="77"/>
  <c r="C33" i="77"/>
  <c r="D37" i="77"/>
  <c r="M3" i="95" s="1"/>
  <c r="C37" i="77" l="1"/>
  <c r="D7" i="77" s="1"/>
  <c r="M39" i="95"/>
  <c r="C7" i="77" l="1"/>
  <c r="D6" i="77"/>
  <c r="D18" i="77" l="1"/>
  <c r="C6" i="77"/>
  <c r="J6" i="77" s="1"/>
  <c r="G36" i="133" l="1"/>
  <c r="C18" i="7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E6" authorId="0" shapeId="0" xr:uid="{00000000-0006-0000-0300-000001000000}">
      <text>
        <r>
          <rPr>
            <b/>
            <sz val="9"/>
            <color indexed="81"/>
            <rFont val="돋움"/>
            <family val="3"/>
            <charset val="129"/>
          </rPr>
          <t>요율대상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기타공사비만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대상액에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것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대가기준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해설편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L13" authorId="0" shapeId="0" xr:uid="{00000000-0006-0000-0400-000001000000}">
      <text>
        <r>
          <rPr>
            <b/>
            <sz val="9"/>
            <color indexed="81"/>
            <rFont val="돋움"/>
            <family val="3"/>
            <charset val="129"/>
          </rPr>
          <t>전면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외주용역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예상시</t>
        </r>
        <r>
          <rPr>
            <b/>
            <sz val="9"/>
            <color indexed="81"/>
            <rFont val="Tahoma"/>
            <family val="2"/>
          </rPr>
          <t xml:space="preserve"> = Y13
</t>
        </r>
        <r>
          <rPr>
            <b/>
            <sz val="9"/>
            <color indexed="81"/>
            <rFont val="돋움"/>
            <family val="3"/>
            <charset val="129"/>
          </rPr>
          <t>전면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자체설계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예상시</t>
        </r>
        <r>
          <rPr>
            <b/>
            <sz val="9"/>
            <color indexed="81"/>
            <rFont val="Tahoma"/>
            <family val="2"/>
          </rPr>
          <t xml:space="preserve"> = 0
Q. </t>
        </r>
        <r>
          <rPr>
            <b/>
            <sz val="9"/>
            <color indexed="81"/>
            <rFont val="돋움"/>
            <family val="3"/>
            <charset val="129"/>
          </rPr>
          <t>외주용역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위탁관리비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감리비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시설부대비를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산정해야하는지</t>
        </r>
        <r>
          <rPr>
            <b/>
            <sz val="9"/>
            <color indexed="81"/>
            <rFont val="Tahoma"/>
            <family val="2"/>
          </rPr>
          <t xml:space="preserve">?
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A. </t>
        </r>
        <r>
          <rPr>
            <b/>
            <sz val="9"/>
            <color indexed="81"/>
            <rFont val="돋움"/>
            <family val="3"/>
            <charset val="129"/>
          </rPr>
          <t>대가개편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해설자료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농식품부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배포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따르면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외주용역을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대비하여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수지예산서에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위탁관리비를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반영하도록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있음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다만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해설자료는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참고자료로서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강제사항이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아니기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때문에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위탁관리비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선반영에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총사업비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규모가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커지는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것이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부담스럽다면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설계자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재량으로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가정하고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위탁관리비를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제외해도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무방함</t>
        </r>
        <r>
          <rPr>
            <b/>
            <sz val="9"/>
            <color indexed="81"/>
            <rFont val="Tahoma"/>
            <family val="2"/>
          </rPr>
          <t>.
(</t>
        </r>
        <r>
          <rPr>
            <b/>
            <sz val="9"/>
            <color indexed="81"/>
            <rFont val="돋움"/>
            <family val="3"/>
            <charset val="129"/>
          </rPr>
          <t>부연설명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기본계획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당시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세부설계비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위탁관리비를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설계자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재량으로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제외했는데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세부설계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외주용역을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실시하게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돋움"/>
            <family val="3"/>
            <charset val="129"/>
          </rPr>
          <t>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위탁관리비가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수지예산서에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않으므로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지역본부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어려움이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있음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해당본부의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해당지구의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고려가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  <r>
          <rPr>
            <sz val="9"/>
            <color indexed="81"/>
            <rFont val="돋움"/>
            <family val="3"/>
            <charset val="129"/>
          </rPr>
          <t>함</t>
        </r>
      </text>
    </comment>
    <comment ref="AP13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EKR: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L14" authorId="0" shapeId="0" xr:uid="{00000000-0006-0000-0500-000001000000}">
      <text>
        <r>
          <rPr>
            <b/>
            <sz val="9"/>
            <color indexed="81"/>
            <rFont val="돋움"/>
            <family val="3"/>
            <charset val="129"/>
          </rPr>
          <t>전면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외주용역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예상시</t>
        </r>
        <r>
          <rPr>
            <b/>
            <sz val="9"/>
            <color indexed="81"/>
            <rFont val="Tahoma"/>
            <family val="2"/>
          </rPr>
          <t xml:space="preserve"> = Y13
</t>
        </r>
        <r>
          <rPr>
            <b/>
            <sz val="9"/>
            <color indexed="81"/>
            <rFont val="돋움"/>
            <family val="3"/>
            <charset val="129"/>
          </rPr>
          <t>전면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자체설계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예상시</t>
        </r>
        <r>
          <rPr>
            <b/>
            <sz val="9"/>
            <color indexed="81"/>
            <rFont val="Tahoma"/>
            <family val="2"/>
          </rPr>
          <t xml:space="preserve"> = 0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I10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해당없음</t>
        </r>
        <r>
          <rPr>
            <b/>
            <sz val="9"/>
            <color indexed="81"/>
            <rFont val="Tahoma"/>
            <family val="2"/>
          </rPr>
          <t>"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PC-3</author>
  </authors>
  <commentList>
    <comment ref="Q5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PC-3: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면적이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넓어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 xml:space="preserve">회이상일때
</t>
        </r>
        <r>
          <rPr>
            <sz val="9"/>
            <color indexed="81"/>
            <rFont val="Tahoma"/>
            <family val="2"/>
          </rPr>
          <t xml:space="preserve">1.5+(0.1xn)
</t>
        </r>
      </text>
    </comment>
    <comment ref="Q6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PC-3: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면적이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넓어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 xml:space="preserve">회이상일때
</t>
        </r>
        <r>
          <rPr>
            <sz val="9"/>
            <color indexed="81"/>
            <rFont val="Tahoma"/>
            <family val="2"/>
          </rPr>
          <t xml:space="preserve">1.5+(0.1xn)
</t>
        </r>
      </text>
    </comment>
    <comment ref="Q8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PC-3: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면적이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넓어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 xml:space="preserve">회이상일때
</t>
        </r>
        <r>
          <rPr>
            <sz val="9"/>
            <color indexed="81"/>
            <rFont val="Tahoma"/>
            <family val="2"/>
          </rPr>
          <t xml:space="preserve">1.5+(0.1xn)
</t>
        </r>
      </text>
    </comment>
    <comment ref="Q9" authorId="0" shapeId="0" xr:uid="{00000000-0006-0000-0800-000004000000}">
      <text>
        <r>
          <rPr>
            <b/>
            <sz val="9"/>
            <color indexed="81"/>
            <rFont val="Tahoma"/>
            <family val="2"/>
          </rPr>
          <t>PC-3: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면적이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넓어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 xml:space="preserve">회이상일때
</t>
        </r>
        <r>
          <rPr>
            <sz val="9"/>
            <color indexed="81"/>
            <rFont val="Tahoma"/>
            <family val="2"/>
          </rPr>
          <t xml:space="preserve">1.5+(0.1xn)
</t>
        </r>
      </text>
    </comment>
    <comment ref="Q10" authorId="0" shapeId="0" xr:uid="{00000000-0006-0000-0800-000005000000}">
      <text>
        <r>
          <rPr>
            <b/>
            <sz val="9"/>
            <color indexed="81"/>
            <rFont val="Tahoma"/>
            <family val="2"/>
          </rPr>
          <t>PC-3: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면적이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넓어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 xml:space="preserve">회이상일때
</t>
        </r>
        <r>
          <rPr>
            <sz val="9"/>
            <color indexed="81"/>
            <rFont val="Tahoma"/>
            <family val="2"/>
          </rPr>
          <t xml:space="preserve">1.5+(0.1xn)
</t>
        </r>
      </text>
    </comment>
    <comment ref="Q11" authorId="0" shapeId="0" xr:uid="{00000000-0006-0000-0800-000006000000}">
      <text>
        <r>
          <rPr>
            <b/>
            <sz val="9"/>
            <color indexed="81"/>
            <rFont val="Tahoma"/>
            <family val="2"/>
          </rPr>
          <t>PC-3: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면적이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넓어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 xml:space="preserve">회이상일때
</t>
        </r>
        <r>
          <rPr>
            <sz val="9"/>
            <color indexed="81"/>
            <rFont val="Tahoma"/>
            <family val="2"/>
          </rPr>
          <t xml:space="preserve">1.5+(0.1xn)
</t>
        </r>
      </text>
    </comment>
    <comment ref="Q13" authorId="0" shapeId="0" xr:uid="{00000000-0006-0000-0800-000007000000}">
      <text>
        <r>
          <rPr>
            <b/>
            <sz val="9"/>
            <color indexed="81"/>
            <rFont val="Tahoma"/>
            <family val="2"/>
          </rPr>
          <t>PC-3: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면적이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넓어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 xml:space="preserve">회이상일때
</t>
        </r>
        <r>
          <rPr>
            <sz val="9"/>
            <color indexed="81"/>
            <rFont val="Tahoma"/>
            <family val="2"/>
          </rPr>
          <t xml:space="preserve">1.5+(0.1xn)
</t>
        </r>
      </text>
    </comment>
    <comment ref="Q14" authorId="0" shapeId="0" xr:uid="{00000000-0006-0000-0800-000008000000}">
      <text>
        <r>
          <rPr>
            <b/>
            <sz val="9"/>
            <color indexed="81"/>
            <rFont val="Tahoma"/>
            <family val="2"/>
          </rPr>
          <t>PC-3: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면적이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넓어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 xml:space="preserve">회이상일때
</t>
        </r>
        <r>
          <rPr>
            <sz val="9"/>
            <color indexed="81"/>
            <rFont val="Tahoma"/>
            <family val="2"/>
          </rPr>
          <t xml:space="preserve">1.5+(0.1xn)
</t>
        </r>
      </text>
    </comment>
    <comment ref="Q15" authorId="0" shapeId="0" xr:uid="{00000000-0006-0000-0800-000009000000}">
      <text>
        <r>
          <rPr>
            <b/>
            <sz val="9"/>
            <color indexed="81"/>
            <rFont val="Tahoma"/>
            <family val="2"/>
          </rPr>
          <t>PC-3: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면적이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넓어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 xml:space="preserve">회이상일때
</t>
        </r>
        <r>
          <rPr>
            <sz val="9"/>
            <color indexed="81"/>
            <rFont val="Tahoma"/>
            <family val="2"/>
          </rPr>
          <t xml:space="preserve">1.5+(0.1xn)
</t>
        </r>
      </text>
    </comment>
    <comment ref="Q16" authorId="0" shapeId="0" xr:uid="{00000000-0006-0000-0800-00000A000000}">
      <text>
        <r>
          <rPr>
            <b/>
            <sz val="9"/>
            <color indexed="81"/>
            <rFont val="Tahoma"/>
            <family val="2"/>
          </rPr>
          <t>PC-3: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면적이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넓어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 xml:space="preserve">회이상일때
</t>
        </r>
        <r>
          <rPr>
            <sz val="9"/>
            <color indexed="81"/>
            <rFont val="Tahoma"/>
            <family val="2"/>
          </rPr>
          <t xml:space="preserve">1.5+(0.1xn)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107" authorId="0" shapeId="0" xr:uid="{00000000-0006-0000-19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b/>
            <sz val="9"/>
            <color indexed="81"/>
            <rFont val="돋움"/>
            <family val="3"/>
            <charset val="129"/>
          </rPr>
          <t>작업부재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  <r>
          <rPr>
            <b/>
            <sz val="9"/>
            <color indexed="81"/>
            <rFont val="Tahoma"/>
            <family val="2"/>
          </rPr>
          <t>8</t>
        </r>
        <r>
          <rPr>
            <b/>
            <sz val="9"/>
            <color indexed="81"/>
            <rFont val="돋움"/>
            <family val="3"/>
            <charset val="129"/>
          </rPr>
          <t>일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2" authorId="0" shapeId="0" xr:uid="{00000000-0006-0000-2C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중기운반</t>
        </r>
      </text>
    </comment>
  </commentList>
</comments>
</file>

<file path=xl/sharedStrings.xml><?xml version="1.0" encoding="utf-8"?>
<sst xmlns="http://schemas.openxmlformats.org/spreadsheetml/2006/main" count="4997" uniqueCount="1826">
  <si>
    <t xml:space="preserve"> 0101 불도우저(무한궤도)</t>
  </si>
  <si>
    <t xml:space="preserve"> 0121 습지불도우저</t>
  </si>
  <si>
    <t xml:space="preserve"> 0201 굴삭기(무한궤도)</t>
  </si>
  <si>
    <t xml:space="preserve"> 0221 습지굴삭기(무한궤도)</t>
  </si>
  <si>
    <t xml:space="preserve"> 0602 덤프트럭</t>
  </si>
  <si>
    <t xml:space="preserve"> 0610 덤프트럭 자동덮개시설</t>
  </si>
  <si>
    <t xml:space="preserve"> 2702 트럭트랙터및 트레일러</t>
  </si>
  <si>
    <t>0101-0019</t>
    <phoneticPr fontId="5" type="noConversion"/>
  </si>
  <si>
    <t>0121-0004</t>
    <phoneticPr fontId="5" type="noConversion"/>
  </si>
  <si>
    <t>0121-0013</t>
    <phoneticPr fontId="5" type="noConversion"/>
  </si>
  <si>
    <t>0201-0040</t>
    <phoneticPr fontId="5" type="noConversion"/>
  </si>
  <si>
    <t>0.40㎥</t>
    <phoneticPr fontId="5" type="noConversion"/>
  </si>
  <si>
    <t>0201-0070</t>
    <phoneticPr fontId="5" type="noConversion"/>
  </si>
  <si>
    <t>0.70㎥</t>
    <phoneticPr fontId="5" type="noConversion"/>
  </si>
  <si>
    <t>0201-0100</t>
    <phoneticPr fontId="5" type="noConversion"/>
  </si>
  <si>
    <t>1.00㎥</t>
    <phoneticPr fontId="5" type="noConversion"/>
  </si>
  <si>
    <t>0221-0040</t>
    <phoneticPr fontId="5" type="noConversion"/>
  </si>
  <si>
    <t>0221-0070</t>
    <phoneticPr fontId="5" type="noConversion"/>
  </si>
  <si>
    <t>0610-0150</t>
    <phoneticPr fontId="5" type="noConversion"/>
  </si>
  <si>
    <t>2702-0020</t>
    <phoneticPr fontId="5" type="noConversion"/>
  </si>
  <si>
    <t>2702-0030</t>
    <phoneticPr fontId="5" type="noConversion"/>
  </si>
  <si>
    <t>19톤</t>
  </si>
  <si>
    <t xml:space="preserve"> 4톤</t>
  </si>
  <si>
    <t>13톤</t>
  </si>
  <si>
    <t>30톤</t>
  </si>
  <si>
    <t>기계장비 평균가격 산정표</t>
  </si>
  <si>
    <t/>
  </si>
  <si>
    <t xml:space="preserve">단 면  </t>
  </si>
  <si>
    <t>일금:</t>
  </si>
  <si>
    <t>원</t>
  </si>
  <si>
    <t>구             분</t>
  </si>
  <si>
    <t>노</t>
  </si>
  <si>
    <t>무</t>
  </si>
  <si>
    <t>순</t>
  </si>
  <si>
    <t>비</t>
  </si>
  <si>
    <t xml:space="preserve"> 경                    비</t>
  </si>
  <si>
    <t>경</t>
  </si>
  <si>
    <t xml:space="preserve"> 일  반  관   리   비 </t>
  </si>
  <si>
    <t>계</t>
  </si>
  <si>
    <t xml:space="preserve"> 이                윤 </t>
  </si>
  <si>
    <t xml:space="preserve"> 부   가  가  치   세 </t>
  </si>
  <si>
    <t>Q (㎥/hr)</t>
  </si>
  <si>
    <t>㎥</t>
  </si>
  <si>
    <t>순 공 사 비</t>
  </si>
  <si>
    <t>지 급 품 비</t>
  </si>
  <si>
    <t>충    북</t>
  </si>
  <si>
    <t>충    남</t>
  </si>
  <si>
    <t>준  설  토  운  반  거  리  표</t>
    <phoneticPr fontId="10" type="noConversion"/>
  </si>
  <si>
    <t>●</t>
    <phoneticPr fontId="10" type="noConversion"/>
  </si>
  <si>
    <t>토취장도로 L =</t>
    <phoneticPr fontId="10" type="noConversion"/>
  </si>
  <si>
    <t>사토장내</t>
    <phoneticPr fontId="10" type="noConversion"/>
  </si>
  <si>
    <t>V1 = 7,  V2 = 8</t>
    <phoneticPr fontId="10" type="noConversion"/>
  </si>
  <si>
    <t xml:space="preserve">  중  기  운  반</t>
    <phoneticPr fontId="10" type="noConversion"/>
  </si>
  <si>
    <t xml:space="preserve"> L =</t>
    <phoneticPr fontId="10" type="noConversion"/>
  </si>
  <si>
    <t xml:space="preserve">km   </t>
    <phoneticPr fontId="10" type="noConversion"/>
  </si>
  <si>
    <t>장비명</t>
    <phoneticPr fontId="5" type="noConversion"/>
  </si>
  <si>
    <t>번호</t>
    <phoneticPr fontId="5" type="noConversion"/>
  </si>
  <si>
    <t>구분</t>
    <phoneticPr fontId="5" type="noConversion"/>
  </si>
  <si>
    <t>조건</t>
    <phoneticPr fontId="5" type="noConversion"/>
  </si>
  <si>
    <t>산출식</t>
    <phoneticPr fontId="5" type="noConversion"/>
  </si>
  <si>
    <t>비고</t>
    <phoneticPr fontId="5" type="noConversion"/>
  </si>
  <si>
    <t>공통사항</t>
    <phoneticPr fontId="5" type="noConversion"/>
  </si>
  <si>
    <t>토질명</t>
    <phoneticPr fontId="5" type="noConversion"/>
  </si>
  <si>
    <t>점질토</t>
    <phoneticPr fontId="5" type="noConversion"/>
  </si>
  <si>
    <t>점질토, 사질토 등(작업효율과 연관)</t>
    <phoneticPr fontId="5" type="noConversion"/>
  </si>
  <si>
    <t>토질의 상태(현장조건)</t>
    <phoneticPr fontId="5" type="noConversion"/>
  </si>
  <si>
    <t>자연상태</t>
    <phoneticPr fontId="5" type="noConversion"/>
  </si>
  <si>
    <t>자연, 흐트러진상태(작업효율과 연관)</t>
    <phoneticPr fontId="5" type="noConversion"/>
  </si>
  <si>
    <t>토질의 체적변화율(L)</t>
    <phoneticPr fontId="5" type="noConversion"/>
  </si>
  <si>
    <t>체적환산계수(f)</t>
    <phoneticPr fontId="5" type="noConversion"/>
  </si>
  <si>
    <t>토질상태가 자연상태일 경우 : 1
토질상태가 흐트러진상태일 경우 : 1/L</t>
    <phoneticPr fontId="5" type="noConversion"/>
  </si>
  <si>
    <t>토질의 단위중량(t/㎥)</t>
    <phoneticPr fontId="5" type="noConversion"/>
  </si>
  <si>
    <t>토질시험에 의함, rt(습윤밀도)</t>
    <phoneticPr fontId="5" type="noConversion"/>
  </si>
  <si>
    <t>백호우</t>
    <phoneticPr fontId="5" type="noConversion"/>
  </si>
  <si>
    <t>시간당 작업량(㎥/hr)</t>
    <phoneticPr fontId="5" type="noConversion"/>
  </si>
  <si>
    <t>Q=3600×q×f×E / Cm</t>
    <phoneticPr fontId="5" type="noConversion"/>
  </si>
  <si>
    <t>규격(㎥)</t>
    <phoneticPr fontId="5" type="noConversion"/>
  </si>
  <si>
    <t>표준품셈 참조</t>
    <phoneticPr fontId="5" type="noConversion"/>
  </si>
  <si>
    <t>③</t>
    <phoneticPr fontId="5" type="noConversion"/>
  </si>
  <si>
    <t>버킷계수(K)</t>
    <phoneticPr fontId="5" type="noConversion"/>
  </si>
  <si>
    <t>④</t>
    <phoneticPr fontId="5" type="noConversion"/>
  </si>
  <si>
    <t>작업효율(E)</t>
    <phoneticPr fontId="5" type="noConversion"/>
  </si>
  <si>
    <t>⑤</t>
    <phoneticPr fontId="5" type="noConversion"/>
  </si>
  <si>
    <t>붐 각도(도)</t>
    <phoneticPr fontId="5" type="noConversion"/>
  </si>
  <si>
    <t>표준품셈 참조(사이클시간과 연관)</t>
    <phoneticPr fontId="5" type="noConversion"/>
  </si>
  <si>
    <t>⑥</t>
    <phoneticPr fontId="5" type="noConversion"/>
  </si>
  <si>
    <t>사이클 시간(cm)</t>
    <phoneticPr fontId="5" type="noConversion"/>
  </si>
  <si>
    <t>시간당 단가</t>
    <phoneticPr fontId="5" type="noConversion"/>
  </si>
  <si>
    <t>금액</t>
    <phoneticPr fontId="5" type="noConversion"/>
  </si>
  <si>
    <t>계</t>
    <phoneticPr fontId="5" type="noConversion"/>
  </si>
  <si>
    <t>노무비</t>
    <phoneticPr fontId="5" type="noConversion"/>
  </si>
  <si>
    <t>재료비</t>
    <phoneticPr fontId="5" type="noConversion"/>
  </si>
  <si>
    <t>경비</t>
    <phoneticPr fontId="5" type="noConversion"/>
  </si>
  <si>
    <t>㎥</t>
    <phoneticPr fontId="16" type="noConversion"/>
  </si>
  <si>
    <t>사 업 비 수 지 예 산 서</t>
    <phoneticPr fontId="5" type="noConversion"/>
  </si>
  <si>
    <t>수   입</t>
    <phoneticPr fontId="5" type="noConversion"/>
  </si>
  <si>
    <t>( 단위 : 천원 )</t>
    <phoneticPr fontId="5" type="noConversion"/>
  </si>
  <si>
    <t>과    목</t>
    <phoneticPr fontId="5" type="noConversion"/>
  </si>
  <si>
    <t>사업비</t>
    <phoneticPr fontId="5" type="noConversion"/>
  </si>
  <si>
    <t>년  도  별</t>
    <phoneticPr fontId="5" type="noConversion"/>
  </si>
  <si>
    <t>비                 고</t>
    <phoneticPr fontId="5" type="noConversion"/>
  </si>
  <si>
    <t>보   조   금</t>
    <phoneticPr fontId="5" type="noConversion"/>
  </si>
  <si>
    <t>국고</t>
    <phoneticPr fontId="5" type="noConversion"/>
  </si>
  <si>
    <t>지방비</t>
    <phoneticPr fontId="5" type="noConversion"/>
  </si>
  <si>
    <t>기타</t>
    <phoneticPr fontId="5" type="noConversion"/>
  </si>
  <si>
    <t>잡  수  입</t>
    <phoneticPr fontId="5" type="noConversion"/>
  </si>
  <si>
    <t>기      타</t>
    <phoneticPr fontId="5" type="noConversion"/>
  </si>
  <si>
    <t>합     계</t>
    <phoneticPr fontId="5" type="noConversion"/>
  </si>
  <si>
    <t>지   출</t>
    <phoneticPr fontId="5" type="noConversion"/>
  </si>
  <si>
    <t>소     계</t>
    <phoneticPr fontId="5" type="noConversion"/>
  </si>
  <si>
    <t>용지매수 및 보상비</t>
    <phoneticPr fontId="5" type="noConversion"/>
  </si>
  <si>
    <t>측량설계비</t>
    <phoneticPr fontId="5" type="noConversion"/>
  </si>
  <si>
    <t>공사 감독비</t>
    <phoneticPr fontId="5" type="noConversion"/>
  </si>
  <si>
    <t>사업관리비</t>
    <phoneticPr fontId="5" type="noConversion"/>
  </si>
  <si>
    <t>잡   지   출</t>
    <phoneticPr fontId="5" type="noConversion"/>
  </si>
  <si>
    <t>소    계</t>
    <phoneticPr fontId="5" type="noConversion"/>
  </si>
  <si>
    <t>합    계</t>
    <phoneticPr fontId="5" type="noConversion"/>
  </si>
  <si>
    <t>단위</t>
    <phoneticPr fontId="16" type="noConversion"/>
  </si>
  <si>
    <t xml:space="preserve"> 직   접   노   무   비</t>
    <phoneticPr fontId="5" type="noConversion"/>
  </si>
  <si>
    <t xml:space="preserve"> 간   접   노   무   비</t>
    <phoneticPr fontId="5" type="noConversion"/>
  </si>
  <si>
    <t xml:space="preserve">노   무   비   계 </t>
    <phoneticPr fontId="5" type="noConversion"/>
  </si>
  <si>
    <t xml:space="preserve">  재       료       비</t>
    <phoneticPr fontId="5" type="noConversion"/>
  </si>
  <si>
    <t xml:space="preserve"> 안  전  관  리  비</t>
    <phoneticPr fontId="5" type="noConversion"/>
  </si>
  <si>
    <t xml:space="preserve"> 환  경  보  전  비</t>
    <phoneticPr fontId="5" type="noConversion"/>
  </si>
  <si>
    <t>비</t>
    <phoneticPr fontId="5" type="noConversion"/>
  </si>
  <si>
    <t xml:space="preserve"> 기   타   경   비</t>
    <phoneticPr fontId="5" type="noConversion"/>
  </si>
  <si>
    <t xml:space="preserve"> 경       비       계</t>
    <phoneticPr fontId="5" type="noConversion"/>
  </si>
  <si>
    <t>순  공  사  비  계</t>
    <phoneticPr fontId="5" type="noConversion"/>
  </si>
  <si>
    <t>총         계</t>
    <phoneticPr fontId="5" type="noConversion"/>
  </si>
  <si>
    <t>종  별</t>
    <phoneticPr fontId="5" type="noConversion"/>
  </si>
  <si>
    <t>재료또는 치수</t>
    <phoneticPr fontId="5" type="noConversion"/>
  </si>
  <si>
    <t>원수</t>
    <phoneticPr fontId="5" type="noConversion"/>
  </si>
  <si>
    <t>단위</t>
    <phoneticPr fontId="5" type="noConversion"/>
  </si>
  <si>
    <t>총 액</t>
    <phoneticPr fontId="5" type="noConversion"/>
  </si>
  <si>
    <t>노 무 비</t>
    <phoneticPr fontId="5" type="noConversion"/>
  </si>
  <si>
    <t>재 료 비</t>
    <phoneticPr fontId="5" type="noConversion"/>
  </si>
  <si>
    <t>경     비</t>
    <phoneticPr fontId="5" type="noConversion"/>
  </si>
  <si>
    <t>단가</t>
    <phoneticPr fontId="5" type="noConversion"/>
  </si>
  <si>
    <t>회</t>
    <phoneticPr fontId="5" type="noConversion"/>
  </si>
  <si>
    <t>소   계</t>
    <phoneticPr fontId="5" type="noConversion"/>
  </si>
  <si>
    <t>재  료  집  계  표</t>
    <phoneticPr fontId="5" type="noConversion"/>
  </si>
  <si>
    <t>종별</t>
    <phoneticPr fontId="5" type="noConversion"/>
  </si>
  <si>
    <t>소계</t>
    <phoneticPr fontId="5" type="noConversion"/>
  </si>
  <si>
    <t>재료및규격</t>
    <phoneticPr fontId="5" type="noConversion"/>
  </si>
  <si>
    <t>재  료  계  산  서</t>
    <phoneticPr fontId="16" type="noConversion"/>
  </si>
  <si>
    <t>구  분</t>
    <phoneticPr fontId="16" type="noConversion"/>
  </si>
  <si>
    <t>공 종</t>
    <phoneticPr fontId="16" type="noConversion"/>
  </si>
  <si>
    <t>원수</t>
    <phoneticPr fontId="16" type="noConversion"/>
  </si>
  <si>
    <t>산    출    내   역</t>
    <phoneticPr fontId="16" type="noConversion"/>
  </si>
  <si>
    <t>비 고</t>
    <phoneticPr fontId="16" type="noConversion"/>
  </si>
  <si>
    <t>비 고</t>
    <phoneticPr fontId="5" type="noConversion"/>
  </si>
  <si>
    <t>종     별</t>
    <phoneticPr fontId="5" type="noConversion"/>
  </si>
  <si>
    <t>공종명</t>
    <phoneticPr fontId="11" type="noConversion"/>
  </si>
  <si>
    <t>규격</t>
    <phoneticPr fontId="11" type="noConversion"/>
  </si>
  <si>
    <t>원 수</t>
    <phoneticPr fontId="5" type="noConversion"/>
  </si>
  <si>
    <t>총        액</t>
    <phoneticPr fontId="5" type="noConversion"/>
  </si>
  <si>
    <t>노   무    비</t>
    <phoneticPr fontId="5" type="noConversion"/>
  </si>
  <si>
    <t>재   료   비</t>
    <phoneticPr fontId="5" type="noConversion"/>
  </si>
  <si>
    <t>경        비</t>
    <phoneticPr fontId="5" type="noConversion"/>
  </si>
  <si>
    <t>단  가</t>
    <phoneticPr fontId="5" type="noConversion"/>
  </si>
  <si>
    <t>금    액</t>
    <phoneticPr fontId="5" type="noConversion"/>
  </si>
  <si>
    <t>준설토 굴착 및 적재</t>
    <phoneticPr fontId="5" type="noConversion"/>
  </si>
  <si>
    <t>사토장 고르기</t>
    <phoneticPr fontId="5" type="noConversion"/>
  </si>
  <si>
    <t>트레일러 20ton</t>
    <phoneticPr fontId="11" type="noConversion"/>
  </si>
  <si>
    <t>㎥</t>
    <phoneticPr fontId="5" type="noConversion"/>
  </si>
  <si>
    <t>적재</t>
    <phoneticPr fontId="5" type="noConversion"/>
  </si>
  <si>
    <t>㎥</t>
    <phoneticPr fontId="11" type="noConversion"/>
  </si>
  <si>
    <t>고르기</t>
    <phoneticPr fontId="5" type="noConversion"/>
  </si>
  <si>
    <t xml:space="preserve"> 소      계</t>
    <phoneticPr fontId="5" type="noConversion"/>
  </si>
  <si>
    <t>중기운반</t>
    <phoneticPr fontId="5" type="noConversion"/>
  </si>
  <si>
    <t>트레일러 20.00ton</t>
    <phoneticPr fontId="5" type="noConversion"/>
  </si>
  <si>
    <t>대</t>
    <phoneticPr fontId="5" type="noConversion"/>
  </si>
  <si>
    <t xml:space="preserve"> 소       계</t>
    <phoneticPr fontId="5" type="noConversion"/>
  </si>
  <si>
    <t>도로상태</t>
    <phoneticPr fontId="5" type="noConversion"/>
  </si>
  <si>
    <t>거리(km)</t>
    <phoneticPr fontId="5" type="noConversion"/>
  </si>
  <si>
    <t>속도(km/hr)</t>
    <phoneticPr fontId="5" type="noConversion"/>
  </si>
  <si>
    <t>t2
(분)</t>
    <phoneticPr fontId="5" type="noConversion"/>
  </si>
  <si>
    <t>적재시</t>
    <phoneticPr fontId="5" type="noConversion"/>
  </si>
  <si>
    <t>공차시</t>
    <phoneticPr fontId="5" type="noConversion"/>
  </si>
  <si>
    <t>사토장내</t>
    <phoneticPr fontId="5" type="noConversion"/>
  </si>
  <si>
    <t>점질토, 사질토 등</t>
    <phoneticPr fontId="5" type="noConversion"/>
  </si>
  <si>
    <t>흐트러진 상태</t>
    <phoneticPr fontId="5" type="noConversion"/>
  </si>
  <si>
    <t>자연, 흐트러진상태</t>
    <phoneticPr fontId="5" type="noConversion"/>
  </si>
  <si>
    <t>덤프트럭</t>
    <phoneticPr fontId="5" type="noConversion"/>
  </si>
  <si>
    <t>①=60×③×f×④ / ⑥</t>
    <phoneticPr fontId="5" type="noConversion"/>
  </si>
  <si>
    <t>Q=60×Qt×f×E / Cm</t>
    <phoneticPr fontId="5" type="noConversion"/>
  </si>
  <si>
    <t>적재용량(ton)</t>
    <phoneticPr fontId="5" type="noConversion"/>
  </si>
  <si>
    <t>1회 적재량(㎥)</t>
    <phoneticPr fontId="5" type="noConversion"/>
  </si>
  <si>
    <t>③=②×L / rt</t>
    <phoneticPr fontId="5" type="noConversion"/>
  </si>
  <si>
    <t>Qt=T×L / rt (Qt, 흐트러진 상태)</t>
    <phoneticPr fontId="5" type="noConversion"/>
  </si>
  <si>
    <t>n(적재기계의 사이클 횟수)</t>
    <phoneticPr fontId="5" type="noConversion"/>
  </si>
  <si>
    <t>⑤=③ / (백호버킷량×버킷계수)</t>
    <phoneticPr fontId="5" type="noConversion"/>
  </si>
  <si>
    <t>Qt / (q×k)</t>
    <phoneticPr fontId="5" type="noConversion"/>
  </si>
  <si>
    <t>⑥=⑦+⑧+⑨+⑩+⑪</t>
    <phoneticPr fontId="5" type="noConversion"/>
  </si>
  <si>
    <t>t1+t2+t3+t4+t5</t>
    <phoneticPr fontId="5" type="noConversion"/>
  </si>
  <si>
    <t>⑦</t>
    <phoneticPr fontId="5" type="noConversion"/>
  </si>
  <si>
    <t>t1(적재방법에 의거 산출)</t>
    <phoneticPr fontId="5" type="noConversion"/>
  </si>
  <si>
    <t>백호사이클×⑤ / (60×백호효율)</t>
    <phoneticPr fontId="5" type="noConversion"/>
  </si>
  <si>
    <t>cms × n / (60 × Es)</t>
    <phoneticPr fontId="5" type="noConversion"/>
  </si>
  <si>
    <t>⑧</t>
    <phoneticPr fontId="5" type="noConversion"/>
  </si>
  <si>
    <t>t2(왕복시간)</t>
    <phoneticPr fontId="5" type="noConversion"/>
  </si>
  <si>
    <t>⑨</t>
    <phoneticPr fontId="5" type="noConversion"/>
  </si>
  <si>
    <t>t3(적하시간)</t>
    <phoneticPr fontId="5" type="noConversion"/>
  </si>
  <si>
    <t>⑩</t>
    <phoneticPr fontId="5" type="noConversion"/>
  </si>
  <si>
    <t>t4</t>
    <phoneticPr fontId="5" type="noConversion"/>
  </si>
  <si>
    <t>t5 (자동덮개 유무)</t>
    <phoneticPr fontId="5" type="noConversion"/>
  </si>
  <si>
    <t>Q (㎥/hr)</t>
    <phoneticPr fontId="5" type="noConversion"/>
  </si>
  <si>
    <t>트럭트레일러(20ton) 운반비</t>
    <phoneticPr fontId="5" type="noConversion"/>
  </si>
  <si>
    <t>트레일러</t>
    <phoneticPr fontId="5" type="noConversion"/>
  </si>
  <si>
    <t>시간당 작업량(hr)</t>
    <phoneticPr fontId="5" type="noConversion"/>
  </si>
  <si>
    <t>총운반거리(km)</t>
    <phoneticPr fontId="5" type="noConversion"/>
  </si>
  <si>
    <t xml:space="preserve">L1 (km) </t>
    <phoneticPr fontId="5" type="noConversion"/>
  </si>
  <si>
    <t>V1 (km/hr)</t>
    <phoneticPr fontId="5" type="noConversion"/>
  </si>
  <si>
    <t xml:space="preserve">L2 (km) </t>
    <phoneticPr fontId="5" type="noConversion"/>
  </si>
  <si>
    <t>V2 (km/hr)</t>
    <phoneticPr fontId="5" type="noConversion"/>
  </si>
  <si>
    <t xml:space="preserve">L3 (km) </t>
    <phoneticPr fontId="5" type="noConversion"/>
  </si>
  <si>
    <t>V3 (km/hr)</t>
    <phoneticPr fontId="5" type="noConversion"/>
  </si>
  <si>
    <t xml:space="preserve">L4 (km) </t>
    <phoneticPr fontId="5" type="noConversion"/>
  </si>
  <si>
    <t>V4 (km/hr)</t>
    <phoneticPr fontId="5" type="noConversion"/>
  </si>
  <si>
    <t xml:space="preserve">L5 (km) </t>
    <phoneticPr fontId="5" type="noConversion"/>
  </si>
  <si>
    <t>V5 (km/hr)</t>
    <phoneticPr fontId="5" type="noConversion"/>
  </si>
  <si>
    <t>t (hr)</t>
    <phoneticPr fontId="5" type="noConversion"/>
  </si>
  <si>
    <t>⑭</t>
    <phoneticPr fontId="5" type="noConversion"/>
  </si>
  <si>
    <t>유류대 보정계수</t>
    <phoneticPr fontId="5" type="noConversion"/>
  </si>
  <si>
    <t>Q (hr)</t>
    <phoneticPr fontId="5" type="noConversion"/>
  </si>
  <si>
    <t>중기 시간당 사용료</t>
    <phoneticPr fontId="5" type="noConversion"/>
  </si>
  <si>
    <t>규격</t>
    <phoneticPr fontId="5" type="noConversion"/>
  </si>
  <si>
    <t>총액</t>
    <phoneticPr fontId="5" type="noConversion"/>
  </si>
  <si>
    <t>hr</t>
    <phoneticPr fontId="5" type="noConversion"/>
  </si>
  <si>
    <t>사토정지</t>
    <phoneticPr fontId="5" type="noConversion"/>
  </si>
  <si>
    <t>굴착적재</t>
    <phoneticPr fontId="5" type="noConversion"/>
  </si>
  <si>
    <t>운반</t>
    <phoneticPr fontId="5" type="noConversion"/>
  </si>
  <si>
    <t>중기명</t>
    <phoneticPr fontId="5" type="noConversion"/>
  </si>
  <si>
    <t>가. 경비(손료)</t>
    <phoneticPr fontId="5" type="noConversion"/>
  </si>
  <si>
    <t>시간</t>
    <phoneticPr fontId="5" type="noConversion"/>
  </si>
  <si>
    <t>나. 재료비(유류대)</t>
    <phoneticPr fontId="5" type="noConversion"/>
  </si>
  <si>
    <t>리터</t>
    <phoneticPr fontId="5" type="noConversion"/>
  </si>
  <si>
    <t>경유</t>
    <phoneticPr fontId="5" type="noConversion"/>
  </si>
  <si>
    <t>%</t>
    <phoneticPr fontId="5" type="noConversion"/>
  </si>
  <si>
    <t>잡유</t>
    <phoneticPr fontId="5" type="noConversion"/>
  </si>
  <si>
    <t>건설기계운전기사</t>
    <phoneticPr fontId="5" type="noConversion"/>
  </si>
  <si>
    <t>건설기계운전조수</t>
    <phoneticPr fontId="5" type="noConversion"/>
  </si>
  <si>
    <t>건설기계조장</t>
    <phoneticPr fontId="5" type="noConversion"/>
  </si>
  <si>
    <t>라. 합     계</t>
    <phoneticPr fontId="5" type="noConversion"/>
  </si>
  <si>
    <t>인</t>
    <phoneticPr fontId="5" type="noConversion"/>
  </si>
  <si>
    <t>중기사용료 산정기준</t>
    <phoneticPr fontId="5" type="noConversion"/>
  </si>
  <si>
    <t xml:space="preserve">1. 환율 : </t>
    <phoneticPr fontId="5" type="noConversion"/>
  </si>
  <si>
    <t>1$</t>
    <phoneticPr fontId="5" type="noConversion"/>
  </si>
  <si>
    <t>=</t>
    <phoneticPr fontId="5" type="noConversion"/>
  </si>
  <si>
    <t>원</t>
    <phoneticPr fontId="5" type="noConversion"/>
  </si>
  <si>
    <t>2.인건비</t>
    <phoneticPr fontId="5" type="noConversion"/>
  </si>
  <si>
    <t>단 가 명</t>
    <phoneticPr fontId="5" type="noConversion"/>
  </si>
  <si>
    <t>산    출    내    역</t>
    <phoneticPr fontId="5" type="noConversion"/>
  </si>
  <si>
    <t>×</t>
    <phoneticPr fontId="5" type="noConversion"/>
  </si>
  <si>
    <t>/</t>
    <phoneticPr fontId="5" type="noConversion"/>
  </si>
  <si>
    <t>원/hr</t>
    <phoneticPr fontId="5" type="noConversion"/>
  </si>
  <si>
    <t>3.유류대</t>
    <phoneticPr fontId="5" type="noConversion"/>
  </si>
  <si>
    <t>부가세 포함</t>
    <phoneticPr fontId="5" type="noConversion"/>
  </si>
  <si>
    <t>부가세 제외</t>
    <phoneticPr fontId="5" type="noConversion"/>
  </si>
  <si>
    <t>휘발유 (무연)</t>
    <phoneticPr fontId="5" type="noConversion"/>
  </si>
  <si>
    <t>원/ℓ</t>
    <phoneticPr fontId="5" type="noConversion"/>
  </si>
  <si>
    <t>경유(저유황)</t>
    <phoneticPr fontId="5" type="noConversion"/>
  </si>
  <si>
    <t>중유(저유황1%)</t>
    <phoneticPr fontId="5" type="noConversion"/>
  </si>
  <si>
    <t>단가적용기준참조</t>
    <phoneticPr fontId="5" type="noConversion"/>
  </si>
  <si>
    <t xml:space="preserve"> </t>
    <phoneticPr fontId="5" type="noConversion"/>
  </si>
  <si>
    <t>합  계</t>
  </si>
  <si>
    <t>금액</t>
  </si>
  <si>
    <t>구  분</t>
  </si>
  <si>
    <t>서    울</t>
  </si>
  <si>
    <t>부    산</t>
  </si>
  <si>
    <t>대    구</t>
  </si>
  <si>
    <t>인    천</t>
  </si>
  <si>
    <t>광    주</t>
  </si>
  <si>
    <t>대    전</t>
  </si>
  <si>
    <t>울    산</t>
  </si>
  <si>
    <t>경    기</t>
  </si>
  <si>
    <t>강    원</t>
  </si>
  <si>
    <t>전    북</t>
  </si>
  <si>
    <t>전    남</t>
  </si>
  <si>
    <t>경    남</t>
  </si>
  <si>
    <t>제    주</t>
  </si>
  <si>
    <t>SK</t>
  </si>
  <si>
    <t>GS</t>
  </si>
  <si>
    <t>현대</t>
  </si>
  <si>
    <t>S-OIL</t>
  </si>
  <si>
    <t>건설업 임금실태 조사 보고서</t>
  </si>
  <si>
    <t>(시중노임단가)</t>
  </si>
  <si>
    <t>번호</t>
  </si>
  <si>
    <t>공</t>
    <phoneticPr fontId="5" type="noConversion"/>
  </si>
  <si>
    <t>사</t>
    <phoneticPr fontId="5" type="noConversion"/>
  </si>
  <si>
    <t>실내등유</t>
  </si>
  <si>
    <t>불도져(무한궤도)</t>
    <phoneticPr fontId="5" type="noConversion"/>
  </si>
  <si>
    <t>습지불도져</t>
    <phoneticPr fontId="5" type="noConversion"/>
  </si>
  <si>
    <t>습지굴삭기</t>
    <phoneticPr fontId="5" type="noConversion"/>
  </si>
  <si>
    <t>ton용</t>
    <phoneticPr fontId="5" type="noConversion"/>
  </si>
  <si>
    <t>시간당 
손료
(원)</t>
    <phoneticPr fontId="12" type="noConversion"/>
  </si>
  <si>
    <t>환산가        
(천원)</t>
    <phoneticPr fontId="12" type="noConversion"/>
  </si>
  <si>
    <t>①=3600×②×f×④ / ⑥</t>
    <phoneticPr fontId="5" type="noConversion"/>
  </si>
  <si>
    <t>⑫</t>
    <phoneticPr fontId="5" type="noConversion"/>
  </si>
  <si>
    <t>⑬</t>
    <phoneticPr fontId="5" type="noConversion"/>
  </si>
  <si>
    <t>계</t>
    <phoneticPr fontId="5" type="noConversion"/>
  </si>
  <si>
    <t>비고</t>
    <phoneticPr fontId="5" type="noConversion"/>
  </si>
  <si>
    <t>①</t>
    <phoneticPr fontId="5" type="noConversion"/>
  </si>
  <si>
    <t>②</t>
    <phoneticPr fontId="5" type="noConversion"/>
  </si>
  <si>
    <t>⑪</t>
    <phoneticPr fontId="5" type="noConversion"/>
  </si>
  <si>
    <t>단위</t>
    <phoneticPr fontId="5" type="noConversion"/>
  </si>
  <si>
    <t>㎥</t>
    <phoneticPr fontId="5" type="noConversion"/>
  </si>
  <si>
    <t>인</t>
  </si>
  <si>
    <t>중기명</t>
    <phoneticPr fontId="5" type="noConversion"/>
  </si>
  <si>
    <t>규격</t>
    <phoneticPr fontId="5" type="noConversion"/>
  </si>
  <si>
    <t>단  위</t>
  </si>
  <si>
    <t>수  량</t>
  </si>
  <si>
    <t>단  가</t>
  </si>
  <si>
    <t>금  액</t>
  </si>
  <si>
    <t>다. 운 전 원</t>
  </si>
  <si>
    <t xml:space="preserve"> </t>
  </si>
  <si>
    <t>건설기계의 시간당 손료</t>
    <phoneticPr fontId="5" type="noConversion"/>
  </si>
  <si>
    <t>단위:원</t>
    <phoneticPr fontId="5" type="noConversion"/>
  </si>
  <si>
    <t>중기가격</t>
    <phoneticPr fontId="5" type="noConversion"/>
  </si>
  <si>
    <t>$/원화</t>
    <phoneticPr fontId="5" type="noConversion"/>
  </si>
  <si>
    <t>손료계산
(10^-7)</t>
    <phoneticPr fontId="5" type="noConversion"/>
  </si>
  <si>
    <t>손료</t>
    <phoneticPr fontId="5" type="noConversion"/>
  </si>
  <si>
    <t>ton</t>
    <phoneticPr fontId="5" type="noConversion"/>
  </si>
  <si>
    <t>굴삭기(유압식백호)</t>
    <phoneticPr fontId="5" type="noConversion"/>
  </si>
  <si>
    <t>덤프트럭 자동덮개시설</t>
    <phoneticPr fontId="5" type="noConversion"/>
  </si>
  <si>
    <t>트럭트레일러</t>
    <phoneticPr fontId="5" type="noConversion"/>
  </si>
  <si>
    <t xml:space="preserve"> - 중기가격 : 표준품셈 부록1 건설기계가격참조</t>
    <phoneticPr fontId="5" type="noConversion"/>
  </si>
  <si>
    <t xml:space="preserve"> - 원화 : 국산일경우 1,000원, 외산일경우 적용시점 환율 적용</t>
    <phoneticPr fontId="5" type="noConversion"/>
  </si>
  <si>
    <t xml:space="preserve"> - 손료계산 : 표준품셈 기계경비 적용</t>
    <phoneticPr fontId="5" type="noConversion"/>
  </si>
  <si>
    <t xml:space="preserve"> 1$=</t>
  </si>
  <si>
    <t>기  종</t>
  </si>
  <si>
    <t>분류번호</t>
  </si>
  <si>
    <t>규 격</t>
  </si>
  <si>
    <t>가  격</t>
  </si>
  <si>
    <t>기계손율</t>
  </si>
  <si>
    <t>$</t>
  </si>
  <si>
    <t>20톤</t>
  </si>
  <si>
    <t>특별인부</t>
    <phoneticPr fontId="5" type="noConversion"/>
  </si>
  <si>
    <t>동</t>
    <phoneticPr fontId="11" type="noConversion"/>
  </si>
  <si>
    <t>2105-0010</t>
    <phoneticPr fontId="5" type="noConversion"/>
  </si>
  <si>
    <t>10톤</t>
    <phoneticPr fontId="5" type="noConversion"/>
  </si>
  <si>
    <t>트럭크레인</t>
    <phoneticPr fontId="5" type="noConversion"/>
  </si>
  <si>
    <t>가. 경비(손료)</t>
    <phoneticPr fontId="5" type="noConversion"/>
  </si>
  <si>
    <t>시간</t>
    <phoneticPr fontId="5" type="noConversion"/>
  </si>
  <si>
    <t>나. 재료비(유류대)</t>
    <phoneticPr fontId="5" type="noConversion"/>
  </si>
  <si>
    <t>리터</t>
    <phoneticPr fontId="5" type="noConversion"/>
  </si>
  <si>
    <t>경유</t>
    <phoneticPr fontId="5" type="noConversion"/>
  </si>
  <si>
    <t>%</t>
    <phoneticPr fontId="5" type="noConversion"/>
  </si>
  <si>
    <t>잡유</t>
    <phoneticPr fontId="5" type="noConversion"/>
  </si>
  <si>
    <t>소계</t>
    <phoneticPr fontId="5" type="noConversion"/>
  </si>
  <si>
    <t>건설기계운전기사</t>
    <phoneticPr fontId="5" type="noConversion"/>
  </si>
  <si>
    <t>소계</t>
    <phoneticPr fontId="5" type="noConversion"/>
  </si>
  <si>
    <t>라. 합     계</t>
    <phoneticPr fontId="5" type="noConversion"/>
  </si>
  <si>
    <t xml:space="preserve">  V1 = 10,  V2 = 15</t>
    <phoneticPr fontId="10" type="noConversion"/>
  </si>
  <si>
    <t>토치장내</t>
    <phoneticPr fontId="5" type="noConversion"/>
  </si>
  <si>
    <t>2차선포장도로  → 1차선마을도로</t>
    <phoneticPr fontId="5" type="noConversion"/>
  </si>
  <si>
    <t>토취장 또는 토사장 등 열악한 조건의 도로</t>
    <phoneticPr fontId="5" type="noConversion"/>
  </si>
  <si>
    <t>교차가 힘든 제방등의 도로</t>
    <phoneticPr fontId="5" type="noConversion"/>
  </si>
  <si>
    <t>제3호표</t>
  </si>
  <si>
    <t>제 5 사 토 장   현 황 도</t>
    <phoneticPr fontId="5" type="noConversion"/>
  </si>
  <si>
    <t>제 1 사 토 장   현 황 도</t>
    <phoneticPr fontId="5" type="noConversion"/>
  </si>
  <si>
    <t>작업반장</t>
  </si>
  <si>
    <t>보통인부</t>
  </si>
  <si>
    <t>특별인부</t>
  </si>
  <si>
    <t>조력공</t>
  </si>
  <si>
    <t>제도사</t>
  </si>
  <si>
    <t>비계공</t>
  </si>
  <si>
    <t>형틀목공</t>
  </si>
  <si>
    <t>철근공</t>
  </si>
  <si>
    <t>철공</t>
  </si>
  <si>
    <t>철판공</t>
  </si>
  <si>
    <t>철골공</t>
  </si>
  <si>
    <t>용접공</t>
  </si>
  <si>
    <t>콘크리트공</t>
  </si>
  <si>
    <t>보링공</t>
  </si>
  <si>
    <t>착암공</t>
  </si>
  <si>
    <t>화약취급공</t>
  </si>
  <si>
    <t>할석공</t>
  </si>
  <si>
    <t>포설공</t>
  </si>
  <si>
    <t>포장공</t>
  </si>
  <si>
    <t>잠수부</t>
  </si>
  <si>
    <t>조적공</t>
  </si>
  <si>
    <t>견출공</t>
  </si>
  <si>
    <t>건축목공</t>
  </si>
  <si>
    <t>창호공</t>
  </si>
  <si>
    <t>유리공</t>
  </si>
  <si>
    <t>방수공</t>
  </si>
  <si>
    <t>미장공</t>
  </si>
  <si>
    <t>타일공</t>
  </si>
  <si>
    <t>도장공</t>
  </si>
  <si>
    <t>내장공</t>
  </si>
  <si>
    <t>도배공</t>
  </si>
  <si>
    <t>연마공</t>
  </si>
  <si>
    <t>석공</t>
  </si>
  <si>
    <t>줄눈공</t>
  </si>
  <si>
    <t>판넬조립공</t>
  </si>
  <si>
    <t>지붕잇기공</t>
  </si>
  <si>
    <t>벌목부</t>
  </si>
  <si>
    <t>조경공</t>
  </si>
  <si>
    <t>배관공</t>
  </si>
  <si>
    <r>
      <t>배관공</t>
    </r>
    <r>
      <rPr>
        <sz val="10"/>
        <color indexed="8"/>
        <rFont val="한양신명조"/>
        <family val="3"/>
        <charset val="129"/>
      </rPr>
      <t>(</t>
    </r>
    <r>
      <rPr>
        <sz val="10"/>
        <color indexed="8"/>
        <rFont val="돋움"/>
        <family val="3"/>
        <charset val="129"/>
      </rPr>
      <t>수도</t>
    </r>
    <r>
      <rPr>
        <sz val="10"/>
        <color indexed="8"/>
        <rFont val="한양신명조"/>
        <family val="3"/>
        <charset val="129"/>
      </rPr>
      <t>)</t>
    </r>
  </si>
  <si>
    <t>보일러공</t>
  </si>
  <si>
    <t>위생공</t>
  </si>
  <si>
    <t>덕트공</t>
  </si>
  <si>
    <t>보온공</t>
  </si>
  <si>
    <t>인력운반공</t>
  </si>
  <si>
    <t>궤도공</t>
  </si>
  <si>
    <t>건설기계조장</t>
  </si>
  <si>
    <t>건설기계운전사</t>
  </si>
  <si>
    <t>화물차운전사</t>
  </si>
  <si>
    <t>일반기계운전사</t>
  </si>
  <si>
    <t>기계설비공</t>
  </si>
  <si>
    <t>준설선선장</t>
  </si>
  <si>
    <t>준설선기관사</t>
  </si>
  <si>
    <t>준설선운전사</t>
  </si>
  <si>
    <t>선원</t>
  </si>
  <si>
    <t>플랜트배관공</t>
  </si>
  <si>
    <t>플랜트제관공</t>
  </si>
  <si>
    <t>플랜트용접공</t>
  </si>
  <si>
    <t>플랜트특수용접공</t>
  </si>
  <si>
    <t>플랜트기계설치공</t>
  </si>
  <si>
    <t>플랜트특별인부</t>
  </si>
  <si>
    <t>플랜트케이블전공</t>
  </si>
  <si>
    <t>플랜트계장공</t>
  </si>
  <si>
    <t>플랜트덕트공</t>
  </si>
  <si>
    <t>플랜트보온공</t>
  </si>
  <si>
    <t>제철축로공</t>
  </si>
  <si>
    <t>비파괴시험공</t>
  </si>
  <si>
    <t>특급품질관리원</t>
  </si>
  <si>
    <t>고급품질관리원</t>
  </si>
  <si>
    <t>중급품질관리원</t>
  </si>
  <si>
    <t>초급품질관리원</t>
  </si>
  <si>
    <t>지적기사</t>
  </si>
  <si>
    <t>지적산업기사</t>
  </si>
  <si>
    <t>지적기능사</t>
  </si>
  <si>
    <t>내선전공</t>
  </si>
  <si>
    <t>특고압케이블전공</t>
  </si>
  <si>
    <t>고압케이블전공</t>
  </si>
  <si>
    <t>저압케이블전공</t>
  </si>
  <si>
    <t>송전전공</t>
  </si>
  <si>
    <t>송전활선전공</t>
  </si>
  <si>
    <t>배전전공</t>
  </si>
  <si>
    <t>배전활선전공</t>
  </si>
  <si>
    <t>플랜트전공</t>
  </si>
  <si>
    <t>계장공</t>
  </si>
  <si>
    <t>철도신호공</t>
  </si>
  <si>
    <t>통신내선공</t>
  </si>
  <si>
    <t>통신설비공</t>
  </si>
  <si>
    <t>통신외선공</t>
  </si>
  <si>
    <t>통신케이블공</t>
  </si>
  <si>
    <t>무선안테나공</t>
  </si>
  <si>
    <t>석면해체공</t>
  </si>
  <si>
    <t>광케이블설치사</t>
  </si>
  <si>
    <r>
      <t>H/W</t>
    </r>
    <r>
      <rPr>
        <sz val="10"/>
        <color indexed="8"/>
        <rFont val="돋움"/>
        <family val="3"/>
        <charset val="129"/>
      </rPr>
      <t>시험사</t>
    </r>
  </si>
  <si>
    <r>
      <t>S/W</t>
    </r>
    <r>
      <rPr>
        <sz val="10"/>
        <color indexed="8"/>
        <rFont val="돋움"/>
        <family val="3"/>
        <charset val="129"/>
      </rPr>
      <t>시험사</t>
    </r>
  </si>
  <si>
    <t>도편수</t>
  </si>
  <si>
    <t>드잡이공</t>
  </si>
  <si>
    <t>한식목공</t>
  </si>
  <si>
    <t>한식목공조공</t>
  </si>
  <si>
    <t>한식석공</t>
  </si>
  <si>
    <t>한식미장공</t>
  </si>
  <si>
    <t>한식와공</t>
  </si>
  <si>
    <t>한식와공조공</t>
  </si>
  <si>
    <t>목조각공</t>
  </si>
  <si>
    <t>석조각공</t>
  </si>
  <si>
    <t>특수화공</t>
  </si>
  <si>
    <t>화공</t>
  </si>
  <si>
    <t>원자력플랜트전공</t>
  </si>
  <si>
    <t>원자력용접공</t>
  </si>
  <si>
    <t>원자력기계설치공</t>
  </si>
  <si>
    <t>원자력품질관리사</t>
  </si>
  <si>
    <t>통신관련기사</t>
  </si>
  <si>
    <t>통신관련산업기사</t>
  </si>
  <si>
    <t>통신관련기능사</t>
  </si>
  <si>
    <t>전기공사기사</t>
  </si>
  <si>
    <t>전기공사산업기사</t>
  </si>
  <si>
    <t>변전전공</t>
  </si>
  <si>
    <t>코킹공</t>
  </si>
  <si>
    <t>화물차운전사</t>
    <phoneticPr fontId="5" type="noConversion"/>
  </si>
  <si>
    <t>일반기계운전사</t>
    <phoneticPr fontId="5" type="noConversion"/>
  </si>
  <si>
    <t xml:space="preserve">건설기계운전사 </t>
    <phoneticPr fontId="5" type="noConversion"/>
  </si>
  <si>
    <t>세    종</t>
  </si>
  <si>
    <t>식</t>
    <phoneticPr fontId="5" type="noConversion"/>
  </si>
  <si>
    <t>식</t>
    <phoneticPr fontId="11" type="noConversion"/>
  </si>
  <si>
    <t>24.0톤</t>
    <phoneticPr fontId="5" type="noConversion"/>
  </si>
  <si>
    <t>조립,설치,해체</t>
    <phoneticPr fontId="5" type="noConversion"/>
  </si>
  <si>
    <t>조립,설치, 해체</t>
    <phoneticPr fontId="16" type="noConversion"/>
  </si>
  <si>
    <t>측중기</t>
    <phoneticPr fontId="5" type="noConversion"/>
  </si>
  <si>
    <t>이동식 3개월</t>
    <phoneticPr fontId="5" type="noConversion"/>
  </si>
  <si>
    <t>조립,설치, 해체</t>
    <phoneticPr fontId="11" type="noConversion"/>
  </si>
  <si>
    <t>이동식3개월</t>
    <phoneticPr fontId="11" type="noConversion"/>
  </si>
  <si>
    <t>회</t>
    <phoneticPr fontId="5" type="noConversion"/>
  </si>
  <si>
    <t xml:space="preserve"> 2105 트럭크레인</t>
    <phoneticPr fontId="5" type="noConversion"/>
  </si>
  <si>
    <t>준설토</t>
    <phoneticPr fontId="5" type="noConversion"/>
  </si>
  <si>
    <t>위치</t>
    <phoneticPr fontId="5" type="noConversion"/>
  </si>
  <si>
    <t>번호</t>
    <phoneticPr fontId="5" type="noConversion"/>
  </si>
  <si>
    <t>제7호표</t>
    <phoneticPr fontId="11" type="noConversion"/>
  </si>
  <si>
    <t>측량초급기술자</t>
  </si>
  <si>
    <t>측량고급기능사</t>
  </si>
  <si>
    <t>측량중급기능사</t>
  </si>
  <si>
    <t>측량초급기능사</t>
  </si>
  <si>
    <t>지도제작고급기능사</t>
  </si>
  <si>
    <t>지도제작중급기능사</t>
  </si>
  <si>
    <t>지도제작초급기능사</t>
  </si>
  <si>
    <t>수석감리사</t>
  </si>
  <si>
    <t>감 리 사</t>
  </si>
  <si>
    <t>감리사보</t>
  </si>
  <si>
    <t>특급감리원</t>
  </si>
  <si>
    <t>고급감리원</t>
  </si>
  <si>
    <t>중급감리원</t>
  </si>
  <si>
    <t>초급감리원</t>
  </si>
  <si>
    <t>검측감리원</t>
  </si>
  <si>
    <t>S/W 기술사</t>
  </si>
  <si>
    <t>S/W 특급기술자</t>
  </si>
  <si>
    <t>S/W 고급기술자</t>
  </si>
  <si>
    <t>S/W 중급기술자</t>
  </si>
  <si>
    <t>S/W 초급기술자</t>
  </si>
  <si>
    <t>S/W 고급기능사</t>
  </si>
  <si>
    <t>S/W 중급기능사</t>
  </si>
  <si>
    <t>S/W 초급기능사</t>
  </si>
  <si>
    <t>컴퓨터S/W기사(제조)</t>
  </si>
  <si>
    <t>도화고급기능사</t>
  </si>
  <si>
    <t>도화중급기능사</t>
  </si>
  <si>
    <t>도화초급기능사</t>
  </si>
  <si>
    <t>항공사진고급기능사</t>
  </si>
  <si>
    <t>항공사진중급기능사</t>
  </si>
  <si>
    <t>항공사진초급기능사</t>
  </si>
  <si>
    <t>사업용조종사</t>
  </si>
  <si>
    <t>항법사</t>
  </si>
  <si>
    <t>항공정비사</t>
  </si>
  <si>
    <t>측  부</t>
  </si>
  <si>
    <t>특급 건설사업관리기술자</t>
  </si>
  <si>
    <t>고급 건설사업관리기술자</t>
  </si>
  <si>
    <t>중급 건설사업관리기술자</t>
  </si>
  <si>
    <t>초급 건설사업관리기술자</t>
  </si>
  <si>
    <t>S/W 자료입력원</t>
  </si>
  <si>
    <t>기계설계사(제조)</t>
  </si>
  <si>
    <t>회로설계사(제조)</t>
  </si>
  <si>
    <t>제도사(제조)</t>
  </si>
  <si>
    <t>현도사(제조)</t>
  </si>
  <si>
    <t>강판원(제조)</t>
  </si>
  <si>
    <t>드릴링기조작원(제조)</t>
  </si>
  <si>
    <t>공작기계조작원(제조)</t>
  </si>
  <si>
    <t>마킹원(제조)</t>
  </si>
  <si>
    <t>밀링기조작원(제조)</t>
  </si>
  <si>
    <t>보링기조작원(제조)</t>
  </si>
  <si>
    <t>볼반기조작원(제조)</t>
  </si>
  <si>
    <t>절곡원(제조)</t>
  </si>
  <si>
    <t>귀금속세공원(제조)</t>
  </si>
  <si>
    <t>주물원(제조)</t>
  </si>
  <si>
    <t>단조원(제조)</t>
  </si>
  <si>
    <t>금형원(제조)</t>
  </si>
  <si>
    <t>목형원(제조)</t>
  </si>
  <si>
    <t>조형원(제조)</t>
  </si>
  <si>
    <t>압연원(제조)</t>
  </si>
  <si>
    <t>압출기조작원(제조)</t>
  </si>
  <si>
    <t>열처리원(제조)</t>
  </si>
  <si>
    <t>용해원(제조)</t>
  </si>
  <si>
    <t>인발기조작원(제조)</t>
  </si>
  <si>
    <t>태핑기조작원(제조)</t>
  </si>
  <si>
    <t>판금원(제조)</t>
  </si>
  <si>
    <t>합금원(제조)</t>
  </si>
  <si>
    <t>제정기조작원(제조)</t>
  </si>
  <si>
    <t>다이케스트원(제조)</t>
  </si>
  <si>
    <t>철물재단원(제조)</t>
  </si>
  <si>
    <t>쇠톱기조작원(제조)</t>
  </si>
  <si>
    <t>모형조각기원(제조)</t>
  </si>
  <si>
    <t>절단원(제조)</t>
  </si>
  <si>
    <t>프레스기조작원(제조)</t>
  </si>
  <si>
    <t>유리절단및재단원(제조)</t>
  </si>
  <si>
    <t>벤딩머쉰조작원(제조)</t>
  </si>
  <si>
    <t>금속교정원(제조)</t>
  </si>
  <si>
    <t>선반원(제조)</t>
  </si>
  <si>
    <t>프레나조작원(제조)</t>
  </si>
  <si>
    <t>레이저광선원(제조)</t>
  </si>
  <si>
    <t>일반화학원(제조)</t>
  </si>
  <si>
    <t>요업원(제조)</t>
  </si>
  <si>
    <t>합성수지피막원(제조)</t>
  </si>
  <si>
    <t>귄취원(제조)</t>
  </si>
  <si>
    <t>연선기조작원(제조)</t>
  </si>
  <si>
    <t>신선기조작원(제조)</t>
  </si>
  <si>
    <t>절연원(제조)</t>
  </si>
  <si>
    <t>피복원(제조)</t>
  </si>
  <si>
    <t>고무제품생산원(제조)</t>
  </si>
  <si>
    <t>리벳팅기조작원(제조)</t>
  </si>
  <si>
    <t>용접원(제조)</t>
  </si>
  <si>
    <t>연삭기및연마기조작원(제조)</t>
  </si>
  <si>
    <t>연마원(제조)</t>
  </si>
  <si>
    <t>세척원(제조)</t>
  </si>
  <si>
    <t>목제품도장원(제조)</t>
  </si>
  <si>
    <t>도장원(취부)(제조)</t>
  </si>
  <si>
    <t>응용도금기조작원(제조)</t>
  </si>
  <si>
    <t>전기도금원(제조)</t>
  </si>
  <si>
    <t>플라스틱사출기조작원(제조)</t>
  </si>
  <si>
    <t>배합원(제조)</t>
  </si>
  <si>
    <t>가구제조원(제조)</t>
  </si>
  <si>
    <t>유리제품제조원(제조)</t>
  </si>
  <si>
    <t>제재원(제조)</t>
  </si>
  <si>
    <t>펄프제조장치조작원(제조)</t>
  </si>
  <si>
    <t>합판제조원(제조)</t>
  </si>
  <si>
    <t>제재기계운전원(제조)</t>
  </si>
  <si>
    <t>목재건조기계조작원(제조)</t>
  </si>
  <si>
    <t>제지원(제조)</t>
  </si>
  <si>
    <t>조선목원(제조)</t>
  </si>
  <si>
    <t>골판지제조원(제조)</t>
  </si>
  <si>
    <t>부품조립원(제조)</t>
  </si>
  <si>
    <t>전기기계조립원(제조)</t>
  </si>
  <si>
    <t>중기계조립원(제조)</t>
  </si>
  <si>
    <t>경기계조립원(제조)</t>
  </si>
  <si>
    <t>전자제품조립원(제조)</t>
  </si>
  <si>
    <t>통신기계조립원(제조)</t>
  </si>
  <si>
    <t>화학공학제품시험원(제조)</t>
  </si>
  <si>
    <t>금속재료제품시험원(제조)</t>
  </si>
  <si>
    <t>전기,전자및기계제품시험원(제조)</t>
  </si>
  <si>
    <t>기타공학제품시험원(제조)</t>
  </si>
  <si>
    <t>화학공학품질관리원(제조)</t>
  </si>
  <si>
    <t>금속재료품질관리원(제조)</t>
  </si>
  <si>
    <t>전기,전자및기계품질관리원(제조)</t>
  </si>
  <si>
    <t>기타공학품질관리원(제조)</t>
  </si>
  <si>
    <t>화학공학품질관리사(제조)</t>
  </si>
  <si>
    <t>금속재료품질관리사(제조)</t>
  </si>
  <si>
    <t>전기,전자및기계품질관리사(제조)</t>
  </si>
  <si>
    <t>기타공학품질관리사(제조)</t>
  </si>
  <si>
    <t>기계정비원(제조)</t>
  </si>
  <si>
    <t>전기정비원(제조)</t>
  </si>
  <si>
    <t>차량정비원(제조)</t>
  </si>
  <si>
    <t>제품검사및조정원(제조)</t>
  </si>
  <si>
    <t>기계기술자(제조)</t>
  </si>
  <si>
    <t>전선원(제조)</t>
  </si>
  <si>
    <t>배관원(제조)</t>
  </si>
  <si>
    <t>목재포장원(제조)</t>
  </si>
  <si>
    <t>기계물품포장원(제조)</t>
  </si>
  <si>
    <t>수동물품포장원(제조)</t>
  </si>
  <si>
    <t>철강포장원(제조)</t>
  </si>
  <si>
    <t>제품출하원(제조)</t>
  </si>
  <si>
    <t>전산용지정합원(제조)</t>
  </si>
  <si>
    <t>전자조판원(제조)</t>
  </si>
  <si>
    <t>교정사(제조)</t>
  </si>
  <si>
    <t>컴퓨터웹디자이너(제조)</t>
  </si>
  <si>
    <t>컴퓨터편집사무원(제조)</t>
  </si>
  <si>
    <t>인쇄기조작원(제조)</t>
  </si>
  <si>
    <t>제본기조작원(제조)</t>
  </si>
  <si>
    <t>전자출판출력원(제조)</t>
  </si>
  <si>
    <t>연포장재접합원(제조)</t>
  </si>
  <si>
    <t>방직기조작원(제조)</t>
  </si>
  <si>
    <t>방직기계정비원(제조)</t>
  </si>
  <si>
    <t>재봉원(제조)</t>
  </si>
  <si>
    <t>직물재단사(제조)</t>
  </si>
  <si>
    <t>염직원(제조)</t>
  </si>
  <si>
    <t>재봉기운용사(제조)</t>
  </si>
  <si>
    <t>제화원(제조)</t>
  </si>
  <si>
    <t>직포원(제조)</t>
  </si>
  <si>
    <t>편직원(제조)</t>
  </si>
  <si>
    <t>피혁가공원(제조)</t>
  </si>
  <si>
    <t>통신케이블설치및수리원(제조)</t>
  </si>
  <si>
    <t>전기기사(제조)</t>
  </si>
  <si>
    <t>전기산업기사(제조)</t>
  </si>
  <si>
    <t>전기기능사(제조)</t>
  </si>
  <si>
    <t>목공및유리공(제조)</t>
  </si>
  <si>
    <t>컴퓨터H/W기사(제조)</t>
  </si>
  <si>
    <t>컴퓨터운용사(제조)</t>
  </si>
  <si>
    <t>콘크리트제품성형기조작원(제조)</t>
  </si>
  <si>
    <t>특수차운전원(제조)</t>
  </si>
  <si>
    <t>돌분쇄원(제조)</t>
  </si>
  <si>
    <t>착암기조작원(제조)</t>
  </si>
  <si>
    <t>소성원(제조)</t>
  </si>
  <si>
    <t>인조석가공원(제조)</t>
  </si>
  <si>
    <t>폐수처리원(제조)</t>
  </si>
  <si>
    <t>식품제조원(제조)</t>
  </si>
  <si>
    <t>단순노무종사원(제조)</t>
  </si>
  <si>
    <t>작업반장(제조)</t>
  </si>
  <si>
    <t>안전관리사(제조)</t>
  </si>
  <si>
    <t>벨트콘베이어작업원(제조)</t>
  </si>
  <si>
    <t>보일러조작원(제조)</t>
  </si>
  <si>
    <t>0602-0240</t>
    <phoneticPr fontId="5" type="noConversion"/>
  </si>
  <si>
    <t>덤프24ton(L=2.8km)</t>
    <phoneticPr fontId="11" type="noConversion"/>
  </si>
  <si>
    <t>덤프24ton(L=3.1km)</t>
    <phoneticPr fontId="11" type="noConversion"/>
  </si>
  <si>
    <t>덤프24ton(L=4.5km)</t>
    <phoneticPr fontId="11" type="noConversion"/>
  </si>
  <si>
    <t>덤프24ton(L=5.5km)</t>
    <phoneticPr fontId="11" type="noConversion"/>
  </si>
  <si>
    <t>표토제거</t>
    <phoneticPr fontId="5" type="noConversion"/>
  </si>
  <si>
    <t>측중기(조립,설치,해체)</t>
    <phoneticPr fontId="5" type="noConversion"/>
  </si>
  <si>
    <t>특별인부</t>
    <phoneticPr fontId="5" type="noConversion"/>
  </si>
  <si>
    <t>인</t>
    <phoneticPr fontId="5" type="noConversion"/>
  </si>
  <si>
    <t xml:space="preserve"> 소       계</t>
    <phoneticPr fontId="5" type="noConversion"/>
  </si>
  <si>
    <t>이동식축중기</t>
    <phoneticPr fontId="5" type="noConversion"/>
  </si>
  <si>
    <t>700 x 430 x 30</t>
    <phoneticPr fontId="11" type="noConversion"/>
  </si>
  <si>
    <t>대</t>
    <phoneticPr fontId="5" type="noConversion"/>
  </si>
  <si>
    <t>측중기(이동식3개월)</t>
    <phoneticPr fontId="5" type="noConversion"/>
  </si>
  <si>
    <t>이동식 3개월</t>
    <phoneticPr fontId="11" type="noConversion"/>
  </si>
  <si>
    <t>제10호표</t>
  </si>
  <si>
    <t>제11호표</t>
  </si>
  <si>
    <t>제12호표</t>
  </si>
  <si>
    <t>제13호표</t>
  </si>
  <si>
    <t>제8호표</t>
  </si>
  <si>
    <t>제9호표</t>
  </si>
  <si>
    <t xml:space="preserve">중기운반  1.00대당 </t>
    <phoneticPr fontId="11" type="noConversion"/>
  </si>
  <si>
    <t>이동식3개월</t>
    <phoneticPr fontId="5" type="noConversion"/>
  </si>
  <si>
    <t>이동식 3개월</t>
    <phoneticPr fontId="16" type="noConversion"/>
  </si>
  <si>
    <t>0602-0150</t>
    <phoneticPr fontId="5" type="noConversion"/>
  </si>
  <si>
    <t>15.0톤</t>
    <phoneticPr fontId="5" type="noConversion"/>
  </si>
  <si>
    <t>나. 경비(손료)</t>
    <phoneticPr fontId="5" type="noConversion"/>
  </si>
  <si>
    <t>나. 재료비(유류대)</t>
    <phoneticPr fontId="5" type="noConversion"/>
  </si>
  <si>
    <t>조 력 공</t>
  </si>
  <si>
    <t>제 도 사</t>
  </si>
  <si>
    <t>비 계 공</t>
  </si>
  <si>
    <t>철 근 공</t>
  </si>
  <si>
    <t>철 판 공</t>
  </si>
  <si>
    <t>철 골 공</t>
  </si>
  <si>
    <t>용 접 공</t>
  </si>
  <si>
    <t>보 링 공</t>
  </si>
  <si>
    <t>착 암 공</t>
  </si>
  <si>
    <t>할 석 공</t>
  </si>
  <si>
    <t>포 설 공</t>
  </si>
  <si>
    <t>포 장 공</t>
  </si>
  <si>
    <t>잠 수 부</t>
  </si>
  <si>
    <t>조 적 공</t>
  </si>
  <si>
    <t>견 출 공</t>
  </si>
  <si>
    <t>창 호 공</t>
  </si>
  <si>
    <t>유 리 공</t>
  </si>
  <si>
    <t>방 수 공</t>
  </si>
  <si>
    <t>미 장 공</t>
  </si>
  <si>
    <t>타 일 공</t>
  </si>
  <si>
    <t>도 장 공</t>
  </si>
  <si>
    <t>내 장 공</t>
  </si>
  <si>
    <t>도 배 공</t>
  </si>
  <si>
    <t>연 마 공</t>
  </si>
  <si>
    <t>석    공</t>
  </si>
  <si>
    <t>줄 눈 공</t>
  </si>
  <si>
    <t>벌 목 부</t>
  </si>
  <si>
    <t>조 경 공</t>
  </si>
  <si>
    <t>배 관 공</t>
  </si>
  <si>
    <t>배 관 공(수도)</t>
  </si>
  <si>
    <t>보 일 러 공</t>
  </si>
  <si>
    <t>위 생 공</t>
  </si>
  <si>
    <t>덕 트 공</t>
  </si>
  <si>
    <t>보 온 공</t>
  </si>
  <si>
    <t>궤 도 공</t>
  </si>
  <si>
    <t>건설기계운전기사</t>
  </si>
  <si>
    <t>운전사(기계)</t>
  </si>
  <si>
    <t>기계설치공</t>
  </si>
  <si>
    <t>기 계 공</t>
  </si>
  <si>
    <t>준설선기관장</t>
  </si>
  <si>
    <t>준설선전기사</t>
  </si>
  <si>
    <t>선    원</t>
  </si>
  <si>
    <t>보통선원</t>
  </si>
  <si>
    <t>고급선원</t>
  </si>
  <si>
    <t>계 장 공</t>
  </si>
  <si>
    <t>H/W 시험사</t>
  </si>
  <si>
    <t>S/W 시험사</t>
  </si>
  <si>
    <t>도 편 수</t>
  </si>
  <si>
    <t>화    공</t>
  </si>
  <si>
    <t>드잡이공편수</t>
  </si>
  <si>
    <t>사토장</t>
    <phoneticPr fontId="5" type="noConversion"/>
  </si>
  <si>
    <r>
      <t xml:space="preserve">    </t>
    </r>
    <r>
      <rPr>
        <b/>
        <sz val="12"/>
        <rFont val="HY견고딕"/>
        <family val="1"/>
        <charset val="129"/>
      </rPr>
      <t>■</t>
    </r>
    <r>
      <rPr>
        <b/>
        <sz val="12"/>
        <rFont val="HY중고딕"/>
        <family val="1"/>
        <charset val="129"/>
      </rPr>
      <t xml:space="preserve"> 주간 주유소 평균가격</t>
    </r>
  </si>
  <si>
    <t xml:space="preserve">     1) 폴사인별 가격</t>
  </si>
  <si>
    <t xml:space="preserve"> (단위 : 원/ℓ)</t>
    <phoneticPr fontId="5" type="noConversion"/>
  </si>
  <si>
    <t>보통휘발유</t>
  </si>
  <si>
    <t>자동차용 경유</t>
  </si>
  <si>
    <t>등 락</t>
  </si>
  <si>
    <t xml:space="preserve">주 : </t>
    <phoneticPr fontId="5" type="noConversion"/>
  </si>
  <si>
    <t xml:space="preserve">기준선택 : 주간 </t>
  </si>
  <si>
    <t xml:space="preserve">조건선택: 세후 </t>
  </si>
  <si>
    <t xml:space="preserve">정유사: SK에너지  GS칼텍스  현대오일뱅크  S-OIL  </t>
  </si>
  <si>
    <t xml:space="preserve">제품: 고급휘발유  보통휘발유  자동차용경유  실내등유  </t>
  </si>
  <si>
    <t xml:space="preserve">     2) 지역별 가격</t>
  </si>
  <si>
    <t xml:space="preserve"> (단위 : 원/ℓ)</t>
    <phoneticPr fontId="5" type="noConversion"/>
  </si>
  <si>
    <t xml:space="preserve">주 : </t>
  </si>
  <si>
    <t xml:space="preserve">구분 : 일간 </t>
  </si>
  <si>
    <t xml:space="preserve">지역: 서울  부산  대구  인천  광주  대전  울산  경기  강원  충북  충남  전북  전남  경북  경남  제주  세종  </t>
  </si>
  <si>
    <t>사토장</t>
    <phoneticPr fontId="10" type="noConversion"/>
  </si>
  <si>
    <t xml:space="preserve">    마을도로 L=</t>
    <phoneticPr fontId="5" type="noConversion"/>
  </si>
  <si>
    <t>2차선포장도로  → 마을도로</t>
    <phoneticPr fontId="5" type="noConversion"/>
  </si>
  <si>
    <t>기타소요시간</t>
    <phoneticPr fontId="5" type="noConversion"/>
  </si>
  <si>
    <t xml:space="preserve"> (t1=20min,t3=20min,t4=0.42min)</t>
    <phoneticPr fontId="5" type="noConversion"/>
  </si>
  <si>
    <t>To=(cm-t)/cm</t>
    <phoneticPr fontId="5" type="noConversion"/>
  </si>
  <si>
    <t>Q=((L1/V1)*2+t)*2회</t>
    <phoneticPr fontId="5" type="noConversion"/>
  </si>
  <si>
    <t>Qt / (q×k)  (백호1.0㎥)</t>
    <phoneticPr fontId="5" type="noConversion"/>
  </si>
  <si>
    <t>Q * To</t>
    <phoneticPr fontId="5" type="noConversion"/>
  </si>
  <si>
    <t>토질상태가 자연상태일 경우 : 1
토질상태가 흐트러진상태일 경우 : 1/L</t>
    <phoneticPr fontId="5" type="noConversion"/>
  </si>
  <si>
    <t>토질의 단위중량(t/㎥)</t>
    <phoneticPr fontId="5" type="noConversion"/>
  </si>
  <si>
    <t>토질시험에 의함, rt(습윤밀도)</t>
    <phoneticPr fontId="5" type="noConversion"/>
  </si>
  <si>
    <t>백호우</t>
    <phoneticPr fontId="5" type="noConversion"/>
  </si>
  <si>
    <t>①</t>
    <phoneticPr fontId="5" type="noConversion"/>
  </si>
  <si>
    <t>시간당 작업량(㎥/hr)</t>
    <phoneticPr fontId="5" type="noConversion"/>
  </si>
  <si>
    <t>①=3600×②×f×④ / ⑥</t>
    <phoneticPr fontId="5" type="noConversion"/>
  </si>
  <si>
    <t>Q=3600×q×f×E / Cm</t>
    <phoneticPr fontId="5" type="noConversion"/>
  </si>
  <si>
    <t>②</t>
    <phoneticPr fontId="5" type="noConversion"/>
  </si>
  <si>
    <t>규격(㎥)</t>
    <phoneticPr fontId="5" type="noConversion"/>
  </si>
  <si>
    <t>표준품셈 참조</t>
    <phoneticPr fontId="5" type="noConversion"/>
  </si>
  <si>
    <t>③</t>
    <phoneticPr fontId="5" type="noConversion"/>
  </si>
  <si>
    <t>버킷계수(K)</t>
    <phoneticPr fontId="5" type="noConversion"/>
  </si>
  <si>
    <t>④</t>
    <phoneticPr fontId="5" type="noConversion"/>
  </si>
  <si>
    <t>작업효율(E)</t>
    <phoneticPr fontId="5" type="noConversion"/>
  </si>
  <si>
    <t>⑤</t>
    <phoneticPr fontId="5" type="noConversion"/>
  </si>
  <si>
    <t>붐 각도(도)</t>
    <phoneticPr fontId="5" type="noConversion"/>
  </si>
  <si>
    <t>⑥</t>
    <phoneticPr fontId="5" type="noConversion"/>
  </si>
  <si>
    <t>사이클 시간(cm)</t>
    <phoneticPr fontId="5" type="noConversion"/>
  </si>
  <si>
    <t>구분</t>
    <phoneticPr fontId="5" type="noConversion"/>
  </si>
  <si>
    <t>시간당 단가</t>
    <phoneticPr fontId="5" type="noConversion"/>
  </si>
  <si>
    <t>Q (㎥/hr)</t>
    <phoneticPr fontId="5" type="noConversion"/>
  </si>
  <si>
    <t>금액</t>
    <phoneticPr fontId="5" type="noConversion"/>
  </si>
  <si>
    <t>비고</t>
    <phoneticPr fontId="5" type="noConversion"/>
  </si>
  <si>
    <t>계</t>
    <phoneticPr fontId="5" type="noConversion"/>
  </si>
  <si>
    <t>노무비</t>
    <phoneticPr fontId="5" type="noConversion"/>
  </si>
  <si>
    <t>경비</t>
    <phoneticPr fontId="5" type="noConversion"/>
  </si>
  <si>
    <t>구분</t>
    <phoneticPr fontId="110" type="noConversion"/>
  </si>
  <si>
    <t>위치</t>
    <phoneticPr fontId="110" type="noConversion"/>
  </si>
  <si>
    <t>지   번</t>
    <phoneticPr fontId="110" type="noConversion"/>
  </si>
  <si>
    <t>지목</t>
    <phoneticPr fontId="110" type="noConversion"/>
  </si>
  <si>
    <t>비고</t>
    <phoneticPr fontId="110" type="noConversion"/>
  </si>
  <si>
    <t>소계</t>
    <phoneticPr fontId="5" type="noConversion"/>
  </si>
  <si>
    <t>합계</t>
    <phoneticPr fontId="110" type="noConversion"/>
  </si>
  <si>
    <t>합계</t>
    <phoneticPr fontId="5" type="noConversion"/>
  </si>
  <si>
    <t>경계복원                측량단가</t>
    <phoneticPr fontId="5" type="noConversion"/>
  </si>
  <si>
    <t>개별                    공시지가</t>
    <phoneticPr fontId="5" type="noConversion"/>
  </si>
  <si>
    <t>공부상              면적</t>
    <phoneticPr fontId="110" type="noConversion"/>
  </si>
  <si>
    <t>잡지출 산출내역서</t>
    <phoneticPr fontId="110" type="noConversion"/>
  </si>
  <si>
    <t>덤프운반 비교검토</t>
    <phoneticPr fontId="16" type="noConversion"/>
  </si>
  <si>
    <t>토질시험비</t>
    <phoneticPr fontId="5" type="noConversion"/>
  </si>
  <si>
    <t>토양시험비</t>
    <phoneticPr fontId="110" type="noConversion"/>
  </si>
  <si>
    <t>현장밀도시험비</t>
    <phoneticPr fontId="5" type="noConversion"/>
  </si>
  <si>
    <t>소  계</t>
    <phoneticPr fontId="110" type="noConversion"/>
  </si>
  <si>
    <t>합계</t>
    <phoneticPr fontId="110" type="noConversion"/>
  </si>
  <si>
    <t>5.1 사 업 비 수 지 예 산 서</t>
    <phoneticPr fontId="17" type="noConversion"/>
  </si>
  <si>
    <t>5.2 위탁요율 산출내역</t>
    <phoneticPr fontId="17" type="noConversion"/>
  </si>
  <si>
    <t>6.1 공사원가 계산서</t>
    <phoneticPr fontId="16" type="noConversion"/>
  </si>
  <si>
    <t>6.1.1 총괄공사원가 계산서</t>
    <phoneticPr fontId="16" type="noConversion"/>
  </si>
  <si>
    <t>토질 및 토양시험비</t>
    <phoneticPr fontId="5" type="noConversion"/>
  </si>
  <si>
    <t>지  구  별</t>
    <phoneticPr fontId="5" type="noConversion"/>
  </si>
  <si>
    <t>기초액</t>
    <phoneticPr fontId="5" type="noConversion"/>
  </si>
  <si>
    <t>요울(%)</t>
    <phoneticPr fontId="5" type="noConversion"/>
  </si>
  <si>
    <t xml:space="preserve"> 산 재 보 험 료</t>
    <phoneticPr fontId="5" type="noConversion"/>
  </si>
  <si>
    <t xml:space="preserve"> 고 용 보 험 료</t>
    <phoneticPr fontId="5" type="noConversion"/>
  </si>
  <si>
    <t xml:space="preserve"> 건 강 보 험 료</t>
    <phoneticPr fontId="5" type="noConversion"/>
  </si>
  <si>
    <t xml:space="preserve"> 연 금 보 험 료</t>
    <phoneticPr fontId="5" type="noConversion"/>
  </si>
  <si>
    <t xml:space="preserve"> 노인장기용양보험료</t>
    <phoneticPr fontId="5" type="noConversion"/>
  </si>
  <si>
    <t>요율(%)</t>
    <phoneticPr fontId="5" type="noConversion"/>
  </si>
  <si>
    <t xml:space="preserve"> 건설기계대여금 지급보증서</t>
    <phoneticPr fontId="5" type="noConversion"/>
  </si>
  <si>
    <t xml:space="preserve"> 하도급대금지급보증수수료</t>
    <phoneticPr fontId="5" type="noConversion"/>
  </si>
  <si>
    <t>6.2 공사비 명세서</t>
    <phoneticPr fontId="16" type="noConversion"/>
  </si>
  <si>
    <t xml:space="preserve"> 퇴직공제부금비</t>
    <phoneticPr fontId="5" type="noConversion"/>
  </si>
  <si>
    <t xml:space="preserve">   작업반장</t>
  </si>
  <si>
    <t xml:space="preserve">   보통인부</t>
  </si>
  <si>
    <t xml:space="preserve">   특별인부</t>
  </si>
  <si>
    <t xml:space="preserve">   조력공</t>
  </si>
  <si>
    <t xml:space="preserve">   제도사</t>
  </si>
  <si>
    <t xml:space="preserve">   비계공</t>
  </si>
  <si>
    <t xml:space="preserve">   형틀목공</t>
  </si>
  <si>
    <t xml:space="preserve">   철근공</t>
  </si>
  <si>
    <t xml:space="preserve">   철공</t>
  </si>
  <si>
    <t xml:space="preserve">   철판공</t>
  </si>
  <si>
    <t xml:space="preserve">   철골공</t>
  </si>
  <si>
    <t xml:space="preserve">   용접공</t>
  </si>
  <si>
    <t xml:space="preserve">   콘크리트공</t>
  </si>
  <si>
    <t xml:space="preserve">   보링공</t>
  </si>
  <si>
    <t xml:space="preserve">   착암공</t>
  </si>
  <si>
    <t xml:space="preserve">   화약취급공</t>
  </si>
  <si>
    <t xml:space="preserve">   할석공</t>
  </si>
  <si>
    <t xml:space="preserve">   포설공</t>
  </si>
  <si>
    <t xml:space="preserve">   포장공</t>
  </si>
  <si>
    <t xml:space="preserve">   잠수부</t>
  </si>
  <si>
    <t xml:space="preserve">   조적공</t>
  </si>
  <si>
    <t xml:space="preserve">   견출공</t>
  </si>
  <si>
    <t xml:space="preserve">   건축목공</t>
  </si>
  <si>
    <t xml:space="preserve">   창호공</t>
  </si>
  <si>
    <t xml:space="preserve">   유리공</t>
  </si>
  <si>
    <t xml:space="preserve">   방수공</t>
  </si>
  <si>
    <t xml:space="preserve">   미장공</t>
  </si>
  <si>
    <t xml:space="preserve">   타일공</t>
  </si>
  <si>
    <t xml:space="preserve">   도장공</t>
  </si>
  <si>
    <t xml:space="preserve">   내장공</t>
  </si>
  <si>
    <t xml:space="preserve">   도배공</t>
  </si>
  <si>
    <t xml:space="preserve">   연마공</t>
  </si>
  <si>
    <t xml:space="preserve">   석공</t>
  </si>
  <si>
    <t xml:space="preserve">   줄눈공</t>
  </si>
  <si>
    <t xml:space="preserve">   판넬조립공</t>
  </si>
  <si>
    <t xml:space="preserve">   지붕잇기공</t>
  </si>
  <si>
    <t xml:space="preserve">   벌목부</t>
  </si>
  <si>
    <t xml:space="preserve">   조경공</t>
  </si>
  <si>
    <t xml:space="preserve">   배관공</t>
  </si>
  <si>
    <t xml:space="preserve">   배관공(수도)</t>
  </si>
  <si>
    <t xml:space="preserve">   보일러공</t>
  </si>
  <si>
    <t xml:space="preserve">   위생공</t>
  </si>
  <si>
    <t xml:space="preserve">   덕트공</t>
  </si>
  <si>
    <t xml:space="preserve">   보온공</t>
  </si>
  <si>
    <t xml:space="preserve">   인력운반공</t>
  </si>
  <si>
    <t xml:space="preserve">   궤도공</t>
  </si>
  <si>
    <t xml:space="preserve">   건설기계조장</t>
  </si>
  <si>
    <t xml:space="preserve">   건설기계운전사</t>
  </si>
  <si>
    <t xml:space="preserve">   화물차운전사</t>
  </si>
  <si>
    <t xml:space="preserve">   일반기계운전사</t>
  </si>
  <si>
    <t xml:space="preserve">   기계설비공</t>
  </si>
  <si>
    <t xml:space="preserve">   준설선선장</t>
  </si>
  <si>
    <t xml:space="preserve">   준설선기관사</t>
  </si>
  <si>
    <t xml:space="preserve">   준설선운전사</t>
  </si>
  <si>
    <t xml:space="preserve">   선원</t>
  </si>
  <si>
    <t xml:space="preserve">   플랜트배관공</t>
  </si>
  <si>
    <t xml:space="preserve">   플랜트제관공</t>
  </si>
  <si>
    <t xml:space="preserve">   플랜트용접공</t>
  </si>
  <si>
    <t xml:space="preserve">   플랜트특수용접공</t>
  </si>
  <si>
    <t xml:space="preserve">   플랜트기계설치공</t>
  </si>
  <si>
    <t xml:space="preserve">   플랜트특별인부</t>
  </si>
  <si>
    <t xml:space="preserve">   플랜트케이블전공</t>
  </si>
  <si>
    <t xml:space="preserve">   플랜트계장공</t>
  </si>
  <si>
    <t xml:space="preserve">   플랜트덕트공</t>
  </si>
  <si>
    <t xml:space="preserve">   플랜트보온공</t>
  </si>
  <si>
    <t xml:space="preserve">   제철축로공</t>
  </si>
  <si>
    <t xml:space="preserve">   비파괴시험공</t>
  </si>
  <si>
    <t xml:space="preserve">   특급품질관리원</t>
  </si>
  <si>
    <t xml:space="preserve">   고급품질관리원</t>
  </si>
  <si>
    <t xml:space="preserve">   중급품질관리원</t>
  </si>
  <si>
    <t xml:space="preserve">   초급품질관리원</t>
  </si>
  <si>
    <t xml:space="preserve">   지적기사</t>
  </si>
  <si>
    <t xml:space="preserve">   지적산업기사</t>
  </si>
  <si>
    <t xml:space="preserve">   지적기능사</t>
  </si>
  <si>
    <t xml:space="preserve">   내선전공</t>
  </si>
  <si>
    <t xml:space="preserve">   특고압케이블전공</t>
  </si>
  <si>
    <t xml:space="preserve">   고압케이블전공</t>
  </si>
  <si>
    <t xml:space="preserve">   저압케이블전공</t>
  </si>
  <si>
    <t xml:space="preserve">   송전전공</t>
  </si>
  <si>
    <t xml:space="preserve">   송전활선전공</t>
  </si>
  <si>
    <t xml:space="preserve">   배전전공</t>
  </si>
  <si>
    <t xml:space="preserve">   배전활선전공</t>
  </si>
  <si>
    <t xml:space="preserve">   플랜트전공</t>
  </si>
  <si>
    <t xml:space="preserve">   계장공</t>
  </si>
  <si>
    <t xml:space="preserve">   철도신호공</t>
  </si>
  <si>
    <t xml:space="preserve">   통신내선공</t>
  </si>
  <si>
    <t xml:space="preserve">   통신설비공</t>
  </si>
  <si>
    <t xml:space="preserve">   통신외선공</t>
  </si>
  <si>
    <t xml:space="preserve">   통신케이블공</t>
  </si>
  <si>
    <t xml:space="preserve">   무선안테나공</t>
  </si>
  <si>
    <t xml:space="preserve">   석면해체공</t>
  </si>
  <si>
    <t xml:space="preserve">   광케이블설치사</t>
  </si>
  <si>
    <t xml:space="preserve">   H/W시험사</t>
  </si>
  <si>
    <t xml:space="preserve">   S/W시험사</t>
  </si>
  <si>
    <t xml:space="preserve">   도편수</t>
  </si>
  <si>
    <t xml:space="preserve">   드잡이공</t>
  </si>
  <si>
    <t xml:space="preserve">   한식목공</t>
  </si>
  <si>
    <t xml:space="preserve">   한식목공조공</t>
  </si>
  <si>
    <t xml:space="preserve">   한식석공</t>
  </si>
  <si>
    <t xml:space="preserve">   한식미장공</t>
  </si>
  <si>
    <t xml:space="preserve">   한식와공</t>
  </si>
  <si>
    <t xml:space="preserve">   한식와공조공</t>
  </si>
  <si>
    <t xml:space="preserve">   목조각공</t>
  </si>
  <si>
    <t xml:space="preserve">   석조각공</t>
  </si>
  <si>
    <t xml:space="preserve">   특수화공</t>
  </si>
  <si>
    <t xml:space="preserve">   화공</t>
  </si>
  <si>
    <t xml:space="preserve">   원자력플랜트전공</t>
  </si>
  <si>
    <t xml:space="preserve">   원자력용접공</t>
  </si>
  <si>
    <t xml:space="preserve">   원자력기계설치공</t>
  </si>
  <si>
    <t xml:space="preserve">   원자력품질관리사</t>
  </si>
  <si>
    <t xml:space="preserve">   통신관련기사</t>
  </si>
  <si>
    <t xml:space="preserve">   통신관련산업기사</t>
  </si>
  <si>
    <t xml:space="preserve">   통신관련기능사</t>
  </si>
  <si>
    <t xml:space="preserve">   전기공사기사</t>
  </si>
  <si>
    <t xml:space="preserve">   전기공사산업기사</t>
  </si>
  <si>
    <t xml:space="preserve">   변전전공</t>
  </si>
  <si>
    <t xml:space="preserve">   코킹공</t>
  </si>
  <si>
    <t xml:space="preserve">   기술사</t>
  </si>
  <si>
    <t xml:space="preserve">   특급기술자</t>
  </si>
  <si>
    <t xml:space="preserve">   고급기술자</t>
  </si>
  <si>
    <t xml:space="preserve">   중급기술자</t>
  </si>
  <si>
    <t xml:space="preserve">   초급기술자</t>
  </si>
  <si>
    <t xml:space="preserve">   중급숙련기술자</t>
  </si>
  <si>
    <t xml:space="preserve">   초급숙련기술자</t>
  </si>
  <si>
    <t xml:space="preserve">   고급기능사</t>
  </si>
  <si>
    <t xml:space="preserve">   중급기능사</t>
  </si>
  <si>
    <t xml:space="preserve">   초급기능사</t>
  </si>
  <si>
    <t xml:space="preserve">   사업용조종사</t>
  </si>
  <si>
    <t xml:space="preserve">   항법사</t>
  </si>
  <si>
    <t xml:space="preserve">   항공정비사</t>
  </si>
  <si>
    <t>HD현대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</si>
  <si>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</si>
  <si>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</si>
  <si>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</si>
  <si>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</si>
  <si>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</si>
  <si>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</si>
  <si>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</si>
  <si>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</si>
  <si>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</si>
  <si>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</si>
  <si>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</si>
  <si>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전 북</t>
  </si>
  <si>
    <t>전 남</t>
  </si>
  <si>
    <t>경 북</t>
  </si>
  <si>
    <t>경 남</t>
  </si>
  <si>
    <t>제 주</t>
  </si>
  <si>
    <t>세 종</t>
  </si>
  <si>
    <t>무연보통</t>
  </si>
  <si>
    <t>자동차용경유</t>
  </si>
  <si>
    <t>휘발유</t>
  </si>
  <si>
    <t>유류대 부가별도금액</t>
    <phoneticPr fontId="5" type="noConversion"/>
  </si>
  <si>
    <t>덤프트럭(자동덮개)</t>
    <phoneticPr fontId="5" type="noConversion"/>
  </si>
  <si>
    <t>t1</t>
    <phoneticPr fontId="5" type="noConversion"/>
  </si>
  <si>
    <t>t2</t>
  </si>
  <si>
    <t>t3</t>
  </si>
  <si>
    <t>t4</t>
  </si>
  <si>
    <t>적하</t>
    <phoneticPr fontId="5" type="noConversion"/>
  </si>
  <si>
    <t>도착-적재하기전대기</t>
    <phoneticPr fontId="5" type="noConversion"/>
  </si>
  <si>
    <t>T</t>
    <phoneticPr fontId="5" type="noConversion"/>
  </si>
  <si>
    <t>Q=60xE/cm</t>
    <phoneticPr fontId="5" type="noConversion"/>
  </si>
  <si>
    <t>1cm:1회싸이클시간</t>
    <phoneticPr fontId="5" type="noConversion"/>
  </si>
  <si>
    <t>e</t>
    <phoneticPr fontId="5" type="noConversion"/>
  </si>
  <si>
    <t>1회/hr</t>
    <phoneticPr fontId="5" type="noConversion"/>
  </si>
  <si>
    <t>토취장  → 포장도로</t>
    <phoneticPr fontId="5" type="noConversion"/>
  </si>
  <si>
    <t>덤프운반에 적용시키는인자</t>
    <phoneticPr fontId="5" type="noConversion"/>
  </si>
  <si>
    <t>제5호표</t>
  </si>
  <si>
    <t>흐트러진상태</t>
    <phoneticPr fontId="5" type="noConversion"/>
  </si>
  <si>
    <t>보통</t>
    <phoneticPr fontId="5" type="noConversion"/>
  </si>
  <si>
    <t>사질토</t>
    <phoneticPr fontId="5" type="noConversion"/>
  </si>
  <si>
    <t>점성토</t>
    <phoneticPr fontId="5" type="noConversion"/>
  </si>
  <si>
    <t>백호(0.7㎥) 사토정지</t>
    <phoneticPr fontId="5" type="noConversion"/>
  </si>
  <si>
    <t>백호(0.7㎥) 굴착 및 적재</t>
    <phoneticPr fontId="5" type="noConversion"/>
  </si>
  <si>
    <t>백호 0.7㎥</t>
    <phoneticPr fontId="11" type="noConversion"/>
  </si>
  <si>
    <t>0602-0450</t>
    <phoneticPr fontId="5" type="noConversion"/>
  </si>
  <si>
    <t>(자동덮개손료포함)</t>
    <phoneticPr fontId="5" type="noConversion"/>
  </si>
  <si>
    <t>제1진입부 운반거리표</t>
    <phoneticPr fontId="5" type="noConversion"/>
  </si>
  <si>
    <t>제4호표</t>
  </si>
  <si>
    <t>제1진입부</t>
    <phoneticPr fontId="5" type="noConversion"/>
  </si>
  <si>
    <t>준설공사</t>
    <phoneticPr fontId="5" type="noConversion"/>
  </si>
  <si>
    <t>안전관리비비교</t>
    <phoneticPr fontId="5" type="noConversion"/>
  </si>
  <si>
    <t>덤프트럭(15.0ton) 운반비</t>
    <phoneticPr fontId="5" type="noConversion"/>
  </si>
  <si>
    <t>자동덮개</t>
    <phoneticPr fontId="5" type="noConversion"/>
  </si>
  <si>
    <t>준설토 운반거리표(덤프트럭 15.0ton)</t>
    <phoneticPr fontId="5" type="noConversion"/>
  </si>
  <si>
    <t>t6 (세륜기 통과시간)</t>
    <phoneticPr fontId="5" type="noConversion"/>
  </si>
  <si>
    <t>To = (Cm-t1) / Cm =</t>
    <phoneticPr fontId="5" type="noConversion"/>
  </si>
  <si>
    <t>준설토 운반거리표(덤프트럭 10.5ton)</t>
    <phoneticPr fontId="5" type="noConversion"/>
  </si>
  <si>
    <t>덤프트럭(10.5ton) 운반비</t>
    <phoneticPr fontId="5" type="noConversion"/>
  </si>
  <si>
    <t>10.5톤</t>
    <phoneticPr fontId="5" type="noConversion"/>
  </si>
  <si>
    <t>15ton , 10.5ton 비교검토후 15.0ton 적용</t>
    <phoneticPr fontId="5" type="noConversion"/>
  </si>
  <si>
    <t>덤프트럭 15.0ton</t>
    <phoneticPr fontId="5" type="noConversion"/>
  </si>
  <si>
    <t>이동식 자동세륜기</t>
    <phoneticPr fontId="5" type="noConversion"/>
  </si>
  <si>
    <t>3개월</t>
    <phoneticPr fontId="11" type="noConversion"/>
  </si>
  <si>
    <t>덤프15.0ton(L=0.4km)</t>
    <phoneticPr fontId="11" type="noConversion"/>
  </si>
  <si>
    <t>이동식 자동세륜기</t>
    <phoneticPr fontId="16" type="noConversion"/>
  </si>
  <si>
    <t>3개월</t>
    <phoneticPr fontId="16" type="noConversion"/>
  </si>
  <si>
    <t>3개월</t>
    <phoneticPr fontId="5" type="noConversion"/>
  </si>
  <si>
    <t>비
고</t>
    <phoneticPr fontId="5" type="noConversion"/>
  </si>
  <si>
    <t>번호</t>
    <phoneticPr fontId="5" type="noConversion"/>
  </si>
  <si>
    <t>측    점</t>
    <phoneticPr fontId="5" type="noConversion"/>
  </si>
  <si>
    <t>점간거리</t>
    <phoneticPr fontId="5" type="noConversion"/>
  </si>
  <si>
    <t>평균거리</t>
    <phoneticPr fontId="5" type="noConversion"/>
  </si>
  <si>
    <t>준 설 토</t>
    <phoneticPr fontId="5" type="noConversion"/>
  </si>
  <si>
    <t>표토제거</t>
    <phoneticPr fontId="5" type="noConversion"/>
  </si>
  <si>
    <t>비 고</t>
    <phoneticPr fontId="5" type="noConversion"/>
  </si>
  <si>
    <t>부 피</t>
    <phoneticPr fontId="5" type="noConversion"/>
  </si>
  <si>
    <t>거리</t>
    <phoneticPr fontId="5" type="noConversion"/>
  </si>
  <si>
    <t>면적</t>
    <phoneticPr fontId="5" type="noConversion"/>
  </si>
  <si>
    <t>NO.0</t>
    <phoneticPr fontId="5" type="noConversion"/>
  </si>
  <si>
    <t>NO.1+0.0</t>
    <phoneticPr fontId="5" type="noConversion"/>
  </si>
  <si>
    <t>계</t>
    <phoneticPr fontId="5" type="noConversion"/>
  </si>
  <si>
    <t>단면</t>
    <phoneticPr fontId="5" type="noConversion"/>
  </si>
  <si>
    <t>부피</t>
    <phoneticPr fontId="5" type="noConversion"/>
  </si>
  <si>
    <t>길이</t>
    <phoneticPr fontId="5" type="noConversion"/>
  </si>
  <si>
    <t>가도 토공</t>
    <phoneticPr fontId="5" type="noConversion"/>
  </si>
  <si>
    <t>㎥</t>
    <phoneticPr fontId="5" type="noConversion"/>
  </si>
  <si>
    <t>의성군청</t>
    <phoneticPr fontId="10" type="noConversion"/>
  </si>
  <si>
    <t>의성군청-&gt;현장</t>
    <phoneticPr fontId="5" type="noConversion"/>
  </si>
  <si>
    <t>백호(0.7㎥) 표토제거</t>
    <phoneticPr fontId="5" type="noConversion"/>
  </si>
  <si>
    <t>백호(0.7㎥) 표토제거 정지</t>
    <phoneticPr fontId="5" type="noConversion"/>
  </si>
  <si>
    <t>8.1 일  위  대  가 표</t>
    <phoneticPr fontId="16" type="noConversion"/>
  </si>
  <si>
    <t>7.1 재 료 계 산 서</t>
    <phoneticPr fontId="16" type="noConversion"/>
  </si>
  <si>
    <t>6.2.1 공사비 명세서</t>
    <phoneticPr fontId="16" type="noConversion"/>
  </si>
  <si>
    <t xml:space="preserve">6.1.2 공사원가 계산서 </t>
    <phoneticPr fontId="16" type="noConversion"/>
  </si>
  <si>
    <t>㎥</t>
    <phoneticPr fontId="5" type="noConversion"/>
  </si>
  <si>
    <t>㎡</t>
    <phoneticPr fontId="5" type="noConversion"/>
  </si>
  <si>
    <t>백호(0.7㎥) 인공식물섬 철거</t>
    <phoneticPr fontId="5" type="noConversion"/>
  </si>
  <si>
    <t>철거비용은 파쇄암 절취 단가 적용</t>
    <phoneticPr fontId="5" type="noConversion"/>
  </si>
  <si>
    <t>백호(0.7㎥) 무근콘크리트 깨기및 상차</t>
    <phoneticPr fontId="5" type="noConversion"/>
  </si>
  <si>
    <t>백호(0.7㎥) 혼합폐기물 상차</t>
    <phoneticPr fontId="5" type="noConversion"/>
  </si>
  <si>
    <t>"</t>
    <phoneticPr fontId="16" type="noConversion"/>
  </si>
  <si>
    <t>폐기물처리비</t>
  </si>
  <si>
    <t>기타 건설폐기물(폐보드류,폐판넬등)</t>
  </si>
  <si>
    <t>Ton</t>
  </si>
  <si>
    <t>하151(24.9)</t>
  </si>
  <si>
    <t>부411(24.9)</t>
  </si>
  <si>
    <t>1583(24.9)</t>
  </si>
  <si>
    <t>VAT별도(경비)</t>
  </si>
  <si>
    <t>폐콘크리트</t>
  </si>
  <si>
    <t>물가자료</t>
  </si>
  <si>
    <t>물가정보</t>
  </si>
  <si>
    <t>거래가격</t>
  </si>
  <si>
    <t>적용단가</t>
  </si>
  <si>
    <t>비   고</t>
  </si>
  <si>
    <t>page</t>
  </si>
  <si>
    <t>폐기물처리비</t>
    <phoneticPr fontId="5" type="noConversion"/>
  </si>
  <si>
    <t>하47(24.9)</t>
  </si>
  <si>
    <t>부83(24.9)</t>
  </si>
  <si>
    <t>1472(24.9)</t>
  </si>
  <si>
    <t>고  철(STS),27종(Ton당)</t>
    <phoneticPr fontId="5" type="noConversion"/>
  </si>
  <si>
    <t>강재고재처리비</t>
    <phoneticPr fontId="5" type="noConversion"/>
  </si>
  <si>
    <t>덤프15.0ton(L=2.1km)</t>
    <phoneticPr fontId="11" type="noConversion"/>
  </si>
  <si>
    <t>토적계산서 x 1회</t>
    <phoneticPr fontId="16" type="noConversion"/>
  </si>
  <si>
    <t>경계복원</t>
    <phoneticPr fontId="5" type="noConversion"/>
  </si>
  <si>
    <t>면적계수</t>
    <phoneticPr fontId="5" type="noConversion"/>
  </si>
  <si>
    <t>위치</t>
    <phoneticPr fontId="173" type="noConversion"/>
  </si>
  <si>
    <t>면적</t>
    <phoneticPr fontId="173" type="noConversion"/>
  </si>
  <si>
    <t>기준면적</t>
    <phoneticPr fontId="173" type="noConversion"/>
  </si>
  <si>
    <t>횟수</t>
    <phoneticPr fontId="173" type="noConversion"/>
  </si>
  <si>
    <t>n</t>
    <phoneticPr fontId="173" type="noConversion"/>
  </si>
  <si>
    <t>6회이상</t>
    <phoneticPr fontId="173" type="noConversion"/>
  </si>
  <si>
    <t>토지</t>
    <phoneticPr fontId="173" type="noConversion"/>
  </si>
  <si>
    <t>가산횟수</t>
    <phoneticPr fontId="5" type="noConversion"/>
  </si>
  <si>
    <t>L= 토질종류 역으로 적용</t>
    <phoneticPr fontId="5" type="noConversion"/>
  </si>
  <si>
    <t>2억4천</t>
    <phoneticPr fontId="5" type="noConversion"/>
  </si>
  <si>
    <t>원수</t>
    <phoneticPr fontId="5" type="noConversion"/>
  </si>
  <si>
    <t>이동식3개월</t>
    <phoneticPr fontId="11" type="noConversion"/>
  </si>
  <si>
    <t>축중기</t>
    <phoneticPr fontId="16" type="noConversion"/>
  </si>
  <si>
    <t>축중기(장비대)</t>
    <phoneticPr fontId="16" type="noConversion"/>
  </si>
  <si>
    <t>대</t>
    <phoneticPr fontId="16" type="noConversion"/>
  </si>
  <si>
    <t>회</t>
    <phoneticPr fontId="16" type="noConversion"/>
  </si>
  <si>
    <t>식</t>
    <phoneticPr fontId="16" type="noConversion"/>
  </si>
  <si>
    <t>사토총량</t>
    <phoneticPr fontId="16" type="noConversion"/>
  </si>
  <si>
    <t>미처리량</t>
    <phoneticPr fontId="16" type="noConversion"/>
  </si>
  <si>
    <t>대</t>
    <phoneticPr fontId="5" type="noConversion"/>
  </si>
  <si>
    <t>분  류</t>
    <phoneticPr fontId="5" type="noConversion"/>
  </si>
  <si>
    <t>표 고</t>
    <phoneticPr fontId="5" type="noConversion"/>
  </si>
  <si>
    <t>위 치</t>
    <phoneticPr fontId="5" type="noConversion"/>
  </si>
  <si>
    <t>비고</t>
    <phoneticPr fontId="5" type="noConversion"/>
  </si>
  <si>
    <t>B.M  1</t>
    <phoneticPr fontId="5" type="noConversion"/>
  </si>
  <si>
    <t>제1호표</t>
    <phoneticPr fontId="5" type="noConversion"/>
  </si>
  <si>
    <t>제2호표</t>
    <phoneticPr fontId="5" type="noConversion"/>
  </si>
  <si>
    <t>사토량 1,461㎥의 1/3 적용</t>
    <phoneticPr fontId="16" type="noConversion"/>
  </si>
  <si>
    <r>
      <t>배관공</t>
    </r>
    <r>
      <rPr>
        <sz val="10"/>
        <color rgb="FF000000"/>
        <rFont val="맑은 고딕"/>
        <family val="3"/>
        <charset val="129"/>
        <scheme val="minor"/>
      </rPr>
      <t>(</t>
    </r>
    <r>
      <rPr>
        <sz val="10"/>
        <color rgb="FF000000"/>
        <rFont val="한양신명조"/>
        <family val="3"/>
        <charset val="129"/>
      </rPr>
      <t>수도</t>
    </r>
    <r>
      <rPr>
        <sz val="10"/>
        <color rgb="FF000000"/>
        <rFont val="맑은 고딕"/>
        <family val="3"/>
        <charset val="129"/>
        <scheme val="minor"/>
      </rPr>
      <t>)</t>
    </r>
  </si>
  <si>
    <r>
      <t>H/W</t>
    </r>
    <r>
      <rPr>
        <sz val="10"/>
        <color rgb="FF000000"/>
        <rFont val="한양신명조"/>
        <family val="3"/>
        <charset val="129"/>
      </rPr>
      <t>시험사</t>
    </r>
  </si>
  <si>
    <r>
      <t>S/W</t>
    </r>
    <r>
      <rPr>
        <sz val="10"/>
        <color rgb="FF000000"/>
        <rFont val="한양신명조"/>
        <family val="3"/>
        <charset val="129"/>
      </rPr>
      <t>시험사</t>
    </r>
  </si>
  <si>
    <t>(2025. 09. 경북대리점 조사평균가)</t>
    <phoneticPr fontId="5" type="noConversion"/>
  </si>
  <si>
    <t>경    북</t>
    <phoneticPr fontId="5" type="noConversion"/>
  </si>
  <si>
    <t>공종</t>
    <phoneticPr fontId="5" type="noConversion"/>
  </si>
  <si>
    <t>계</t>
    <phoneticPr fontId="5" type="noConversion"/>
  </si>
  <si>
    <t>단위</t>
    <phoneticPr fontId="5" type="noConversion"/>
  </si>
  <si>
    <t>비고</t>
    <phoneticPr fontId="5" type="noConversion"/>
  </si>
  <si>
    <t>㎥</t>
    <phoneticPr fontId="5" type="noConversion"/>
  </si>
  <si>
    <t>공종</t>
    <phoneticPr fontId="5" type="noConversion"/>
  </si>
  <si>
    <t>단위수량</t>
    <phoneticPr fontId="5" type="noConversion"/>
  </si>
  <si>
    <t>총수량</t>
    <phoneticPr fontId="5" type="noConversion"/>
  </si>
  <si>
    <t>단위</t>
    <phoneticPr fontId="5" type="noConversion"/>
  </si>
  <si>
    <t>비고</t>
    <phoneticPr fontId="5" type="noConversion"/>
  </si>
  <si>
    <t>개천저수지 (2호침강지) 가물막이 수량집계표</t>
    <phoneticPr fontId="5" type="noConversion"/>
  </si>
  <si>
    <t>쌓기</t>
    <phoneticPr fontId="5" type="noConversion"/>
  </si>
  <si>
    <t>토사</t>
    <phoneticPr fontId="5" type="noConversion"/>
  </si>
  <si>
    <t>톤마대</t>
    <phoneticPr fontId="5" type="noConversion"/>
  </si>
  <si>
    <t>만들기</t>
    <phoneticPr fontId="5" type="noConversion"/>
  </si>
  <si>
    <t>헐기</t>
    <phoneticPr fontId="5" type="noConversion"/>
  </si>
  <si>
    <t>가물막이 2호침강지 상류구간 수량집계표</t>
    <phoneticPr fontId="5" type="noConversion"/>
  </si>
  <si>
    <t>가물막이 2호침강지 하류구간 수량집계표</t>
    <phoneticPr fontId="5" type="noConversion"/>
  </si>
  <si>
    <t>하류구간</t>
    <phoneticPr fontId="5" type="noConversion"/>
  </si>
  <si>
    <t>거리</t>
    <phoneticPr fontId="5" type="noConversion"/>
  </si>
  <si>
    <t>개</t>
    <phoneticPr fontId="5" type="noConversion"/>
  </si>
  <si>
    <t>톤마대(1.0X1.0m)</t>
    <phoneticPr fontId="5" type="noConversion"/>
  </si>
  <si>
    <t>톤마대(1.0X1.0m)</t>
    <phoneticPr fontId="11" type="noConversion"/>
  </si>
  <si>
    <t>개</t>
    <phoneticPr fontId="11" type="noConversion"/>
  </si>
  <si>
    <t>1000kg용</t>
    <phoneticPr fontId="5" type="noConversion"/>
  </si>
  <si>
    <t>보통인부</t>
    <phoneticPr fontId="5" type="noConversion"/>
  </si>
  <si>
    <t>만들기+쌓기+헐기</t>
    <phoneticPr fontId="11" type="noConversion"/>
  </si>
  <si>
    <t>쌓기+헐기</t>
    <phoneticPr fontId="11" type="noConversion"/>
  </si>
  <si>
    <r>
      <t>백호우 0.2</t>
    </r>
    <r>
      <rPr>
        <sz val="10"/>
        <rFont val="맑은 고딕"/>
        <family val="3"/>
        <charset val="129"/>
      </rPr>
      <t>㎥</t>
    </r>
    <phoneticPr fontId="11" type="noConversion"/>
  </si>
  <si>
    <t>0.20㎥</t>
    <phoneticPr fontId="5" type="noConversion"/>
  </si>
  <si>
    <t>가도설치</t>
    <phoneticPr fontId="5" type="noConversion"/>
  </si>
  <si>
    <t>개</t>
    <phoneticPr fontId="16" type="noConversion"/>
  </si>
  <si>
    <t>톤마대 쌓기및헐기</t>
    <phoneticPr fontId="5" type="noConversion"/>
  </si>
  <si>
    <r>
      <t>백호우 1.0</t>
    </r>
    <r>
      <rPr>
        <sz val="10"/>
        <rFont val="맑은 고딕"/>
        <family val="3"/>
        <charset val="129"/>
      </rPr>
      <t>㎥</t>
    </r>
    <phoneticPr fontId="11" type="noConversion"/>
  </si>
  <si>
    <t>hr</t>
    <phoneticPr fontId="11" type="noConversion"/>
  </si>
  <si>
    <t>물푸기(펌프+발전기)</t>
    <phoneticPr fontId="5" type="noConversion"/>
  </si>
  <si>
    <t>디젤엔진</t>
    <phoneticPr fontId="5" type="noConversion"/>
  </si>
  <si>
    <t>11.19kw</t>
    <phoneticPr fontId="5" type="noConversion"/>
  </si>
  <si>
    <t>hr</t>
    <phoneticPr fontId="5" type="noConversion"/>
  </si>
  <si>
    <t>kw</t>
    <phoneticPr fontId="5" type="noConversion"/>
  </si>
  <si>
    <t>물푸기</t>
    <phoneticPr fontId="5" type="noConversion"/>
  </si>
  <si>
    <t>건설용펌프</t>
    <phoneticPr fontId="5" type="noConversion"/>
  </si>
  <si>
    <t>kw</t>
    <phoneticPr fontId="5" type="noConversion"/>
  </si>
  <si>
    <t>mm</t>
    <phoneticPr fontId="5" type="noConversion"/>
  </si>
  <si>
    <t xml:space="preserve"> 7800 디젤엔진 </t>
    <phoneticPr fontId="5" type="noConversion"/>
  </si>
  <si>
    <t xml:space="preserve"> 7730 건설용펌프(자흡식)</t>
    <phoneticPr fontId="5" type="noConversion"/>
  </si>
  <si>
    <t>150mm</t>
    <phoneticPr fontId="5" type="noConversion"/>
  </si>
  <si>
    <t>디젤엔진</t>
    <phoneticPr fontId="11" type="noConversion"/>
  </si>
  <si>
    <t>11.19kw</t>
    <phoneticPr fontId="11" type="noConversion"/>
  </si>
  <si>
    <t>hr</t>
    <phoneticPr fontId="5" type="noConversion"/>
  </si>
  <si>
    <t>건설용펌프(자흡식)</t>
    <phoneticPr fontId="11" type="noConversion"/>
  </si>
  <si>
    <t>150mm</t>
    <phoneticPr fontId="11" type="noConversion"/>
  </si>
  <si>
    <t>일반기계운전사</t>
    <phoneticPr fontId="11" type="noConversion"/>
  </si>
  <si>
    <t>0.16인/8시간/3대</t>
    <phoneticPr fontId="11" type="noConversion"/>
  </si>
  <si>
    <t>잡재료비</t>
    <phoneticPr fontId="11" type="noConversion"/>
  </si>
  <si>
    <t>(노무비+기계손료+경비)</t>
    <phoneticPr fontId="11" type="noConversion"/>
  </si>
  <si>
    <t>펌프150mm</t>
    <phoneticPr fontId="11" type="noConversion"/>
  </si>
  <si>
    <t>순성토 운반거리표</t>
    <phoneticPr fontId="5" type="noConversion"/>
  </si>
  <si>
    <t>사토장</t>
    <phoneticPr fontId="5" type="noConversion"/>
  </si>
  <si>
    <t>표토제거</t>
    <phoneticPr fontId="5" type="noConversion"/>
  </si>
  <si>
    <t>표토제거 정지(토사)</t>
    <phoneticPr fontId="5" type="noConversion"/>
  </si>
  <si>
    <t>운반(L=10.0km)</t>
    <phoneticPr fontId="11" type="noConversion"/>
  </si>
  <si>
    <t>운반(L=0.65km)</t>
    <phoneticPr fontId="11" type="noConversion"/>
  </si>
  <si>
    <t>덤프15.0ton(L=10.0km)</t>
    <phoneticPr fontId="11" type="noConversion"/>
  </si>
  <si>
    <t>사토장 (탐방로) 순성토 운반</t>
    <phoneticPr fontId="5" type="noConversion"/>
  </si>
  <si>
    <t>개천저수지 인공식물섬 철거 총괄수량집계표</t>
    <phoneticPr fontId="5" type="noConversion"/>
  </si>
  <si>
    <t>공종</t>
    <phoneticPr fontId="5" type="noConversion"/>
  </si>
  <si>
    <t>계</t>
    <phoneticPr fontId="5" type="noConversion"/>
  </si>
  <si>
    <t>단위</t>
    <phoneticPr fontId="5" type="noConversion"/>
  </si>
  <si>
    <t>비고</t>
    <phoneticPr fontId="5" type="noConversion"/>
  </si>
  <si>
    <t>무근콘크리트 깨기및 상차</t>
    <phoneticPr fontId="5" type="noConversion"/>
  </si>
  <si>
    <t>㎥</t>
    <phoneticPr fontId="5" type="noConversion"/>
  </si>
  <si>
    <t>인공식물섬 철거</t>
    <phoneticPr fontId="5" type="noConversion"/>
  </si>
  <si>
    <t>㎥</t>
    <phoneticPr fontId="5" type="noConversion"/>
  </si>
  <si>
    <t>폐기물상차</t>
  </si>
  <si>
    <t>혼합폐기물</t>
    <phoneticPr fontId="5" type="noConversion"/>
  </si>
  <si>
    <t>혼합폐기물</t>
    <phoneticPr fontId="5" type="noConversion"/>
  </si>
  <si>
    <t>㎥</t>
    <phoneticPr fontId="5" type="noConversion"/>
  </si>
  <si>
    <t>폐기물처리</t>
    <phoneticPr fontId="5" type="noConversion"/>
  </si>
  <si>
    <t>무근콘크리트</t>
    <phoneticPr fontId="5" type="noConversion"/>
  </si>
  <si>
    <t>무근콘크리트</t>
    <phoneticPr fontId="5" type="noConversion"/>
  </si>
  <si>
    <t>TON</t>
    <phoneticPr fontId="5" type="noConversion"/>
  </si>
  <si>
    <t>TON</t>
    <phoneticPr fontId="5" type="noConversion"/>
  </si>
  <si>
    <r>
      <t>2.3ton/</t>
    </r>
    <r>
      <rPr>
        <sz val="11"/>
        <rFont val="맑은 고딕"/>
        <family val="3"/>
        <charset val="129"/>
      </rPr>
      <t>㎥</t>
    </r>
    <phoneticPr fontId="5" type="noConversion"/>
  </si>
  <si>
    <t>혼합폐기물</t>
    <phoneticPr fontId="5" type="noConversion"/>
  </si>
  <si>
    <t>TON</t>
    <phoneticPr fontId="5" type="noConversion"/>
  </si>
  <si>
    <t>철근 고재처리</t>
    <phoneticPr fontId="5" type="noConversion"/>
  </si>
  <si>
    <t>개천저수지 제1준설장 인공식물섬 철거 수량집계표</t>
    <phoneticPr fontId="5" type="noConversion"/>
  </si>
  <si>
    <t>단위수량</t>
    <phoneticPr fontId="5" type="noConversion"/>
  </si>
  <si>
    <t>단위수량</t>
    <phoneticPr fontId="5" type="noConversion"/>
  </si>
  <si>
    <t>면적(개소)</t>
    <phoneticPr fontId="5" type="noConversion"/>
  </si>
  <si>
    <t>면적(개소)</t>
    <phoneticPr fontId="5" type="noConversion"/>
  </si>
  <si>
    <t>총수량</t>
    <phoneticPr fontId="5" type="noConversion"/>
  </si>
  <si>
    <t>본체</t>
    <phoneticPr fontId="5" type="noConversion"/>
  </si>
  <si>
    <t>본체</t>
    <phoneticPr fontId="5" type="noConversion"/>
  </si>
  <si>
    <t>혼합폐기물</t>
    <phoneticPr fontId="5" type="noConversion"/>
  </si>
  <si>
    <t>점질토</t>
    <phoneticPr fontId="5" type="noConversion"/>
  </si>
  <si>
    <t>1500~1700kg/m</t>
    <phoneticPr fontId="5" type="noConversion"/>
  </si>
  <si>
    <t>철거</t>
    <phoneticPr fontId="5" type="noConversion"/>
  </si>
  <si>
    <t>철거</t>
    <phoneticPr fontId="5" type="noConversion"/>
  </si>
  <si>
    <t>수중고정닻</t>
    <phoneticPr fontId="5" type="noConversion"/>
  </si>
  <si>
    <t>수중고정닻</t>
    <phoneticPr fontId="5" type="noConversion"/>
  </si>
  <si>
    <t>무근콘크리트</t>
    <phoneticPr fontId="5" type="noConversion"/>
  </si>
  <si>
    <t>H빔</t>
    <phoneticPr fontId="5" type="noConversion"/>
  </si>
  <si>
    <t>WIRE ROPE</t>
    <phoneticPr fontId="5" type="noConversion"/>
  </si>
  <si>
    <t>D6mm</t>
    <phoneticPr fontId="5" type="noConversion"/>
  </si>
  <si>
    <t>D10mm</t>
    <phoneticPr fontId="5" type="noConversion"/>
  </si>
  <si>
    <t>개천저수지 제2준설장 인공식물섬 철거 수량집계표</t>
    <phoneticPr fontId="5" type="noConversion"/>
  </si>
  <si>
    <t>개천저수지 인공식물섬(본체) 철거 단위수량</t>
    <phoneticPr fontId="5" type="noConversion"/>
  </si>
  <si>
    <t>공정</t>
    <phoneticPr fontId="5" type="noConversion"/>
  </si>
  <si>
    <t>산출근거</t>
    <phoneticPr fontId="5" type="noConversion"/>
  </si>
  <si>
    <t>수량</t>
    <phoneticPr fontId="5" type="noConversion"/>
  </si>
  <si>
    <t>본체
(혼합폐기물)</t>
    <phoneticPr fontId="5" type="noConversion"/>
  </si>
  <si>
    <t>부력제(폴리에틸렌폼)</t>
    <phoneticPr fontId="5" type="noConversion"/>
  </si>
  <si>
    <t>1.0x1.0x0.02x150kg/㎥(건설폐기물의 종류에 따른분류)=</t>
    <phoneticPr fontId="5" type="noConversion"/>
  </si>
  <si>
    <t>kg</t>
    <phoneticPr fontId="5" type="noConversion"/>
  </si>
  <si>
    <t>㎡당</t>
    <phoneticPr fontId="5" type="noConversion"/>
  </si>
  <si>
    <t>HDPE 벌집형 외부망체</t>
    <phoneticPr fontId="5" type="noConversion"/>
  </si>
  <si>
    <r>
      <t>(1㎡당0.2x1.0x3면+1.0x1.0x2면)=2.6</t>
    </r>
    <r>
      <rPr>
        <sz val="11"/>
        <rFont val="맑은 고딕"/>
        <family val="3"/>
        <charset val="129"/>
      </rPr>
      <t xml:space="preserve">㎡
</t>
    </r>
    <r>
      <rPr>
        <sz val="11"/>
        <rFont val="굴림"/>
        <family val="3"/>
        <charset val="129"/>
      </rPr>
      <t>x HDPE단위중량1.2kg/㎡=</t>
    </r>
    <phoneticPr fontId="5" type="noConversion"/>
  </si>
  <si>
    <t>3.75mx15.1(kg/100m)/100=</t>
    <phoneticPr fontId="5" type="noConversion"/>
  </si>
  <si>
    <t>개소당</t>
    <phoneticPr fontId="5" type="noConversion"/>
  </si>
  <si>
    <t>3.75mx42.1(kg/100m)/100=</t>
    <phoneticPr fontId="5" type="noConversion"/>
  </si>
  <si>
    <t>개천저수지 인공식물섬(수중 고정닻) 철거 단위수량</t>
    <phoneticPr fontId="5" type="noConversion"/>
  </si>
  <si>
    <t>무근콘크리트
(A-TYPE)</t>
    <phoneticPr fontId="5" type="noConversion"/>
  </si>
  <si>
    <t>A-TYPE</t>
    <phoneticPr fontId="5" type="noConversion"/>
  </si>
  <si>
    <t>0.45x0.45xH(0.45m)=</t>
    <phoneticPr fontId="5" type="noConversion"/>
  </si>
  <si>
    <t>H-빔
(B-TYPE)</t>
    <phoneticPr fontId="5" type="noConversion"/>
  </si>
  <si>
    <t>B-TYPE</t>
    <phoneticPr fontId="5" type="noConversion"/>
  </si>
  <si>
    <t>(치수150x150)
길이 0.31mx 31.5kg/m=9.7kg</t>
    <phoneticPr fontId="5" type="noConversion"/>
  </si>
  <si>
    <t>제2침강지</t>
    <phoneticPr fontId="5" type="noConversion"/>
  </si>
  <si>
    <t>무근콘크리트깨기및상차</t>
    <phoneticPr fontId="11" type="noConversion"/>
  </si>
  <si>
    <t>㎥</t>
    <phoneticPr fontId="5" type="noConversion"/>
  </si>
  <si>
    <t>인공식물섬 철거</t>
    <phoneticPr fontId="5" type="noConversion"/>
  </si>
  <si>
    <t>혼합폐기물상차</t>
    <phoneticPr fontId="11" type="noConversion"/>
  </si>
  <si>
    <t>폐기물처리(폐콘크리트)</t>
    <phoneticPr fontId="11" type="noConversion"/>
  </si>
  <si>
    <t>폐콘크리트</t>
    <phoneticPr fontId="5" type="noConversion"/>
  </si>
  <si>
    <t>TON</t>
    <phoneticPr fontId="5" type="noConversion"/>
  </si>
  <si>
    <t>폐기물처리(혼합폐기물)</t>
    <phoneticPr fontId="11" type="noConversion"/>
  </si>
  <si>
    <t>기타 건설폐기물(폐보드류,폐판넬등)</t>
    <phoneticPr fontId="5" type="noConversion"/>
  </si>
  <si>
    <t>강재고재처리</t>
    <phoneticPr fontId="11" type="noConversion"/>
  </si>
  <si>
    <t>고  철(STS)</t>
  </si>
  <si>
    <t>27종</t>
    <phoneticPr fontId="11" type="noConversion"/>
  </si>
  <si>
    <t>TON</t>
    <phoneticPr fontId="11" type="noConversion"/>
  </si>
  <si>
    <t>인공식물섬 철거 수량계산서 참조</t>
    <phoneticPr fontId="16" type="noConversion"/>
  </si>
  <si>
    <t>"</t>
    <phoneticPr fontId="16" type="noConversion"/>
  </si>
  <si>
    <t>발생량x공재율70%</t>
    <phoneticPr fontId="16" type="noConversion"/>
  </si>
  <si>
    <t>건설폐기물(폐보드류)</t>
    <phoneticPr fontId="5" type="noConversion"/>
  </si>
  <si>
    <t>준설장 비용</t>
    <phoneticPr fontId="5" type="noConversion"/>
  </si>
  <si>
    <t>사토장 비용</t>
    <phoneticPr fontId="5" type="noConversion"/>
  </si>
  <si>
    <t>인공섬철거 비용</t>
    <phoneticPr fontId="5" type="noConversion"/>
  </si>
  <si>
    <t>준설장 가설 비용</t>
    <phoneticPr fontId="5" type="noConversion"/>
  </si>
  <si>
    <t>부대비</t>
    <phoneticPr fontId="5" type="noConversion"/>
  </si>
  <si>
    <t>토적계산서참조</t>
    <phoneticPr fontId="16" type="noConversion"/>
  </si>
  <si>
    <t>사토장(탐방로) 성토</t>
    <phoneticPr fontId="5" type="noConversion"/>
  </si>
  <si>
    <t>성토</t>
    <phoneticPr fontId="5" type="noConversion"/>
  </si>
  <si>
    <t>백호(0.7㎥) 탐방로 성토</t>
    <phoneticPr fontId="5" type="noConversion"/>
  </si>
  <si>
    <t>사토장(탐방로) 다짐</t>
    <phoneticPr fontId="5" type="noConversion"/>
  </si>
  <si>
    <t>진동로울러(핸드가이드식)</t>
    <phoneticPr fontId="5" type="noConversion"/>
  </si>
  <si>
    <t>진동로울러(핸드가이드식) 탐방로 다짐</t>
    <phoneticPr fontId="5" type="noConversion"/>
  </si>
  <si>
    <t>진동로울러</t>
    <phoneticPr fontId="5" type="noConversion"/>
  </si>
  <si>
    <t>핸드가이드식</t>
    <phoneticPr fontId="5" type="noConversion"/>
  </si>
  <si>
    <t>다짐속도(V)</t>
    <phoneticPr fontId="5" type="noConversion"/>
  </si>
  <si>
    <t>롤러의 유효폭(W)</t>
    <phoneticPr fontId="5" type="noConversion"/>
  </si>
  <si>
    <t>작업효율 E</t>
    <phoneticPr fontId="5" type="noConversion"/>
  </si>
  <si>
    <t>소요다짐횟수(N)</t>
    <phoneticPr fontId="5" type="noConversion"/>
  </si>
  <si>
    <t>펴는흙의두께(D)</t>
    <phoneticPr fontId="5" type="noConversion"/>
  </si>
  <si>
    <r>
      <t>①=1000×②×</t>
    </r>
    <r>
      <rPr>
        <sz val="10"/>
        <rFont val="맑은 고딕"/>
        <family val="3"/>
        <charset val="129"/>
      </rPr>
      <t>③</t>
    </r>
    <r>
      <rPr>
        <sz val="10"/>
        <rFont val="굴림"/>
        <family val="3"/>
        <charset val="129"/>
      </rPr>
      <t>×④×</t>
    </r>
    <r>
      <rPr>
        <sz val="10"/>
        <rFont val="맑은 고딕"/>
        <family val="3"/>
        <charset val="129"/>
      </rPr>
      <t>⑤×</t>
    </r>
    <r>
      <rPr>
        <sz val="10"/>
        <rFont val="굴림"/>
        <family val="3"/>
        <charset val="129"/>
      </rPr>
      <t>f/</t>
    </r>
    <r>
      <rPr>
        <sz val="10"/>
        <rFont val="맑은 고딕"/>
        <family val="3"/>
        <charset val="129"/>
      </rPr>
      <t>⑥</t>
    </r>
    <phoneticPr fontId="5" type="noConversion"/>
  </si>
  <si>
    <t>Q=1000×V×W×D×E×f / N</t>
    <phoneticPr fontId="5" type="noConversion"/>
  </si>
  <si>
    <t>진동로울러(핸드가이드식)</t>
    <phoneticPr fontId="5" type="noConversion"/>
  </si>
  <si>
    <t>ton</t>
    <phoneticPr fontId="5" type="noConversion"/>
  </si>
  <si>
    <t>1209 진동로울러(핸드가이드식)</t>
    <phoneticPr fontId="5" type="noConversion"/>
  </si>
  <si>
    <t>일반기계운전사</t>
    <phoneticPr fontId="5" type="noConversion"/>
  </si>
  <si>
    <t>다짐</t>
    <phoneticPr fontId="5" type="noConversion"/>
  </si>
  <si>
    <t>사토장 (탐방로) 순성토 굴착 및 적재</t>
    <phoneticPr fontId="5" type="noConversion"/>
  </si>
  <si>
    <t>백호(0.7㎥) 사토장 (탐방로 순성토) 굴착 및 적재</t>
    <phoneticPr fontId="5" type="noConversion"/>
  </si>
  <si>
    <t>굴착및적재</t>
    <phoneticPr fontId="5" type="noConversion"/>
  </si>
  <si>
    <t>가물막이토공 쌓기</t>
    <phoneticPr fontId="5" type="noConversion"/>
  </si>
  <si>
    <t>백호(0.7㎥) 가물막이 쌓기</t>
    <phoneticPr fontId="5" type="noConversion"/>
  </si>
  <si>
    <t>백호(0.7㎥) 가도설치</t>
    <phoneticPr fontId="5" type="noConversion"/>
  </si>
  <si>
    <t>백호(0.7㎥) 가물막이 헐기 및 적재</t>
    <phoneticPr fontId="5" type="noConversion"/>
  </si>
  <si>
    <t>가물막이토공 헐기 및 적재</t>
    <phoneticPr fontId="5" type="noConversion"/>
  </si>
  <si>
    <t>가물막이 쌓기1회</t>
    <phoneticPr fontId="16" type="noConversion"/>
  </si>
  <si>
    <t>가물막이 헐기및적재1회</t>
    <phoneticPr fontId="16" type="noConversion"/>
  </si>
  <si>
    <t>백호 0.7㎥</t>
    <phoneticPr fontId="5" type="noConversion"/>
  </si>
  <si>
    <t>백호 0.7㎥</t>
    <phoneticPr fontId="5" type="noConversion"/>
  </si>
  <si>
    <t>백호(0.7㎥) 가물막이 토공 굴착 및 적재</t>
    <phoneticPr fontId="5" type="noConversion"/>
  </si>
  <si>
    <t>가물막이 토공 참조</t>
    <phoneticPr fontId="16" type="noConversion"/>
  </si>
  <si>
    <t>사토장 (탐방로) 순성토 운반거리표</t>
    <phoneticPr fontId="5" type="noConversion"/>
  </si>
  <si>
    <t>가물막이 토공 운반</t>
    <phoneticPr fontId="5" type="noConversion"/>
  </si>
  <si>
    <t>가물막이 토공 굴착 및 적재</t>
    <phoneticPr fontId="5" type="noConversion"/>
  </si>
  <si>
    <t>가물막이 토공 운반거리표</t>
    <phoneticPr fontId="5" type="noConversion"/>
  </si>
  <si>
    <t>가물막이 토공 운반 2회(설치+헐기)</t>
    <phoneticPr fontId="16" type="noConversion"/>
  </si>
  <si>
    <t>흐트러진상태</t>
    <phoneticPr fontId="5" type="noConversion"/>
  </si>
  <si>
    <t>제3호표</t>
    <phoneticPr fontId="5" type="noConversion"/>
  </si>
  <si>
    <t>제4호표</t>
    <phoneticPr fontId="5" type="noConversion"/>
  </si>
  <si>
    <t>제5호표</t>
    <phoneticPr fontId="5" type="noConversion"/>
  </si>
  <si>
    <t>제6호표</t>
    <phoneticPr fontId="5" type="noConversion"/>
  </si>
  <si>
    <t>제7호표</t>
    <phoneticPr fontId="5" type="noConversion"/>
  </si>
  <si>
    <t>제8호표</t>
    <phoneticPr fontId="5" type="noConversion"/>
  </si>
  <si>
    <t>제9호표</t>
    <phoneticPr fontId="5" type="noConversion"/>
  </si>
  <si>
    <t>제10호표</t>
    <phoneticPr fontId="5" type="noConversion"/>
  </si>
  <si>
    <t>제11호표</t>
    <phoneticPr fontId="5" type="noConversion"/>
  </si>
  <si>
    <t>제12호표</t>
    <phoneticPr fontId="5" type="noConversion"/>
  </si>
  <si>
    <t>제13호표</t>
    <phoneticPr fontId="5" type="noConversion"/>
  </si>
  <si>
    <t>제14호표</t>
    <phoneticPr fontId="5" type="noConversion"/>
  </si>
  <si>
    <t>제15호표</t>
    <phoneticPr fontId="5" type="noConversion"/>
  </si>
  <si>
    <t>제16호표</t>
    <phoneticPr fontId="5" type="noConversion"/>
  </si>
  <si>
    <t>제17호표</t>
    <phoneticPr fontId="5" type="noConversion"/>
  </si>
  <si>
    <t>제18호표</t>
    <phoneticPr fontId="5" type="noConversion"/>
  </si>
  <si>
    <t>제19호표</t>
    <phoneticPr fontId="5" type="noConversion"/>
  </si>
  <si>
    <t>제20호표</t>
    <phoneticPr fontId="5" type="noConversion"/>
  </si>
  <si>
    <t>제21호표</t>
    <phoneticPr fontId="5" type="noConversion"/>
  </si>
  <si>
    <t>제22호표</t>
    <phoneticPr fontId="5" type="noConversion"/>
  </si>
  <si>
    <t>2026년도</t>
    <phoneticPr fontId="5" type="noConversion"/>
  </si>
  <si>
    <t>공사기간10일x8시간</t>
    <phoneticPr fontId="16" type="noConversion"/>
  </si>
  <si>
    <t>벼락저수지</t>
    <phoneticPr fontId="5" type="noConversion"/>
  </si>
  <si>
    <t>벼락저수지 가도 토공 토적계산서</t>
    <phoneticPr fontId="5" type="noConversion"/>
  </si>
  <si>
    <t>한동저수지</t>
    <phoneticPr fontId="5" type="noConversion"/>
  </si>
  <si>
    <t>벼락저수지 준설공사 총괄 토적계산서</t>
    <phoneticPr fontId="5" type="noConversion"/>
  </si>
  <si>
    <t>벼락저수지 준설토</t>
    <phoneticPr fontId="5" type="noConversion"/>
  </si>
  <si>
    <t>벼락저수지 준설공사 토적계산서</t>
    <phoneticPr fontId="5" type="noConversion"/>
  </si>
  <si>
    <t>벼락저수지 준설공사 사토장 토적계산서</t>
    <phoneticPr fontId="5" type="noConversion"/>
  </si>
  <si>
    <t>벼락저수지 준설사업 원가계산서</t>
    <phoneticPr fontId="5" type="noConversion"/>
  </si>
  <si>
    <t>벼락저수지 준설공사비 명세서</t>
    <phoneticPr fontId="5" type="noConversion"/>
  </si>
  <si>
    <t>세부공종명 : 벼락저수지 준설공사</t>
    <phoneticPr fontId="16" type="noConversion"/>
  </si>
  <si>
    <t>사토장 준설토 운반</t>
    <phoneticPr fontId="5" type="noConversion"/>
  </si>
  <si>
    <t>덤프15.0ton(L=3.0km)</t>
    <phoneticPr fontId="11" type="noConversion"/>
  </si>
  <si>
    <t>NO.2+0.0</t>
    <phoneticPr fontId="5" type="noConversion"/>
  </si>
  <si>
    <t>NO.3+0.0</t>
    <phoneticPr fontId="5" type="noConversion"/>
  </si>
  <si>
    <t>NO.4+0.0</t>
    <phoneticPr fontId="5" type="noConversion"/>
  </si>
  <si>
    <t>NO.5+0.0</t>
    <phoneticPr fontId="5" type="noConversion"/>
  </si>
  <si>
    <t>시안리708번지(L=3.0km)</t>
    <phoneticPr fontId="5" type="noConversion"/>
  </si>
  <si>
    <t>NO.6+0.0</t>
    <phoneticPr fontId="5" type="noConversion"/>
  </si>
  <si>
    <t>NO.7+0.0</t>
    <phoneticPr fontId="5" type="noConversion"/>
  </si>
  <si>
    <t>NO.8+0.0</t>
    <phoneticPr fontId="5" type="noConversion"/>
  </si>
  <si>
    <t>NO.9+0.0</t>
    <phoneticPr fontId="5" type="noConversion"/>
  </si>
  <si>
    <t>NO.10+0.0</t>
    <phoneticPr fontId="5" type="noConversion"/>
  </si>
  <si>
    <t>NO.11+0.0</t>
    <phoneticPr fontId="5" type="noConversion"/>
  </si>
  <si>
    <t>NO.11+9.0</t>
    <phoneticPr fontId="5" type="noConversion"/>
  </si>
  <si>
    <t>사토장 준설토 운반거리표</t>
    <phoneticPr fontId="5" type="noConversion"/>
  </si>
  <si>
    <t xml:space="preserve">  ■ 벼락저수지준설사업 준설토 운반 거리표</t>
    <phoneticPr fontId="10" type="noConversion"/>
  </si>
  <si>
    <t xml:space="preserve">사토장 </t>
    <phoneticPr fontId="10" type="noConversion"/>
  </si>
  <si>
    <t>벼락저수지          토취장</t>
    <phoneticPr fontId="10" type="noConversion"/>
  </si>
  <si>
    <t>2026년 상반기 적용</t>
    <phoneticPr fontId="13" type="noConversion"/>
  </si>
  <si>
    <t>2026. 1. 2</t>
    <phoneticPr fontId="13" type="noConversion"/>
  </si>
  <si>
    <t>Ⅲ. 개 별 직 종 노 임 단 가</t>
    <phoneticPr fontId="13" type="noConversion"/>
  </si>
  <si>
    <t>직 종 명</t>
    <phoneticPr fontId="13" type="noConversion"/>
  </si>
  <si>
    <r>
      <t>202</t>
    </r>
    <r>
      <rPr>
        <b/>
        <sz val="10"/>
        <color indexed="8"/>
        <rFont val="한양신명조"/>
        <family val="3"/>
        <charset val="129"/>
      </rPr>
      <t>6.1.2</t>
    </r>
    <phoneticPr fontId="13" type="noConversion"/>
  </si>
  <si>
    <r>
      <t>202</t>
    </r>
    <r>
      <rPr>
        <b/>
        <sz val="10"/>
        <color indexed="8"/>
        <rFont val="한양신명조"/>
        <family val="3"/>
        <charset val="129"/>
      </rPr>
      <t>5.</t>
    </r>
    <r>
      <rPr>
        <b/>
        <sz val="10"/>
        <color indexed="8"/>
        <rFont val="굴림"/>
        <family val="3"/>
        <charset val="129"/>
      </rPr>
      <t>9</t>
    </r>
    <r>
      <rPr>
        <b/>
        <sz val="10"/>
        <color indexed="8"/>
        <rFont val="한양신명조"/>
        <family val="3"/>
        <charset val="129"/>
      </rPr>
      <t>.1</t>
    </r>
    <phoneticPr fontId="13" type="noConversion"/>
  </si>
  <si>
    <r>
      <t>202</t>
    </r>
    <r>
      <rPr>
        <b/>
        <sz val="10"/>
        <color indexed="8"/>
        <rFont val="굴림"/>
        <family val="3"/>
        <charset val="129"/>
      </rPr>
      <t>4</t>
    </r>
    <r>
      <rPr>
        <b/>
        <sz val="10"/>
        <color indexed="8"/>
        <rFont val="한양신명조"/>
        <family val="3"/>
        <charset val="129"/>
      </rPr>
      <t>.</t>
    </r>
    <r>
      <rPr>
        <b/>
        <sz val="10"/>
        <color indexed="8"/>
        <rFont val="굴림"/>
        <family val="3"/>
        <charset val="129"/>
      </rPr>
      <t>9</t>
    </r>
    <r>
      <rPr>
        <b/>
        <sz val="10"/>
        <color indexed="8"/>
        <rFont val="한양신명조"/>
        <family val="3"/>
        <charset val="129"/>
      </rPr>
      <t>.1</t>
    </r>
    <phoneticPr fontId="13" type="noConversion"/>
  </si>
  <si>
    <t>2024.9.1</t>
    <phoneticPr fontId="13" type="noConversion"/>
  </si>
  <si>
    <t>2025.9.1</t>
    <phoneticPr fontId="13" type="noConversion"/>
  </si>
  <si>
    <t>철공</t>
    <phoneticPr fontId="13" type="noConversion"/>
  </si>
  <si>
    <t>철    공</t>
  </si>
  <si>
    <t>-</t>
  </si>
  <si>
    <t>한식미장공편수</t>
  </si>
  <si>
    <t>한식와공편수</t>
  </si>
  <si>
    <t>한식단청공편수</t>
  </si>
  <si>
    <t>한식석공조공</t>
  </si>
  <si>
    <t>한식미장공조공</t>
  </si>
  <si>
    <t>코 킹 공</t>
  </si>
  <si>
    <t>특급품질관리기술인</t>
  </si>
  <si>
    <t>고급품질관리기술인</t>
  </si>
  <si>
    <t>중급품질관리기술인</t>
  </si>
  <si>
    <t>초급품질관리기술인</t>
  </si>
  <si>
    <t>플로어링마루시공공</t>
  </si>
  <si>
    <t>교통정리원</t>
  </si>
  <si>
    <t>철 거 공</t>
  </si>
  <si>
    <t>흙막이공</t>
  </si>
  <si>
    <t>전철전공</t>
  </si>
  <si>
    <t>기  술  사</t>
  </si>
  <si>
    <t>특급기술자</t>
  </si>
  <si>
    <t>고급기술자</t>
  </si>
  <si>
    <t>중급기술자</t>
  </si>
  <si>
    <t>초급기술자</t>
  </si>
  <si>
    <t>고급숙련기술자</t>
  </si>
  <si>
    <t>중급숙련기술자</t>
  </si>
  <si>
    <t>초급숙련기술자</t>
  </si>
  <si>
    <t>고급기능사</t>
  </si>
  <si>
    <t>중급기능사</t>
  </si>
  <si>
    <t>초급기능사</t>
  </si>
  <si>
    <t>기  술  사 (기계/설비)</t>
  </si>
  <si>
    <t>특급기술자 (기계/설비)</t>
  </si>
  <si>
    <t>고급기술자 (기계설비)</t>
  </si>
  <si>
    <t>중급기술자 (기계/설비)</t>
  </si>
  <si>
    <t>초급기술자 (기계/설비)</t>
  </si>
  <si>
    <t>고급숙련기술자 (기계/설비)</t>
  </si>
  <si>
    <t>중급숙련기술자 (기계/설비)</t>
  </si>
  <si>
    <t>초급숙련기술자 (기계/설비)</t>
  </si>
  <si>
    <t>기  술  사 (전기)</t>
  </si>
  <si>
    <t>특급기술자 (전기)</t>
  </si>
  <si>
    <t>고급기술자 (전기)</t>
  </si>
  <si>
    <t>중급기술자 (전기)</t>
  </si>
  <si>
    <t>초급기술자 (전기)</t>
  </si>
  <si>
    <t>고급숙련기술자 (전기)</t>
  </si>
  <si>
    <t>중급숙련기술자 (전기)</t>
  </si>
  <si>
    <t>초급숙련기술자 (전기)</t>
  </si>
  <si>
    <t>기  술  사 (정보통신)</t>
  </si>
  <si>
    <t>특급기술자 (정보통신)</t>
  </si>
  <si>
    <t>고급기술자 (정보통신)</t>
  </si>
  <si>
    <t>중급기술자 (정보통신)</t>
  </si>
  <si>
    <t>초급기술자 (정보통신)</t>
  </si>
  <si>
    <t>고급숙련기술자 (정보통신)</t>
  </si>
  <si>
    <t>중급숙련기술자 (정보통신)</t>
  </si>
  <si>
    <t>초급숙련기술자 (정보통신)</t>
  </si>
  <si>
    <t>기  술  사 (환경)</t>
  </si>
  <si>
    <t>특급기술자 (환경)</t>
  </si>
  <si>
    <t>고급기술자 (환경)</t>
  </si>
  <si>
    <t>중급기술자 (환경)</t>
  </si>
  <si>
    <t>초급기술자 (환경)</t>
  </si>
  <si>
    <t>고급숙련기술자 (환경)</t>
  </si>
  <si>
    <t>중급숙련기술자 (환경)</t>
  </si>
  <si>
    <t>초급숙련기술자 (환경)</t>
  </si>
  <si>
    <t>기  술  사 (원자력)</t>
  </si>
  <si>
    <t>특급기술자 (원자력)</t>
  </si>
  <si>
    <t>고급기술자 (원자력)</t>
  </si>
  <si>
    <t>중급기술자 (원자력)</t>
  </si>
  <si>
    <t>초급기술자 (원자력)</t>
  </si>
  <si>
    <t>고급숙련기술자 (원자력)</t>
  </si>
  <si>
    <t>중급숙련기술자 (원자력)</t>
  </si>
  <si>
    <t>초급숙련기술자 (원자력)</t>
  </si>
  <si>
    <t>기  술  사 (기타)</t>
  </si>
  <si>
    <t>특급기술자 (기타)</t>
  </si>
  <si>
    <t>고급기술자 (기타)</t>
  </si>
  <si>
    <t>중급기술자 (기타)</t>
  </si>
  <si>
    <t>초급기술자 (기타)</t>
  </si>
  <si>
    <t>고급숙련기술자 (기타)</t>
  </si>
  <si>
    <t>중급숙련기술자 (기타)</t>
  </si>
  <si>
    <t>초급숙련기술자 (기타)</t>
  </si>
  <si>
    <t>측량기술사</t>
  </si>
  <si>
    <t>측량특급기술자</t>
  </si>
  <si>
    <t>측량고급기술자</t>
  </si>
  <si>
    <t>측량중급기술자</t>
  </si>
  <si>
    <t>IT기획자</t>
  </si>
  <si>
    <t>IT컨설턴트</t>
  </si>
  <si>
    <t>업무분석가</t>
  </si>
  <si>
    <t>데이터분석가</t>
  </si>
  <si>
    <t>IT프로젝트관리자</t>
  </si>
  <si>
    <t>IT아키텍트</t>
  </si>
  <si>
    <t>UI/UX 기획/개발자</t>
  </si>
  <si>
    <t>UI/UX 디자이너</t>
  </si>
  <si>
    <t>응용SW 개발자</t>
  </si>
  <si>
    <t>시스템SW 개발자</t>
  </si>
  <si>
    <t>정보시스템운용자</t>
  </si>
  <si>
    <t>IT지원기술자</t>
  </si>
  <si>
    <t>IT마케터</t>
  </si>
  <si>
    <t>IT품질관리자</t>
  </si>
  <si>
    <t>IT테스터</t>
  </si>
  <si>
    <t>IT감리</t>
  </si>
  <si>
    <t>정보보안전문가</t>
  </si>
  <si>
    <t>CAD설계사(기계)(제조)</t>
  </si>
  <si>
    <t>CAD설계사(회로)(제조)</t>
  </si>
  <si>
    <t>제과제빵떡제조원(제조)</t>
  </si>
  <si>
    <t>식품가공원(제조)</t>
  </si>
  <si>
    <t>식품가공기계조작원(제조)</t>
  </si>
  <si>
    <t>귀금속보석세공원(제조)</t>
  </si>
  <si>
    <t>목재가공기계조작원(제조)</t>
  </si>
  <si>
    <t>펄프종이제조장치조작원(제조)</t>
  </si>
  <si>
    <t>종이제품생산기계조작원(제조)</t>
  </si>
  <si>
    <t>가구목제품제조원(제조)</t>
  </si>
  <si>
    <t>유리제품생산기계조작원(제조)</t>
  </si>
  <si>
    <t>점토제품생산기계조작원(제조)</t>
  </si>
  <si>
    <t>채석및석재절단원(제조)</t>
  </si>
  <si>
    <t>시멘트광물제품생산기계조작원(제조)</t>
  </si>
  <si>
    <t>화학제품생산기계조작원(제조)</t>
  </si>
  <si>
    <t>플라스틱제품생산기계조작원(제조)</t>
  </si>
  <si>
    <t>고무제품생산기계조작원(제조)</t>
  </si>
  <si>
    <t>고무·합성수지·도료배합원(제조)</t>
  </si>
  <si>
    <t>유약·점토제품원료배합원(제조)</t>
  </si>
  <si>
    <t>시멘트·아스콘배합원(제조)</t>
  </si>
  <si>
    <t>소성로조작원(제조)</t>
  </si>
  <si>
    <t>편집교정사(제조)</t>
  </si>
  <si>
    <t>종이및합성수지인쇄기계조작원(제조)</t>
  </si>
  <si>
    <t>인쇄기능원(제조)</t>
  </si>
  <si>
    <t>방적기계(섬유기계)조작원(제조)</t>
  </si>
  <si>
    <t>섬유기계정비원(제조)</t>
  </si>
  <si>
    <t>직조기조작원(제조)</t>
  </si>
  <si>
    <t>편직기조작원(제조)</t>
  </si>
  <si>
    <t>염색기계조작원(제조)</t>
  </si>
  <si>
    <t>재단사(제조)</t>
  </si>
  <si>
    <t>패턴사(제조)</t>
  </si>
  <si>
    <t>재봉사(제조)</t>
  </si>
  <si>
    <t>재봉기능원(제조)</t>
  </si>
  <si>
    <t>모피가죽제조원(제조)</t>
  </si>
  <si>
    <t>신발제조기조작원(제조)</t>
  </si>
  <si>
    <t>제관원(제조)</t>
  </si>
  <si>
    <t>주물(주조)원(제조)</t>
  </si>
  <si>
    <t>다이캐스트원(제조)</t>
  </si>
  <si>
    <t>권취원(제조)</t>
  </si>
  <si>
    <t>수동연마원(제조)</t>
  </si>
  <si>
    <t>선반기조작원(제조)</t>
  </si>
  <si>
    <t>프레나기조작원(제조)</t>
  </si>
  <si>
    <t>용융도금기조작원(제조)</t>
  </si>
  <si>
    <t>모형조각기조작원(제조)</t>
  </si>
  <si>
    <t>머쉬닝센터조작원(제조)</t>
  </si>
  <si>
    <t>기타공작기계조작원(제조)</t>
  </si>
  <si>
    <t>로봇기술자(제조)</t>
  </si>
  <si>
    <t>기계장치정비원(제조)</t>
  </si>
  <si>
    <t>보일러설치정비원(제조)</t>
  </si>
  <si>
    <t>전기전자설비정비원(제조)</t>
  </si>
  <si>
    <t>일반기계수리원(제조)</t>
  </si>
  <si>
    <t>전기및정밀기기수리원(제조)</t>
  </si>
  <si>
    <t>공업배관원(제조)</t>
  </si>
  <si>
    <t>폐수처리장치조작원(제조)</t>
  </si>
  <si>
    <t>고무플라스틱제품조립원(제조)</t>
  </si>
  <si>
    <t>상표부착원(제조)</t>
  </si>
  <si>
    <t>금속재료품질시험원(제조)</t>
  </si>
  <si>
    <t>전기·전자및기계품질관리사(제조)</t>
  </si>
  <si>
    <t>전기·전자및기계품질관리원(제조)</t>
  </si>
  <si>
    <t>전기·전자및기계제품시험원(제조)</t>
  </si>
  <si>
    <t>제품하역적재원(제조)</t>
  </si>
  <si>
    <t>내부특수차운전원(제조)</t>
  </si>
  <si>
    <t>외부특수차운전원(제조)</t>
  </si>
  <si>
    <t>나무의사</t>
  </si>
  <si>
    <t>수목치료기술자</t>
  </si>
  <si>
    <t>제1사토장</t>
    <phoneticPr fontId="5" type="noConversion"/>
  </si>
  <si>
    <t>안계면 시안리</t>
    <phoneticPr fontId="5" type="noConversion"/>
  </si>
  <si>
    <t>708</t>
    <phoneticPr fontId="5" type="noConversion"/>
  </si>
  <si>
    <t>답</t>
    <phoneticPr fontId="5" type="noConversion"/>
  </si>
  <si>
    <t xml:space="preserve">1필지당 </t>
    <phoneticPr fontId="5" type="noConversion"/>
  </si>
  <si>
    <t>제6호표</t>
    <phoneticPr fontId="5" type="noConversion"/>
  </si>
  <si>
    <t>8.2 단 가 산 출 서</t>
    <phoneticPr fontId="16" type="noConversion"/>
  </si>
  <si>
    <t>현장</t>
    <phoneticPr fontId="10" type="noConversion"/>
  </si>
  <si>
    <t>벼락저수지 준설사업 총괄원가계산서</t>
    <phoneticPr fontId="5" type="noConversion"/>
  </si>
  <si>
    <t>벼 락 저 수 지 (T B M 성과)</t>
    <phoneticPr fontId="5" type="noConversion"/>
  </si>
  <si>
    <t>목재데크 우측 시작점</t>
    <phoneticPr fontId="5" type="noConversion"/>
  </si>
  <si>
    <t>제7호표</t>
    <phoneticPr fontId="5" type="noConversion"/>
  </si>
  <si>
    <t>제8호표</t>
    <phoneticPr fontId="5" type="noConversion"/>
  </si>
  <si>
    <t>제9호표</t>
    <phoneticPr fontId="5" type="noConversion"/>
  </si>
  <si>
    <t>제10호표</t>
    <phoneticPr fontId="5" type="noConversion"/>
  </si>
  <si>
    <t>측중기</t>
    <phoneticPr fontId="5" type="noConversion"/>
  </si>
  <si>
    <t>(대한건설협회  2026. 1. 2 발표)</t>
    <phoneticPr fontId="5" type="noConversion"/>
  </si>
  <si>
    <t>사토장 토적계산서 면적X 0.2M</t>
    <phoneticPr fontId="16" type="noConversion"/>
  </si>
  <si>
    <t>(사토장+벼락저수지)토적계산서 면적X 0.2M</t>
    <phoneticPr fontId="16" type="noConversion"/>
  </si>
  <si>
    <t>1. 국내석유제품 평균가격(2026년 01월 1주, 기준일 '26.01.01)</t>
  </si>
  <si>
    <t xml:space="preserve">기간: 2026년 01월 08일 ~ 2026년 01월 08일 </t>
  </si>
  <si>
    <t>2026년 01월 08일 ~ 2026년 01월 08일 (원/리터)  </t>
  </si>
  <si>
    <t>(2026년 01월 01일자 발표)</t>
  </si>
  <si>
    <t>○ 세부설계비 산출(총괄)</t>
    <phoneticPr fontId="5" type="noConversion"/>
  </si>
  <si>
    <t>( 단위 : 천원)</t>
  </si>
  <si>
    <t>구    분</t>
  </si>
  <si>
    <t>세부설계비</t>
    <phoneticPr fontId="5" type="noConversion"/>
  </si>
  <si>
    <t>비고</t>
    <phoneticPr fontId="5" type="noConversion"/>
  </si>
  <si>
    <t>합계</t>
    <phoneticPr fontId="5" type="noConversion"/>
  </si>
  <si>
    <t>요율 대가</t>
    <phoneticPr fontId="5" type="noConversion"/>
  </si>
  <si>
    <t>추가업무비</t>
    <phoneticPr fontId="5" type="noConversion"/>
  </si>
  <si>
    <t>위탁관리비</t>
    <phoneticPr fontId="5" type="noConversion"/>
  </si>
  <si>
    <t>○ 요율에 의한 대가 산출</t>
    <phoneticPr fontId="5" type="noConversion"/>
  </si>
  <si>
    <t xml:space="preserve">  1) 요율산출내역</t>
    <phoneticPr fontId="5" type="noConversion"/>
  </si>
  <si>
    <t>- {(</t>
    <phoneticPr fontId="5" type="noConversion"/>
  </si>
  <si>
    <t>)</t>
  </si>
  <si>
    <t>×</t>
  </si>
  <si>
    <t>(</t>
  </si>
  <si>
    <t>÷</t>
  </si>
  <si>
    <t>)} =</t>
    <phoneticPr fontId="5" type="noConversion"/>
  </si>
  <si>
    <t xml:space="preserve">  2) 세부설계비 산출내역</t>
    <phoneticPr fontId="5" type="noConversion"/>
  </si>
  <si>
    <t>구분</t>
    <phoneticPr fontId="182" type="noConversion"/>
  </si>
  <si>
    <t>요율 대상액</t>
    <phoneticPr fontId="182" type="noConversion"/>
  </si>
  <si>
    <t>적용
요율
(%)</t>
    <phoneticPr fontId="5" type="noConversion"/>
  </si>
  <si>
    <t>산 출 금 액</t>
    <phoneticPr fontId="5" type="noConversion"/>
  </si>
  <si>
    <t>외주용역
비율</t>
    <phoneticPr fontId="182" type="noConversion"/>
  </si>
  <si>
    <t>公社 시행분
(부가세 제외)</t>
    <phoneticPr fontId="182" type="noConversion"/>
  </si>
  <si>
    <t>외주용역 시행분(부가세 포함)</t>
    <phoneticPr fontId="182" type="noConversion"/>
  </si>
  <si>
    <t>산출
금액</t>
  </si>
  <si>
    <t>계약
금액</t>
  </si>
  <si>
    <t>대상액*요율</t>
    <phoneticPr fontId="182" type="noConversion"/>
  </si>
  <si>
    <t>부가세</t>
    <phoneticPr fontId="182" type="noConversion"/>
  </si>
  <si>
    <t>합계</t>
    <phoneticPr fontId="182" type="noConversion"/>
  </si>
  <si>
    <t>대상금액</t>
    <phoneticPr fontId="182" type="noConversion"/>
  </si>
  <si>
    <t>낙찰율</t>
    <phoneticPr fontId="182" type="noConversion"/>
  </si>
  <si>
    <t>용역금액</t>
    <phoneticPr fontId="182" type="noConversion"/>
  </si>
  <si>
    <t>낙찰차액</t>
    <phoneticPr fontId="182" type="noConversion"/>
  </si>
  <si>
    <t>시행계획</t>
    <phoneticPr fontId="182" type="noConversion"/>
  </si>
  <si>
    <r>
      <t xml:space="preserve">   * [참고] 농어촌정비법 시행규칙 제60조 1항의 고시에 따른 세부설계비 요율 [</t>
    </r>
    <r>
      <rPr>
        <b/>
        <sz val="9"/>
        <color rgb="FFFF0000"/>
        <rFont val="맑은 고딕 Semilight"/>
        <family val="3"/>
        <charset val="129"/>
      </rPr>
      <t>2025년도</t>
    </r>
    <r>
      <rPr>
        <b/>
        <sz val="9"/>
        <rFont val="맑은 고딕 Semilight"/>
        <family val="3"/>
        <charset val="129"/>
      </rPr>
      <t xml:space="preserve"> 예산안 편성 및 기금운용계획안 작성 세부지침 기준 적용]</t>
    </r>
    <phoneticPr fontId="5" type="noConversion"/>
  </si>
  <si>
    <t xml:space="preserve">       대상액</t>
    <phoneticPr fontId="5" type="noConversion"/>
  </si>
  <si>
    <t>5천만원
까지</t>
    <phoneticPr fontId="182" type="noConversion"/>
  </si>
  <si>
    <t>1억원
까지</t>
    <phoneticPr fontId="182" type="noConversion"/>
  </si>
  <si>
    <t>2억원
까지</t>
    <phoneticPr fontId="182" type="noConversion"/>
  </si>
  <si>
    <t>3억원
까지</t>
    <phoneticPr fontId="182" type="noConversion"/>
  </si>
  <si>
    <t>5억원
까지</t>
    <phoneticPr fontId="182" type="noConversion"/>
  </si>
  <si>
    <t>10억원
까지</t>
    <phoneticPr fontId="182" type="noConversion"/>
  </si>
  <si>
    <t>20억원
까지</t>
    <phoneticPr fontId="182" type="noConversion"/>
  </si>
  <si>
    <t>30억원
까지</t>
    <phoneticPr fontId="182" type="noConversion"/>
  </si>
  <si>
    <t>50억원
까지</t>
    <phoneticPr fontId="182" type="noConversion"/>
  </si>
  <si>
    <t>100억원
까지</t>
    <phoneticPr fontId="182" type="noConversion"/>
  </si>
  <si>
    <t>200억원
까지</t>
    <phoneticPr fontId="182" type="noConversion"/>
  </si>
  <si>
    <t>300억원
까지</t>
    <phoneticPr fontId="182" type="noConversion"/>
  </si>
  <si>
    <t>500억원
까지</t>
    <phoneticPr fontId="182" type="noConversion"/>
  </si>
  <si>
    <t>1000억원
까지</t>
    <phoneticPr fontId="182" type="noConversion"/>
  </si>
  <si>
    <t>2000억원
까지</t>
    <phoneticPr fontId="182" type="noConversion"/>
  </si>
  <si>
    <t>3000억원
까지</t>
    <phoneticPr fontId="182" type="noConversion"/>
  </si>
  <si>
    <t>5000억원
까지</t>
    <phoneticPr fontId="182" type="noConversion"/>
  </si>
  <si>
    <t>구분</t>
    <phoneticPr fontId="5" type="noConversion"/>
  </si>
  <si>
    <t>세부설계비 요율</t>
    <phoneticPr fontId="5" type="noConversion"/>
  </si>
  <si>
    <t>○ 추가업무비 산출</t>
    <phoneticPr fontId="5" type="noConversion"/>
  </si>
  <si>
    <t>추가업무비(실비정액가산)</t>
    <phoneticPr fontId="182" type="noConversion"/>
  </si>
  <si>
    <t>합계(VAT포함)</t>
    <phoneticPr fontId="5" type="noConversion"/>
  </si>
  <si>
    <t>합계(VAT제외)</t>
    <phoneticPr fontId="5" type="noConversion"/>
  </si>
  <si>
    <t>측량</t>
    <phoneticPr fontId="5" type="noConversion"/>
  </si>
  <si>
    <t>지질조사</t>
    <phoneticPr fontId="5" type="noConversion"/>
  </si>
  <si>
    <t>토질조사</t>
    <phoneticPr fontId="5" type="noConversion"/>
  </si>
  <si>
    <t>토양조사</t>
    <phoneticPr fontId="5" type="noConversion"/>
  </si>
  <si>
    <t>추가업무비</t>
    <phoneticPr fontId="5" type="noConversion"/>
  </si>
  <si>
    <t>公社 직접 시행</t>
    <phoneticPr fontId="5" type="noConversion"/>
  </si>
  <si>
    <t>외주 용역 시행</t>
    <phoneticPr fontId="5" type="noConversion"/>
  </si>
  <si>
    <t>○ 위탁관리비 산출</t>
    <phoneticPr fontId="5" type="noConversion"/>
  </si>
  <si>
    <t xml:space="preserve">  1) 요율산출내역</t>
    <phoneticPr fontId="5" type="noConversion"/>
  </si>
  <si>
    <t>- {(</t>
    <phoneticPr fontId="5" type="noConversion"/>
  </si>
  <si>
    <t xml:space="preserve">  2) 위탁관리비 산출내역</t>
    <phoneticPr fontId="5" type="noConversion"/>
  </si>
  <si>
    <t xml:space="preserve"> * [참고] 농어촌정비법 시행규칙 제60조 1항의 고시에 따른 위탁관리비 요율</t>
    <phoneticPr fontId="5" type="noConversion"/>
  </si>
  <si>
    <t>적    용    대    상    액</t>
    <phoneticPr fontId="5" type="noConversion"/>
  </si>
  <si>
    <t>산출금액</t>
    <phoneticPr fontId="182" type="noConversion"/>
  </si>
  <si>
    <t xml:space="preserve">      대상액</t>
    <phoneticPr fontId="182" type="noConversion"/>
  </si>
  <si>
    <t>50억원</t>
    <phoneticPr fontId="182" type="noConversion"/>
  </si>
  <si>
    <t>100억원</t>
    <phoneticPr fontId="182" type="noConversion"/>
  </si>
  <si>
    <t>300억원</t>
    <phoneticPr fontId="182" type="noConversion"/>
  </si>
  <si>
    <t>500억원</t>
    <phoneticPr fontId="182" type="noConversion"/>
  </si>
  <si>
    <t>1000억원</t>
    <phoneticPr fontId="182" type="noConversion"/>
  </si>
  <si>
    <t>1000억원
초과</t>
    <phoneticPr fontId="182" type="noConversion"/>
  </si>
  <si>
    <t>비고</t>
    <phoneticPr fontId="5" type="noConversion"/>
  </si>
  <si>
    <t>세부설계 
용역비</t>
    <phoneticPr fontId="182" type="noConversion"/>
  </si>
  <si>
    <t>추가업무 
용역비</t>
    <phoneticPr fontId="182" type="noConversion"/>
  </si>
  <si>
    <t>합계</t>
    <phoneticPr fontId="182" type="noConversion"/>
  </si>
  <si>
    <t>구분</t>
    <phoneticPr fontId="5" type="noConversion"/>
  </si>
  <si>
    <t>위탁관리비 산출</t>
    <phoneticPr fontId="5" type="noConversion"/>
  </si>
  <si>
    <t>위탁관리비
요율</t>
    <phoneticPr fontId="182" type="noConversion"/>
  </si>
  <si>
    <t>요율 대상액 조서</t>
    <phoneticPr fontId="182" type="noConversion"/>
  </si>
  <si>
    <t>( 단위 : 천원 )</t>
  </si>
  <si>
    <t>구분</t>
    <phoneticPr fontId="182" type="noConversion"/>
  </si>
  <si>
    <t>공종</t>
    <phoneticPr fontId="182" type="noConversion"/>
  </si>
  <si>
    <t>대상액(부가세, 자재수수료 포함)</t>
    <phoneticPr fontId="182" type="noConversion"/>
  </si>
  <si>
    <t>대상액(부가세, 자재수수료 제외)</t>
    <phoneticPr fontId="182" type="noConversion"/>
  </si>
  <si>
    <t>공사
낙찰율
(%)</t>
    <phoneticPr fontId="182" type="noConversion"/>
  </si>
  <si>
    <t>요율 대상액</t>
    <phoneticPr fontId="182" type="noConversion"/>
  </si>
  <si>
    <t>비 고</t>
    <phoneticPr fontId="182" type="noConversion"/>
  </si>
  <si>
    <t>순수공사비</t>
    <phoneticPr fontId="182" type="noConversion"/>
  </si>
  <si>
    <t>관급자재대</t>
    <phoneticPr fontId="182" type="noConversion"/>
  </si>
  <si>
    <t>기타공사비</t>
    <phoneticPr fontId="182" type="noConversion"/>
  </si>
  <si>
    <t>시행계획 수립</t>
    <phoneticPr fontId="182" type="noConversion"/>
  </si>
  <si>
    <t>1차 시행계획 변경</t>
    <phoneticPr fontId="182" type="noConversion"/>
  </si>
  <si>
    <t>건축</t>
    <phoneticPr fontId="182" type="noConversion"/>
  </si>
  <si>
    <t>기계</t>
    <phoneticPr fontId="182" type="noConversion"/>
  </si>
  <si>
    <t>전기</t>
    <phoneticPr fontId="182" type="noConversion"/>
  </si>
  <si>
    <t>2차 시행계획 변경</t>
    <phoneticPr fontId="182" type="noConversion"/>
  </si>
  <si>
    <t>5.3 위탁요율 산출내역</t>
    <phoneticPr fontId="182" type="noConversion"/>
  </si>
  <si>
    <t>○ 공사감리비 산출(총괄)</t>
    <phoneticPr fontId="5" type="noConversion"/>
  </si>
  <si>
    <t>공사복잡도 구분</t>
    <phoneticPr fontId="5" type="noConversion"/>
  </si>
  <si>
    <t>공사감리비</t>
    <phoneticPr fontId="5" type="noConversion"/>
  </si>
  <si>
    <t>요율 대가</t>
    <phoneticPr fontId="5" type="noConversion"/>
  </si>
  <si>
    <t>위탁관리비</t>
    <phoneticPr fontId="5" type="noConversion"/>
  </si>
  <si>
    <t>○ 요율에 의한 대가 산출</t>
    <phoneticPr fontId="5" type="noConversion"/>
  </si>
  <si>
    <t xml:space="preserve">  1) 공사복잡도 구분</t>
    <phoneticPr fontId="5" type="noConversion"/>
  </si>
  <si>
    <t>보통</t>
  </si>
  <si>
    <t xml:space="preserve">  2) 요율산출내역</t>
    <phoneticPr fontId="5" type="noConversion"/>
  </si>
  <si>
    <t>- {(</t>
    <phoneticPr fontId="5" type="noConversion"/>
  </si>
  <si>
    <t xml:space="preserve">  3) 공사감리비 산출내역</t>
    <phoneticPr fontId="5" type="noConversion"/>
  </si>
  <si>
    <t>구분</t>
    <phoneticPr fontId="182" type="noConversion"/>
  </si>
  <si>
    <t>요율 대상액</t>
    <phoneticPr fontId="182" type="noConversion"/>
  </si>
  <si>
    <t>적용
요율
(%)</t>
    <phoneticPr fontId="5" type="noConversion"/>
  </si>
  <si>
    <t>산 출 금 액</t>
    <phoneticPr fontId="5" type="noConversion"/>
  </si>
  <si>
    <t>외주용역
비율</t>
    <phoneticPr fontId="182" type="noConversion"/>
  </si>
  <si>
    <t>公社 시행분
(부가세 제외)</t>
    <phoneticPr fontId="182" type="noConversion"/>
  </si>
  <si>
    <t>외주용역 시행분(부가세 포함)</t>
    <phoneticPr fontId="182" type="noConversion"/>
  </si>
  <si>
    <t>적용금액</t>
    <phoneticPr fontId="182" type="noConversion"/>
  </si>
  <si>
    <t>비고</t>
    <phoneticPr fontId="5" type="noConversion"/>
  </si>
  <si>
    <t>대상액*요율</t>
    <phoneticPr fontId="182" type="noConversion"/>
  </si>
  <si>
    <t>부가세</t>
    <phoneticPr fontId="182" type="noConversion"/>
  </si>
  <si>
    <t>합계</t>
    <phoneticPr fontId="182" type="noConversion"/>
  </si>
  <si>
    <t>대상금액</t>
    <phoneticPr fontId="182" type="noConversion"/>
  </si>
  <si>
    <t>낙찰율</t>
    <phoneticPr fontId="182" type="noConversion"/>
  </si>
  <si>
    <t>용역금액</t>
    <phoneticPr fontId="182" type="noConversion"/>
  </si>
  <si>
    <t>낙찰차액</t>
    <phoneticPr fontId="182" type="noConversion"/>
  </si>
  <si>
    <t>시행계획</t>
    <phoneticPr fontId="182" type="noConversion"/>
  </si>
  <si>
    <r>
      <t xml:space="preserve">   * [참고] 농어촌정비법 시행규칙 제60조 1항의 고시에 따른 공사감리비 요율 [</t>
    </r>
    <r>
      <rPr>
        <b/>
        <sz val="9"/>
        <color rgb="FFFF0000"/>
        <rFont val="맑은 고딕 Semilight"/>
        <family val="3"/>
        <charset val="129"/>
      </rPr>
      <t>2025년도</t>
    </r>
    <r>
      <rPr>
        <b/>
        <sz val="9"/>
        <rFont val="맑은 고딕 Semilight"/>
        <family val="3"/>
        <charset val="129"/>
      </rPr>
      <t xml:space="preserve"> 예산안 편성 및 기금운용계획안 작성 세부지침 기준 적용]</t>
    </r>
    <phoneticPr fontId="5" type="noConversion"/>
  </si>
  <si>
    <t xml:space="preserve">       대상액</t>
    <phoneticPr fontId="5" type="noConversion"/>
  </si>
  <si>
    <t>50
억원</t>
    <phoneticPr fontId="182" type="noConversion"/>
  </si>
  <si>
    <t>70
억원</t>
    <phoneticPr fontId="182" type="noConversion"/>
  </si>
  <si>
    <t>100
억원</t>
    <phoneticPr fontId="182" type="noConversion"/>
  </si>
  <si>
    <t>200
억원</t>
    <phoneticPr fontId="182" type="noConversion"/>
  </si>
  <si>
    <t>300
억원</t>
    <phoneticPr fontId="182" type="noConversion"/>
  </si>
  <si>
    <t>400
억원</t>
    <phoneticPr fontId="182" type="noConversion"/>
  </si>
  <si>
    <t>500
억원</t>
    <phoneticPr fontId="182" type="noConversion"/>
  </si>
  <si>
    <t>700
억원</t>
    <phoneticPr fontId="182" type="noConversion"/>
  </si>
  <si>
    <t>1,000
억원</t>
    <phoneticPr fontId="182" type="noConversion"/>
  </si>
  <si>
    <t>1,500
억원</t>
    <phoneticPr fontId="182" type="noConversion"/>
  </si>
  <si>
    <t>2,000
억원</t>
    <phoneticPr fontId="182" type="noConversion"/>
  </si>
  <si>
    <t>3,000
억원</t>
    <phoneticPr fontId="182" type="noConversion"/>
  </si>
  <si>
    <t>5,000
억원</t>
    <phoneticPr fontId="182" type="noConversion"/>
  </si>
  <si>
    <t>비고</t>
    <phoneticPr fontId="5" type="noConversion"/>
  </si>
  <si>
    <t>구분</t>
    <phoneticPr fontId="5" type="noConversion"/>
  </si>
  <si>
    <t>공사감리비 
요율</t>
    <phoneticPr fontId="5" type="noConversion"/>
  </si>
  <si>
    <t>단순</t>
    <phoneticPr fontId="182" type="noConversion"/>
  </si>
  <si>
    <t>보통</t>
    <phoneticPr fontId="182" type="noConversion"/>
  </si>
  <si>
    <t>복잡</t>
    <phoneticPr fontId="182" type="noConversion"/>
  </si>
  <si>
    <t>○ 위탁관리비 산출</t>
    <phoneticPr fontId="5" type="noConversion"/>
  </si>
  <si>
    <t xml:space="preserve">  1) 요율산출내역</t>
    <phoneticPr fontId="5" type="noConversion"/>
  </si>
  <si>
    <t>)} =</t>
    <phoneticPr fontId="5" type="noConversion"/>
  </si>
  <si>
    <t xml:space="preserve">  2) 위탁관리비 산출내역</t>
    <phoneticPr fontId="5" type="noConversion"/>
  </si>
  <si>
    <t xml:space="preserve"> * [참고] 농어촌정비법 시행규칙 제60조 1항의 고시에 따른 위탁관리비 요율</t>
    <phoneticPr fontId="5" type="noConversion"/>
  </si>
  <si>
    <t>적    용    대    상    액</t>
    <phoneticPr fontId="5" type="noConversion"/>
  </si>
  <si>
    <t>적용
요율
(%)</t>
    <phoneticPr fontId="5" type="noConversion"/>
  </si>
  <si>
    <t>산출금액</t>
    <phoneticPr fontId="182" type="noConversion"/>
  </si>
  <si>
    <t xml:space="preserve">      대상액</t>
    <phoneticPr fontId="182" type="noConversion"/>
  </si>
  <si>
    <t>5억원
까지</t>
    <phoneticPr fontId="182" type="noConversion"/>
  </si>
  <si>
    <t>50억원</t>
    <phoneticPr fontId="182" type="noConversion"/>
  </si>
  <si>
    <t>100억원</t>
    <phoneticPr fontId="182" type="noConversion"/>
  </si>
  <si>
    <t>300억원</t>
    <phoneticPr fontId="182" type="noConversion"/>
  </si>
  <si>
    <t>500억원</t>
    <phoneticPr fontId="182" type="noConversion"/>
  </si>
  <si>
    <t>1000억원</t>
    <phoneticPr fontId="182" type="noConversion"/>
  </si>
  <si>
    <t>1000억원
초과</t>
    <phoneticPr fontId="182" type="noConversion"/>
  </si>
  <si>
    <t>공사감리 
용역비</t>
    <phoneticPr fontId="182" type="noConversion"/>
  </si>
  <si>
    <t>합계</t>
    <phoneticPr fontId="182" type="noConversion"/>
  </si>
  <si>
    <t>위탁관리비 산출</t>
    <phoneticPr fontId="5" type="noConversion"/>
  </si>
  <si>
    <t>위탁관리비
요율</t>
    <phoneticPr fontId="182" type="noConversion"/>
  </si>
  <si>
    <t>○ 시설부대비 산출(총괄)</t>
    <phoneticPr fontId="5" type="noConversion"/>
  </si>
  <si>
    <t>구분</t>
    <phoneticPr fontId="182" type="noConversion"/>
  </si>
  <si>
    <t>요율 대상액
(요율 산출)</t>
    <phoneticPr fontId="182" type="noConversion"/>
  </si>
  <si>
    <t>적용 대상액
(증감액)</t>
    <phoneticPr fontId="182" type="noConversion"/>
  </si>
  <si>
    <t>적용
요율
(%)</t>
    <phoneticPr fontId="5" type="noConversion"/>
  </si>
  <si>
    <t>산출금액</t>
    <phoneticPr fontId="182" type="noConversion"/>
  </si>
  <si>
    <t>적용금액(부가세 제외)</t>
    <phoneticPr fontId="182" type="noConversion"/>
  </si>
  <si>
    <t>비고</t>
    <phoneticPr fontId="5" type="noConversion"/>
  </si>
  <si>
    <t>대상액*요율</t>
    <phoneticPr fontId="182" type="noConversion"/>
  </si>
  <si>
    <t>시행계획</t>
    <phoneticPr fontId="182" type="noConversion"/>
  </si>
  <si>
    <t xml:space="preserve">  1) 기본요율산출내역</t>
    <phoneticPr fontId="5" type="noConversion"/>
  </si>
  <si>
    <t xml:space="preserve">  2) 조달청에 설계적정성 검토를 요청하는 경우(기준 요율의 50% 가산)</t>
    <phoneticPr fontId="5" type="noConversion"/>
  </si>
  <si>
    <t xml:space="preserve">    - 검토대상 여부</t>
    <phoneticPr fontId="5" type="noConversion"/>
  </si>
  <si>
    <t>해당없음</t>
  </si>
  <si>
    <t>요율산출내역</t>
    <phoneticPr fontId="5" type="noConversion"/>
  </si>
  <si>
    <t>+</t>
    <phoneticPr fontId="182" type="noConversion"/>
  </si>
  <si>
    <t>(</t>
    <phoneticPr fontId="182" type="noConversion"/>
  </si>
  <si>
    <t>=</t>
    <phoneticPr fontId="182" type="noConversion"/>
  </si>
  <si>
    <r>
      <t xml:space="preserve">   * [참고] 농어촌정비법 시행규칙 제60조 1항의 고시에 따른 시설부대비 요율 [</t>
    </r>
    <r>
      <rPr>
        <b/>
        <sz val="9"/>
        <color rgb="FFFF0000"/>
        <rFont val="맑은 고딕 Semilight"/>
        <family val="3"/>
        <charset val="129"/>
      </rPr>
      <t>2025년도</t>
    </r>
    <r>
      <rPr>
        <b/>
        <sz val="9"/>
        <rFont val="맑은 고딕 Semilight"/>
        <family val="3"/>
        <charset val="129"/>
      </rPr>
      <t xml:space="preserve"> 예산안 편성 및 기금운용계획안 작성 세부지침 기준 적용]</t>
    </r>
    <phoneticPr fontId="5" type="noConversion"/>
  </si>
  <si>
    <t xml:space="preserve">       대상액</t>
    <phoneticPr fontId="5" type="noConversion"/>
  </si>
  <si>
    <t>5천만원
까지</t>
    <phoneticPr fontId="182" type="noConversion"/>
  </si>
  <si>
    <t>1억원
까지</t>
    <phoneticPr fontId="182" type="noConversion"/>
  </si>
  <si>
    <t>2억원
까지</t>
    <phoneticPr fontId="182" type="noConversion"/>
  </si>
  <si>
    <t>3억원
까지</t>
    <phoneticPr fontId="182" type="noConversion"/>
  </si>
  <si>
    <t>10억원
까지</t>
    <phoneticPr fontId="182" type="noConversion"/>
  </si>
  <si>
    <t>20억원
까지</t>
    <phoneticPr fontId="182" type="noConversion"/>
  </si>
  <si>
    <t>30억원
까지</t>
    <phoneticPr fontId="182" type="noConversion"/>
  </si>
  <si>
    <t>50억원
까지</t>
    <phoneticPr fontId="182" type="noConversion"/>
  </si>
  <si>
    <t>100억원
까지</t>
    <phoneticPr fontId="182" type="noConversion"/>
  </si>
  <si>
    <t>200억원
까지</t>
    <phoneticPr fontId="182" type="noConversion"/>
  </si>
  <si>
    <t>300억원
까지</t>
    <phoneticPr fontId="182" type="noConversion"/>
  </si>
  <si>
    <t>500억원
까지</t>
    <phoneticPr fontId="182" type="noConversion"/>
  </si>
  <si>
    <t>1000억원
까지</t>
    <phoneticPr fontId="182" type="noConversion"/>
  </si>
  <si>
    <t>2000억원
까지</t>
    <phoneticPr fontId="182" type="noConversion"/>
  </si>
  <si>
    <t>3000억원
까지</t>
    <phoneticPr fontId="182" type="noConversion"/>
  </si>
  <si>
    <t>5000억원
까지</t>
    <phoneticPr fontId="182" type="noConversion"/>
  </si>
  <si>
    <t>시설부대비 요율</t>
    <phoneticPr fontId="5" type="noConversion"/>
  </si>
  <si>
    <r>
      <t>[참고] 시설부대경비</t>
    </r>
    <r>
      <rPr>
        <b/>
        <sz val="11"/>
        <rFont val="맑은 고딕 Semilight"/>
        <family val="3"/>
        <charset val="129"/>
      </rPr>
      <t>(기본조사, 세부설계, 시설부대, 공사감리)</t>
    </r>
    <r>
      <rPr>
        <b/>
        <sz val="13"/>
        <rFont val="맑은 고딕 Semilight"/>
        <family val="3"/>
        <charset val="129"/>
      </rPr>
      <t xml:space="preserve"> 요율(</t>
    </r>
    <r>
      <rPr>
        <b/>
        <sz val="13"/>
        <color rgb="FFFF0000"/>
        <rFont val="맑은 고딕 Semilight"/>
        <family val="3"/>
        <charset val="129"/>
      </rPr>
      <t>2025</t>
    </r>
    <r>
      <rPr>
        <b/>
        <sz val="13"/>
        <rFont val="맑은 고딕 Semilight"/>
        <family val="3"/>
        <charset val="129"/>
      </rPr>
      <t>년도 예산안 편성 및 기금운용계획안 작성 세부지침 기준 적용)</t>
    </r>
    <phoneticPr fontId="182" type="noConversion"/>
  </si>
  <si>
    <t xml:space="preserve">         및 위탁관리비 요율(농어촌정비사업 측량·설계 및 공사감리의 위탁 요율 및 대가기준[시행 2025.1.4.] 적용)</t>
    <phoneticPr fontId="182" type="noConversion"/>
  </si>
  <si>
    <t>○ 기본조사비, 세부설계비, 시설부대비 요율</t>
    <phoneticPr fontId="5" type="noConversion"/>
  </si>
  <si>
    <t>○ 공사감리비 요율</t>
    <phoneticPr fontId="5" type="noConversion"/>
  </si>
  <si>
    <t>○ 위탁관리비 요율</t>
    <phoneticPr fontId="5" type="noConversion"/>
  </si>
  <si>
    <t>공사비
(억원)</t>
    <phoneticPr fontId="173" type="noConversion"/>
  </si>
  <si>
    <t>공사비
(천원)</t>
    <phoneticPr fontId="173" type="noConversion"/>
  </si>
  <si>
    <t>적용 요율(%)</t>
    <phoneticPr fontId="173" type="noConversion"/>
  </si>
  <si>
    <t>적용 요율(%)</t>
    <phoneticPr fontId="182" type="noConversion"/>
  </si>
  <si>
    <t>위탁관리비 요율
대상액
(외주용역비)</t>
    <phoneticPr fontId="173" type="noConversion"/>
  </si>
  <si>
    <t>대상액
(천원)</t>
    <phoneticPr fontId="173" type="noConversion"/>
  </si>
  <si>
    <t>위탁관리비 
요율(%)</t>
    <phoneticPr fontId="173" type="noConversion"/>
  </si>
  <si>
    <t>기본조사비
(도로분야)</t>
    <phoneticPr fontId="173" type="noConversion"/>
  </si>
  <si>
    <t>세부설계비
(도로분야)</t>
    <phoneticPr fontId="173" type="noConversion"/>
  </si>
  <si>
    <t>시설부대비</t>
    <phoneticPr fontId="173" type="noConversion"/>
  </si>
  <si>
    <t>단순</t>
  </si>
  <si>
    <t>복잡</t>
  </si>
  <si>
    <t>5억원</t>
    <phoneticPr fontId="182" type="noConversion"/>
  </si>
  <si>
    <t>500억원</t>
    <phoneticPr fontId="182" type="noConversion"/>
  </si>
  <si>
    <t>1,000억원</t>
    <phoneticPr fontId="182" type="noConversion"/>
  </si>
  <si>
    <t>초과시</t>
    <phoneticPr fontId="182" type="noConversion"/>
  </si>
  <si>
    <t>준설</t>
    <phoneticPr fontId="182" type="noConversion"/>
  </si>
  <si>
    <t>5.2.1. 공사비 산출내역(대상액 조서)</t>
    <phoneticPr fontId="182" type="noConversion"/>
  </si>
  <si>
    <t>5.2.2. 측량설계비 산출내역</t>
    <phoneticPr fontId="182" type="noConversion"/>
  </si>
  <si>
    <t>5.2.3. 공사감리비 산출내역</t>
    <phoneticPr fontId="182" type="noConversion"/>
  </si>
  <si>
    <t>5.2.4. 시설부대비 산출내역</t>
    <phoneticPr fontId="182" type="noConversion"/>
  </si>
  <si>
    <t>- {(</t>
  </si>
  <si>
    <t>)} =</t>
  </si>
  <si>
    <t>물가정보 축중기</t>
    <phoneticPr fontId="11" type="noConversion"/>
  </si>
  <si>
    <t>부가세포함</t>
  </si>
  <si>
    <t>토질단위중량</t>
  </si>
  <si>
    <t>습윤</t>
  </si>
  <si>
    <t>건조</t>
  </si>
  <si>
    <t>안전보건관리비</t>
    <phoneticPr fontId="5" type="noConversion"/>
  </si>
  <si>
    <t>2차선 아스콘포장 도로</t>
  </si>
  <si>
    <t>NO.0</t>
    <phoneticPr fontId="5" type="noConversion"/>
  </si>
  <si>
    <t>NO.0+1.1</t>
    <phoneticPr fontId="5" type="noConversion"/>
  </si>
  <si>
    <t>NO.1+0.0</t>
    <phoneticPr fontId="5" type="noConversion"/>
  </si>
  <si>
    <t>NO.2+0.0</t>
    <phoneticPr fontId="5" type="noConversion"/>
  </si>
  <si>
    <t>NO.3+0.0</t>
    <phoneticPr fontId="5" type="noConversion"/>
  </si>
  <si>
    <t>NO.4+0.0</t>
    <phoneticPr fontId="5" type="noConversion"/>
  </si>
  <si>
    <t>NO.4+18.8</t>
    <phoneticPr fontId="5" type="noConversion"/>
  </si>
  <si>
    <t>NO.5+0.0</t>
    <phoneticPr fontId="5" type="noConversion"/>
  </si>
  <si>
    <t xml:space="preserve"> </t>
    <phoneticPr fontId="5" type="noConversion"/>
  </si>
  <si>
    <t xml:space="preserve">  V1 = 30,  V2 = 35</t>
    <phoneticPr fontId="10" type="noConversion"/>
  </si>
  <si>
    <t>NO.2+18.0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</si>
</sst>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9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0.0"/>
    <numFmt numFmtId="178" formatCode="#,##0.00_ "/>
    <numFmt numFmtId="179" formatCode="#,##0.0"/>
    <numFmt numFmtId="180" formatCode="#,##0.000"/>
    <numFmt numFmtId="181" formatCode="_ * #,##0_ ;_ * \-#,##0_ ;_ * &quot;-&quot;_ ;_ @_ "/>
    <numFmt numFmtId="182" formatCode="0.00_ "/>
    <numFmt numFmtId="183" formatCode="0.0_ "/>
    <numFmt numFmtId="184" formatCode="_ * #,##0.00_ ;_ * \-#,##0.00_ ;_ * &quot;-&quot;_ ;_ @_ "/>
    <numFmt numFmtId="185" formatCode="yy&quot;/&quot;m&quot;/&quot;d"/>
    <numFmt numFmtId="186" formatCode="_-* #,##0.0_-;\-* #,##0.0_-;_-* &quot;-&quot;_-;_-@_-"/>
    <numFmt numFmtId="187" formatCode="#,##0_);[Red]\(#,##0\)"/>
    <numFmt numFmtId="188" formatCode="_-* #,##0.00_-;\-* #,##0.00_-;_-* &quot;-&quot;_-;_-@_-"/>
    <numFmt numFmtId="189" formatCode="\&lt;#,##0\&gt;"/>
    <numFmt numFmtId="190" formatCode="0.000%"/>
    <numFmt numFmtId="191" formatCode="0.0_);[Red]\(0.0\)"/>
    <numFmt numFmtId="192" formatCode="0_);[Red]\(0\)"/>
    <numFmt numFmtId="193" formatCode="&quot;0;[빨강]0&quot;\%"/>
    <numFmt numFmtId="194" formatCode="#,##0.00\ &quot;km&quot;"/>
    <numFmt numFmtId="195" formatCode="&quot;V1=&quot;\ #,##0"/>
    <numFmt numFmtId="196" formatCode="&quot;V2=&quot;\ #,##0\ "/>
    <numFmt numFmtId="197" formatCode="&quot;V2=&quot;\ #,##0.00\ &quot;km/hr&quot;"/>
    <numFmt numFmtId="198" formatCode="&quot;V1=&quot;\ #,##0.00\ &quot;km/hr&quot;"/>
    <numFmt numFmtId="199" formatCode="#,##0.0\ &quot;km&quot;"/>
    <numFmt numFmtId="200" formatCode="#,##0\ "/>
    <numFmt numFmtId="201" formatCode="@\ "/>
    <numFmt numFmtId="202" formatCode="#,##0.0000000\ "/>
    <numFmt numFmtId="203" formatCode="0.0000000_ "/>
    <numFmt numFmtId="204" formatCode="mm&quot;월&quot;\ dd&quot;일&quot;"/>
    <numFmt numFmtId="205" formatCode="0.000"/>
    <numFmt numFmtId="206" formatCode="_-* #,##0.000_-;\-* #,##0.000_-;_-* &quot;-&quot;_-;_-@_-"/>
    <numFmt numFmtId="207" formatCode="#,##0.00;\-#,##0.00;&quot;-&quot;"/>
    <numFmt numFmtId="208" formatCode="_ * #,##0.00_ ;_ * \-#,##0.00_ ;_ * &quot;-&quot;??_ ;_ @_ "/>
    <numFmt numFmtId="209" formatCode="0_ "/>
    <numFmt numFmtId="210" formatCode="#."/>
    <numFmt numFmtId="211" formatCode="_-* #,##0_-;\-* #,##0_-;_-* &quot;-&quot;??_-;_-@_-"/>
    <numFmt numFmtId="212" formatCode="#,##0.0_ "/>
    <numFmt numFmtId="213" formatCode="_-* #,##0.0_-;\-* #,##0.0_-;_-* &quot;-&quot;?_-;_-@_-"/>
    <numFmt numFmtId="214" formatCode="0.0\ &quot;km&quot;"/>
    <numFmt numFmtId="215" formatCode="#,##0;[Red]#,##0"/>
    <numFmt numFmtId="216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8" formatCode="_-* #,##0.0_-;\-* #,##0.0_-;_-* &quot;-&quot;??_-;_-@_-"/>
    <numFmt numFmtId="219" formatCode="#,##0;&quot;-&quot;#,##0"/>
    <numFmt numFmtId="220" formatCode="&quot;₩&quot;#,##0.00;&quot;₩&quot;\-#,##0.00"/>
    <numFmt numFmtId="221" formatCode="&quot;?#,##0;\-&quot;&quot;?&quot;#,##0"/>
    <numFmt numFmtId="222" formatCode="m\o\n\th\ d\,\ yyyy"/>
    <numFmt numFmtId="223" formatCode="&quot;S&quot;\ #,##0.00;\-&quot;S&quot;\ #,##0.00"/>
    <numFmt numFmtId="224" formatCode="_-[$€-2]* #,##0.00_-;&quot;₩&quot;\!\-[$€-2]* #,##0.00_-;_-[$€-2]* &quot;-&quot;??_-"/>
    <numFmt numFmtId="225" formatCode="#.00"/>
    <numFmt numFmtId="226" formatCode="%#.00"/>
    <numFmt numFmtId="227" formatCode="0.00_);[Red]\(0.00\)"/>
    <numFmt numFmtId="228" formatCode="_(&quot;RM&quot;* #,##0.00_);_(&quot;RM&quot;* \(#,##0.00\);_(&quot;RM&quot;* &quot;-&quot;??_);_(@_)"/>
    <numFmt numFmtId="229" formatCode="&quot;US$&quot;#,##0_);\(&quot;US$&quot;#,##0\)"/>
    <numFmt numFmtId="230" formatCode="0_);\(0\)"/>
    <numFmt numFmtId="231" formatCode="0.0%"/>
    <numFmt numFmtId="232" formatCode="?/?#"/>
    <numFmt numFmtId="233" formatCode="_ * #,##0.0_ ;_ * \-#,##0.0_ ;_ * &quot;-&quot;??_ ;_ @_ "/>
    <numFmt numFmtId="234" formatCode="#,##0;[Red]&quot;-&quot;#,##0"/>
    <numFmt numFmtId="235" formatCode="#,###.000&quot;₩&quot;\!\ "/>
    <numFmt numFmtId="236" formatCode="&quot;US$&quot;#,##0_);[Red]\(&quot;US$&quot;#,##0\)"/>
    <numFmt numFmtId="237" formatCode="&quot;$&quot;#,##0_);[Red]\(&quot;$&quot;#,##0\)"/>
    <numFmt numFmtId="238" formatCode="&quot;₩&quot;#,##0.00\ ;\(&quot;₩&quot;#,##0.00\)"/>
    <numFmt numFmtId="239" formatCode="&quot;₩&quot;#,##0;&quot;₩&quot;\-#,##0"/>
    <numFmt numFmtId="240" formatCode="#,##0.00\ &quot;F&quot;;\-#,##0.00\ &quot;F&quot;"/>
    <numFmt numFmtId="241" formatCode="0.0&quot;톤&quot;"/>
    <numFmt numFmtId="242" formatCode="#,##0.0;[Red]#,##0.0"/>
    <numFmt numFmtId="243" formatCode="0.00000"/>
    <numFmt numFmtId="244" formatCode="_ * #,##0.00_ ;_ * \-#,##0.00_ ;_ * \-??_ ;_ @_ "/>
    <numFmt numFmtId="245" formatCode="_ &quot;₩&quot;* #,##0_ ;_ &quot;₩&quot;* &quot;₩&quot;\-#,##0_ ;_ &quot;₩&quot;* &quot;-&quot;_ ;_ @_ "/>
    <numFmt numFmtId="246" formatCode="_ * #,##0_ ;_ * &quot;₩&quot;\-#,##0_ ;_ * &quot;-&quot;_ ;_ @_ "/>
    <numFmt numFmtId="247" formatCode="&quot;₩&quot;\!\$#,##0_);[Red]&quot;₩&quot;\!\(&quot;₩&quot;\!\$#,##0&quot;₩&quot;\!\)"/>
    <numFmt numFmtId="248" formatCode="0.0000%"/>
    <numFmt numFmtId="249" formatCode="#,##0.0000"/>
    <numFmt numFmtId="250" formatCode="&quot;SFr.&quot;#,##0.00;[Red]&quot;SFr.&quot;\-#,##0.00"/>
    <numFmt numFmtId="251" formatCode="\$#.00"/>
    <numFmt numFmtId="252" formatCode="m&quot;/&quot;d"/>
    <numFmt numFmtId="253" formatCode="m&quot;월&quot;\ d&quot;일&quot;"/>
    <numFmt numFmtId="254" formatCode="_-[$€-2]* #,##0.00_-;\-[$€-2]* #,##0.00_-;_-[$€-2]* &quot;-&quot;??_-"/>
    <numFmt numFmtId="255" formatCode="0.00_);[Red]&quot;₩&quot;\!\(0.00&quot;₩&quot;\!\)"/>
    <numFmt numFmtId="256" formatCode="\(&quot;$&quot;#,##0\);\(&quot;$&quot;#,##0\)"/>
    <numFmt numFmtId="257" formatCode="#,##0.000000000000000000000000;[Red]\-#,##0.000000000000000000000000"/>
    <numFmt numFmtId="258" formatCode="#,##0.00000000000000000000000000;[Red]\-#,##0.00000000000000000000000000"/>
  </numFmts>
  <fonts count="23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Arial"/>
      <family val="2"/>
    </font>
    <font>
      <b/>
      <sz val="20"/>
      <name val="돋움"/>
      <family val="3"/>
      <charset val="129"/>
    </font>
    <font>
      <sz val="8"/>
      <name val="바탕"/>
      <family val="1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0"/>
      <name val="돋움체"/>
      <family val="3"/>
      <charset val="129"/>
    </font>
    <font>
      <sz val="8"/>
      <name val="돋움체"/>
      <family val="3"/>
      <charset val="129"/>
    </font>
    <font>
      <sz val="10"/>
      <name val="굴림체"/>
      <family val="3"/>
      <charset val="129"/>
    </font>
    <font>
      <sz val="9"/>
      <name val="굴림"/>
      <family val="3"/>
      <charset val="129"/>
    </font>
    <font>
      <sz val="10"/>
      <name val="MS Sans Serif"/>
      <family val="2"/>
    </font>
    <font>
      <sz val="11"/>
      <name val="굴림체"/>
      <family val="3"/>
      <charset val="129"/>
    </font>
    <font>
      <sz val="12"/>
      <name val="¹UAAA¼"/>
      <family val="3"/>
      <charset val="129"/>
    </font>
    <font>
      <b/>
      <sz val="11"/>
      <name val="굴림체"/>
      <family val="3"/>
      <charset val="129"/>
    </font>
    <font>
      <sz val="16"/>
      <name val="굴림체"/>
      <family val="3"/>
      <charset val="129"/>
    </font>
    <font>
      <b/>
      <sz val="16"/>
      <name val="굴림"/>
      <family val="3"/>
      <charset val="129"/>
    </font>
    <font>
      <sz val="10"/>
      <color indexed="12"/>
      <name val="굴림"/>
      <family val="3"/>
      <charset val="129"/>
    </font>
    <font>
      <sz val="11"/>
      <name val="굴림"/>
      <family val="3"/>
      <charset val="129"/>
    </font>
    <font>
      <b/>
      <sz val="10"/>
      <name val="굴림"/>
      <family val="3"/>
      <charset val="129"/>
    </font>
    <font>
      <sz val="12"/>
      <name val="굴림"/>
      <family val="3"/>
      <charset val="129"/>
    </font>
    <font>
      <b/>
      <sz val="20"/>
      <name val="굴림"/>
      <family val="3"/>
      <charset val="129"/>
    </font>
    <font>
      <b/>
      <sz val="12"/>
      <name val="굴림"/>
      <family val="3"/>
      <charset val="129"/>
    </font>
    <font>
      <sz val="20"/>
      <name val="굴림"/>
      <family val="3"/>
      <charset val="129"/>
    </font>
    <font>
      <b/>
      <sz val="22"/>
      <name val="굴림"/>
      <family val="3"/>
      <charset val="129"/>
    </font>
    <font>
      <b/>
      <sz val="14"/>
      <name val="굴림"/>
      <family val="3"/>
      <charset val="129"/>
    </font>
    <font>
      <b/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8"/>
      <name val="굴림"/>
      <family val="3"/>
      <charset val="129"/>
    </font>
    <font>
      <b/>
      <sz val="9"/>
      <name val="굴림"/>
      <family val="3"/>
      <charset val="129"/>
    </font>
    <font>
      <sz val="16"/>
      <name val="굴림"/>
      <family val="3"/>
      <charset val="129"/>
    </font>
    <font>
      <sz val="11"/>
      <color indexed="10"/>
      <name val="굴림"/>
      <family val="3"/>
      <charset val="129"/>
    </font>
    <font>
      <b/>
      <i/>
      <u/>
      <sz val="10"/>
      <name val="굴림"/>
      <family val="3"/>
      <charset val="129"/>
    </font>
    <font>
      <b/>
      <sz val="10"/>
      <color indexed="12"/>
      <name val="굴림"/>
      <family val="3"/>
      <charset val="129"/>
    </font>
    <font>
      <sz val="10"/>
      <color indexed="9"/>
      <name val="굴림"/>
      <family val="3"/>
      <charset val="129"/>
    </font>
    <font>
      <sz val="10"/>
      <color indexed="10"/>
      <name val="굴림"/>
      <family val="3"/>
      <charset val="129"/>
    </font>
    <font>
      <sz val="12"/>
      <color indexed="12"/>
      <name val="굴림"/>
      <family val="3"/>
      <charset val="129"/>
    </font>
    <font>
      <b/>
      <i/>
      <u/>
      <sz val="11"/>
      <name val="굴림"/>
      <family val="3"/>
      <charset val="129"/>
    </font>
    <font>
      <sz val="11"/>
      <color indexed="12"/>
      <name val="굴림"/>
      <family val="3"/>
      <charset val="129"/>
    </font>
    <font>
      <sz val="14"/>
      <color indexed="12"/>
      <name val="굴림"/>
      <family val="3"/>
      <charset val="129"/>
    </font>
    <font>
      <sz val="18"/>
      <name val="굴림"/>
      <family val="3"/>
      <charset val="129"/>
    </font>
    <font>
      <u/>
      <sz val="12"/>
      <color indexed="12"/>
      <name val="굴림"/>
      <family val="3"/>
      <charset val="129"/>
    </font>
    <font>
      <b/>
      <sz val="28"/>
      <name val="굴림"/>
      <family val="3"/>
      <charset val="129"/>
    </font>
    <font>
      <b/>
      <i/>
      <sz val="10"/>
      <name val="굴림"/>
      <family val="3"/>
      <charset val="129"/>
    </font>
    <font>
      <b/>
      <sz val="24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굴림체"/>
      <family val="3"/>
      <charset val="129"/>
    </font>
    <font>
      <sz val="22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10"/>
      <name val="굴림체"/>
      <family val="3"/>
      <charset val="129"/>
    </font>
    <font>
      <b/>
      <sz val="10"/>
      <name val="HY그래픽M"/>
      <family val="1"/>
      <charset val="129"/>
    </font>
    <font>
      <sz val="10"/>
      <name val="HY그래픽M"/>
      <family val="1"/>
      <charset val="129"/>
    </font>
    <font>
      <sz val="10"/>
      <name val="바탕체"/>
      <family val="1"/>
      <charset val="129"/>
    </font>
    <font>
      <sz val="10"/>
      <name val="돋움"/>
      <family val="3"/>
      <charset val="129"/>
    </font>
    <font>
      <b/>
      <i/>
      <u/>
      <sz val="10"/>
      <name val="HY그래픽M"/>
      <family val="1"/>
      <charset val="129"/>
    </font>
    <font>
      <b/>
      <sz val="10"/>
      <color indexed="12"/>
      <name val="HY그래픽M"/>
      <family val="1"/>
      <charset val="129"/>
    </font>
    <font>
      <sz val="10"/>
      <color indexed="12"/>
      <name val="HY그래픽M"/>
      <family val="1"/>
      <charset val="129"/>
    </font>
    <font>
      <sz val="16"/>
      <color indexed="10"/>
      <name val="굴림"/>
      <family val="3"/>
      <charset val="129"/>
    </font>
    <font>
      <sz val="10"/>
      <color indexed="8"/>
      <name val="돋움"/>
      <family val="3"/>
      <charset val="129"/>
    </font>
    <font>
      <sz val="10"/>
      <color indexed="8"/>
      <name val="한양신명조"/>
      <family val="3"/>
      <charset val="129"/>
    </font>
    <font>
      <sz val="14"/>
      <name val="굴림"/>
      <family val="3"/>
      <charset val="129"/>
    </font>
    <font>
      <sz val="13"/>
      <name val="HY견고딕"/>
      <family val="1"/>
      <charset val="129"/>
    </font>
    <font>
      <sz val="13"/>
      <name val="돋움"/>
      <family val="3"/>
      <charset val="129"/>
    </font>
    <font>
      <sz val="12"/>
      <name val="돋움"/>
      <family val="3"/>
      <charset val="129"/>
    </font>
    <font>
      <b/>
      <sz val="12"/>
      <name val="HY중고딕"/>
      <family val="1"/>
      <charset val="129"/>
    </font>
    <font>
      <b/>
      <sz val="12"/>
      <name val="HY견고딕"/>
      <family val="1"/>
      <charset val="129"/>
    </font>
    <font>
      <sz val="9"/>
      <name val="돋움"/>
      <family val="3"/>
      <charset val="129"/>
    </font>
    <font>
      <sz val="11"/>
      <name val="HY중고딕"/>
      <family val="1"/>
      <charset val="129"/>
    </font>
    <font>
      <sz val="10"/>
      <name val="Times New Roman"/>
      <family val="1"/>
    </font>
    <font>
      <sz val="1"/>
      <color indexed="8"/>
      <name val="Courier"/>
      <family val="3"/>
    </font>
    <font>
      <sz val="12"/>
      <name val="Times New Roman"/>
      <family val="1"/>
    </font>
    <font>
      <sz val="9"/>
      <name val="새굴림"/>
      <family val="1"/>
      <charset val="129"/>
    </font>
    <font>
      <sz val="1"/>
      <color indexed="0"/>
      <name val="Courier"/>
      <family val="3"/>
    </font>
    <font>
      <sz val="1"/>
      <color indexed="16"/>
      <name val="Courier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System"/>
      <family val="2"/>
      <charset val="129"/>
    </font>
    <font>
      <sz val="12"/>
      <name val="Arial"/>
      <family val="2"/>
    </font>
    <font>
      <sz val="10"/>
      <name val="±¼¸²Ã¼"/>
      <family val="3"/>
      <charset val="129"/>
    </font>
    <font>
      <sz val="11"/>
      <name val="돋움체"/>
      <family val="3"/>
      <charset val="129"/>
    </font>
    <font>
      <sz val="10"/>
      <color indexed="8"/>
      <name val="Arial"/>
      <family val="2"/>
    </font>
    <font>
      <sz val="9"/>
      <color indexed="8"/>
      <name val="굴림체"/>
      <family val="3"/>
    </font>
    <font>
      <b/>
      <sz val="10"/>
      <color indexed="8"/>
      <name val="굴림체"/>
      <family val="3"/>
      <charset val="129"/>
    </font>
    <font>
      <sz val="9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color indexed="8"/>
      <name val="Gulim"/>
      <family val="3"/>
    </font>
    <font>
      <sz val="11"/>
      <name val="바탕체"/>
      <family val="1"/>
      <charset val="129"/>
    </font>
    <font>
      <sz val="10"/>
      <name val="Courier New"/>
      <family val="3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±¼¸²Ã¼"/>
      <family val="3"/>
      <charset val="129"/>
    </font>
    <font>
      <sz val="12"/>
      <name val="±¼¸²A¼"/>
      <family val="1"/>
      <charset val="129"/>
    </font>
    <font>
      <sz val="11"/>
      <name val="µ¸¿ò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0"/>
      <name val="Univers (WN)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9"/>
      <name val="MS Sans Serif"/>
      <family val="2"/>
    </font>
    <font>
      <sz val="10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궁서(English)"/>
      <family val="3"/>
      <charset val="129"/>
    </font>
    <font>
      <b/>
      <sz val="10"/>
      <color indexed="8"/>
      <name val="한양신명조"/>
      <family val="3"/>
      <charset val="129"/>
    </font>
    <font>
      <b/>
      <sz val="10"/>
      <color indexed="8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6100"/>
      <name val="굴림체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한양신명조"/>
      <family val="3"/>
      <charset val="129"/>
    </font>
    <font>
      <sz val="12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b/>
      <sz val="10"/>
      <color rgb="FF000000"/>
      <name val="한양신명조"/>
      <family val="3"/>
      <charset val="129"/>
    </font>
    <font>
      <sz val="10"/>
      <color rgb="FFFF0000"/>
      <name val="한양신명조"/>
      <family val="3"/>
      <charset val="129"/>
    </font>
    <font>
      <b/>
      <sz val="10"/>
      <color rgb="FFFF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  <font>
      <sz val="11"/>
      <color theme="1"/>
      <name val="굴림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굴림"/>
      <family val="3"/>
      <charset val="129"/>
    </font>
    <font>
      <sz val="9"/>
      <color rgb="FFFF0000"/>
      <name val="굴림"/>
      <family val="3"/>
      <charset val="129"/>
    </font>
    <font>
      <sz val="10"/>
      <color rgb="FF7030A0"/>
      <name val="굴림"/>
      <family val="3"/>
      <charset val="129"/>
    </font>
    <font>
      <sz val="9"/>
      <color indexed="8"/>
      <name val="굴림체"/>
      <family val="2"/>
    </font>
    <font>
      <b/>
      <sz val="9"/>
      <color indexed="8"/>
      <name val="굴림체"/>
      <family val="2"/>
    </font>
    <font>
      <sz val="8.5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rgb="FF7030A0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color rgb="FFFF0000"/>
      <name val="한양신명조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8"/>
      <color indexed="12"/>
      <name val="MS Sans Serif"/>
      <family val="2"/>
    </font>
    <font>
      <sz val="11"/>
      <color theme="1"/>
      <name val="굴림체"/>
      <family val="3"/>
      <charset val="129"/>
    </font>
    <font>
      <b/>
      <sz val="14"/>
      <name val="맑은 고딕 Semilight"/>
      <family val="3"/>
      <charset val="129"/>
    </font>
    <font>
      <sz val="8"/>
      <name val="굴림체"/>
      <family val="3"/>
      <charset val="129"/>
    </font>
    <font>
      <sz val="9"/>
      <name val="맑은 고딕 Semilight"/>
      <family val="3"/>
      <charset val="129"/>
    </font>
    <font>
      <b/>
      <sz val="10"/>
      <color indexed="8"/>
      <name val="맑은 고딕 Semilight"/>
      <family val="3"/>
      <charset val="129"/>
    </font>
    <font>
      <sz val="9"/>
      <color indexed="8"/>
      <name val="맑은 고딕 Semilight"/>
      <family val="3"/>
      <charset val="129"/>
    </font>
    <font>
      <b/>
      <sz val="9"/>
      <color indexed="8"/>
      <name val="맑은 고딕 Semilight"/>
      <family val="3"/>
      <charset val="129"/>
    </font>
    <font>
      <sz val="9"/>
      <color indexed="8"/>
      <name val="맑은 고딕"/>
      <family val="3"/>
      <charset val="129"/>
      <scheme val="minor"/>
    </font>
    <font>
      <b/>
      <sz val="9"/>
      <name val="맑은 고딕 Semilight"/>
      <family val="3"/>
      <charset val="129"/>
    </font>
    <font>
      <sz val="9"/>
      <color indexed="12"/>
      <name val="맑은 고딕 Semilight"/>
      <family val="3"/>
      <charset val="129"/>
    </font>
    <font>
      <sz val="11"/>
      <color indexed="8"/>
      <name val="맑은 고딕 Semilight"/>
      <family val="3"/>
      <charset val="129"/>
    </font>
    <font>
      <b/>
      <sz val="9"/>
      <color rgb="FFFF0000"/>
      <name val="맑은 고딕 Semilight"/>
      <family val="3"/>
      <charset val="129"/>
    </font>
    <font>
      <sz val="9"/>
      <color rgb="FFFF0000"/>
      <name val="맑은 고딕 Semilight"/>
      <family val="3"/>
      <charset val="129"/>
    </font>
    <font>
      <b/>
      <sz val="8"/>
      <color rgb="FF000000"/>
      <name val="맑은 고딕 Semilight"/>
      <family val="3"/>
      <charset val="129"/>
    </font>
    <font>
      <b/>
      <sz val="8"/>
      <color indexed="8"/>
      <name val="맑은 고딕 Semilight"/>
      <family val="3"/>
      <charset val="129"/>
    </font>
    <font>
      <sz val="12"/>
      <name val="¹????¼"/>
      <family val="3"/>
      <charset val="129"/>
    </font>
    <font>
      <b/>
      <sz val="12"/>
      <name val="???"/>
      <family val="1"/>
    </font>
    <font>
      <sz val="12"/>
      <name val="¹????¼"/>
      <family val="1"/>
      <charset val="129"/>
    </font>
    <font>
      <sz val="12"/>
      <name val="COUR"/>
      <family val="1"/>
    </font>
    <font>
      <sz val="12"/>
      <name val="??UAAA¨?"/>
      <family val="3"/>
      <charset val="129"/>
    </font>
    <font>
      <sz val="11"/>
      <color theme="1"/>
      <name val="돋움"/>
      <family val="3"/>
      <charset val="129"/>
    </font>
    <font>
      <sz val="12"/>
      <name val="¡§IoUAAA￠R¡×u"/>
      <family val="3"/>
      <charset val="129"/>
    </font>
    <font>
      <sz val="11"/>
      <name val="¹UAAA¼"/>
      <family val="3"/>
      <charset val="129"/>
    </font>
    <font>
      <sz val="14"/>
      <name val="¹UAAA¼"/>
      <family val="3"/>
      <charset val="129"/>
    </font>
    <font>
      <sz val="10"/>
      <name val="±¼¸²A¼"/>
      <family val="3"/>
      <charset val="129"/>
    </font>
    <font>
      <u/>
      <sz val="8.5"/>
      <color indexed="36"/>
      <name val="바탕체"/>
      <family val="1"/>
      <charset val="129"/>
    </font>
    <font>
      <u/>
      <sz val="8.5"/>
      <color indexed="12"/>
      <name val="바탕체"/>
      <family val="1"/>
      <charset val="129"/>
    </font>
    <font>
      <sz val="12"/>
      <name val="한양중고딕"/>
      <family val="1"/>
      <charset val="129"/>
    </font>
    <font>
      <b/>
      <sz val="11"/>
      <color indexed="52"/>
      <name val="맑은 고딕"/>
      <family val="3"/>
      <charset val="129"/>
    </font>
    <font>
      <sz val="10"/>
      <color rgb="FF9C0006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color theme="1"/>
      <name val="돋움체"/>
      <family val="3"/>
      <charset val="129"/>
    </font>
    <font>
      <sz val="12"/>
      <color theme="1"/>
      <name val="한양중고딕"/>
      <family val="1"/>
      <charset val="129"/>
    </font>
    <font>
      <b/>
      <sz val="16"/>
      <name val="휴먼모음T"/>
      <family val="1"/>
      <charset val="129"/>
    </font>
    <font>
      <sz val="8"/>
      <name val="맑은 고딕 Semilight"/>
      <family val="3"/>
      <charset val="129"/>
    </font>
    <font>
      <b/>
      <sz val="8"/>
      <name val="맑은 고딕 Semilight"/>
      <family val="3"/>
      <charset val="129"/>
    </font>
    <font>
      <b/>
      <sz val="10"/>
      <name val="맑은 고딕 Semilight"/>
      <family val="3"/>
      <charset val="129"/>
    </font>
    <font>
      <sz val="10"/>
      <name val="맑은 고딕 Semilight"/>
      <family val="3"/>
      <charset val="129"/>
    </font>
    <font>
      <b/>
      <sz val="18"/>
      <name val="굴림체"/>
      <family val="3"/>
      <charset val="129"/>
    </font>
    <font>
      <sz val="9"/>
      <color rgb="FF000000"/>
      <name val="Malgun Gothic"/>
      <family val="3"/>
      <charset val="129"/>
    </font>
    <font>
      <b/>
      <sz val="9"/>
      <color indexed="8"/>
      <name val="맑은 고딕"/>
      <family val="3"/>
      <charset val="129"/>
      <scheme val="minor"/>
    </font>
    <font>
      <sz val="9"/>
      <color indexed="10"/>
      <name val="맑은 고딕 Semilight"/>
      <family val="3"/>
      <charset val="129"/>
    </font>
    <font>
      <b/>
      <sz val="13"/>
      <name val="맑은 고딕 Semilight"/>
      <family val="3"/>
      <charset val="129"/>
    </font>
    <font>
      <b/>
      <sz val="11"/>
      <name val="맑은 고딕 Semilight"/>
      <family val="3"/>
      <charset val="129"/>
    </font>
    <font>
      <b/>
      <sz val="13"/>
      <color rgb="FFFF0000"/>
      <name val="맑은 고딕 Semilight"/>
      <family val="3"/>
      <charset val="129"/>
    </font>
    <font>
      <b/>
      <sz val="12"/>
      <color indexed="8"/>
      <name val="맑은 고딕 Semilight"/>
      <family val="3"/>
      <charset val="129"/>
    </font>
    <font>
      <sz val="9"/>
      <color theme="1"/>
      <name val="맑은 고딕 Semilight"/>
      <family val="3"/>
      <charset val="129"/>
    </font>
    <font>
      <sz val="11"/>
      <color indexed="60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</fonts>
  <fills count="4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5FFE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0F0F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</patternFill>
    </fill>
    <fill>
      <patternFill patternType="solid">
        <fgColor rgb="FFFFC7CE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7"/>
      </patternFill>
    </fill>
  </fills>
  <borders count="2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8000"/>
      </left>
      <right/>
      <top style="thin">
        <color rgb="FF008000"/>
      </top>
      <bottom style="thin">
        <color rgb="FF008000"/>
      </bottom>
      <diagonal/>
    </border>
    <border>
      <left style="thin">
        <color rgb="FF008000"/>
      </left>
      <right style="thin">
        <color rgb="FF008000"/>
      </right>
      <top style="thin">
        <color rgb="FF008000"/>
      </top>
      <bottom style="thin">
        <color rgb="FF008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8000"/>
      </left>
      <right/>
      <top style="thin">
        <color rgb="FF008000"/>
      </top>
      <bottom/>
      <diagonal/>
    </border>
    <border>
      <left/>
      <right style="thin">
        <color rgb="FF008000"/>
      </right>
      <top style="thin">
        <color rgb="FF008000"/>
      </top>
      <bottom/>
      <diagonal/>
    </border>
    <border>
      <left style="thin">
        <color rgb="FF008000"/>
      </left>
      <right/>
      <top/>
      <bottom style="thin">
        <color rgb="FF008000"/>
      </bottom>
      <diagonal/>
    </border>
    <border>
      <left/>
      <right style="thin">
        <color rgb="FF008000"/>
      </right>
      <top/>
      <bottom style="thin">
        <color rgb="FF008000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dotted">
        <color rgb="FF000000"/>
      </bottom>
      <diagonal/>
    </border>
    <border>
      <left style="thick">
        <color rgb="FF000000"/>
      </left>
      <right style="thick">
        <color rgb="FF000000"/>
      </right>
      <top style="dotted">
        <color rgb="FF000000"/>
      </top>
      <bottom style="dotted">
        <color rgb="FF000000"/>
      </bottom>
      <diagonal/>
    </border>
    <border>
      <left style="thick">
        <color rgb="FF000000"/>
      </left>
      <right style="thick">
        <color rgb="FF000000"/>
      </right>
      <top style="dotted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3614">
    <xf numFmtId="0" fontId="0" fillId="0" borderId="0"/>
    <xf numFmtId="208" fontId="92" fillId="0" borderId="0" applyFont="0" applyFill="0" applyBorder="0" applyAlignment="0" applyProtection="0"/>
    <xf numFmtId="0" fontId="76" fillId="0" borderId="0"/>
    <xf numFmtId="0" fontId="93" fillId="0" borderId="0">
      <protection locked="0"/>
    </xf>
    <xf numFmtId="0" fontId="93" fillId="0" borderId="0">
      <protection locked="0"/>
    </xf>
    <xf numFmtId="24" fontId="19" fillId="0" borderId="0" applyFont="0" applyFill="0" applyBorder="0" applyAlignment="0" applyProtection="0"/>
    <xf numFmtId="216" fontId="19" fillId="0" borderId="0" applyNumberFormat="0" applyFont="0" applyFill="0" applyBorder="0" applyAlignment="0" applyProtection="0"/>
    <xf numFmtId="217" fontId="19" fillId="0" borderId="0" applyNumberFormat="0" applyFont="0" applyFill="0" applyBorder="0" applyAlignment="0" applyProtection="0"/>
    <xf numFmtId="216" fontId="19" fillId="0" borderId="0" applyNumberFormat="0" applyFont="0" applyFill="0" applyBorder="0" applyAlignment="0" applyProtection="0"/>
    <xf numFmtId="217" fontId="19" fillId="0" borderId="0" applyNumberFormat="0" applyFont="0" applyFill="0" applyBorder="0" applyAlignment="0" applyProtection="0"/>
    <xf numFmtId="177" fontId="9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1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4" fillId="0" borderId="0"/>
    <xf numFmtId="204" fontId="9" fillId="0" borderId="0" applyFont="0" applyFill="0" applyBorder="0" applyProtection="0">
      <alignment vertical="center"/>
    </xf>
    <xf numFmtId="218" fontId="9" fillId="0" borderId="0">
      <alignment vertical="center"/>
    </xf>
    <xf numFmtId="211" fontId="9" fillId="0" borderId="0" applyFont="0" applyFill="0" applyBorder="0" applyAlignment="0" applyProtection="0">
      <alignment vertical="center"/>
    </xf>
    <xf numFmtId="209" fontId="95" fillId="0" borderId="0">
      <protection locked="0"/>
    </xf>
    <xf numFmtId="209" fontId="95" fillId="0" borderId="0">
      <protection locked="0"/>
    </xf>
    <xf numFmtId="181" fontId="112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112" fillId="0" borderId="1">
      <alignment vertical="center"/>
    </xf>
    <xf numFmtId="181" fontId="112" fillId="0" borderId="1">
      <alignment vertical="center"/>
    </xf>
    <xf numFmtId="181" fontId="112" fillId="0" borderId="1">
      <alignment vertical="center"/>
    </xf>
    <xf numFmtId="181" fontId="9" fillId="0" borderId="1">
      <alignment vertical="center"/>
    </xf>
    <xf numFmtId="181" fontId="10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181" fontId="9" fillId="0" borderId="1">
      <alignment vertical="center"/>
    </xf>
    <xf numFmtId="219" fontId="8" fillId="0" borderId="0">
      <alignment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3" fontId="113" fillId="0" borderId="2">
      <alignment horizontal="right" vertical="center"/>
    </xf>
    <xf numFmtId="0" fontId="9" fillId="0" borderId="0"/>
    <xf numFmtId="220" fontId="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10" fontId="21" fillId="0" borderId="0" applyFont="0" applyFill="0" applyBorder="0" applyAlignment="0" applyProtection="0"/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2" fontId="113" fillId="0" borderId="2">
      <alignment horizontal="right" vertical="center"/>
    </xf>
    <xf numFmtId="0" fontId="54" fillId="2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54" fillId="6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103" fillId="0" borderId="0"/>
    <xf numFmtId="0" fontId="97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4" fillId="0" borderId="0" applyFont="0" applyFill="0" applyBorder="0" applyAlignment="0" applyProtection="0"/>
    <xf numFmtId="41" fontId="115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4" fillId="0" borderId="0" applyFont="0" applyFill="0" applyBorder="0" applyAlignment="0" applyProtection="0"/>
    <xf numFmtId="43" fontId="115" fillId="0" borderId="0" applyFont="0" applyFill="0" applyBorder="0" applyAlignment="0" applyProtection="0"/>
    <xf numFmtId="220" fontId="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0" fontId="9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42" fontId="11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37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9" fillId="0" borderId="0">
      <protection locked="0"/>
    </xf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44" fontId="11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37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210" fontId="93" fillId="0" borderId="0">
      <protection locked="0"/>
    </xf>
    <xf numFmtId="0" fontId="9" fillId="0" borderId="0" applyFont="0" applyFill="0" applyBorder="0" applyAlignment="0" applyProtection="0"/>
    <xf numFmtId="209" fontId="95" fillId="0" borderId="0">
      <protection locked="0"/>
    </xf>
    <xf numFmtId="0" fontId="19" fillId="0" borderId="0"/>
    <xf numFmtId="220" fontId="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0" fontId="10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41" fontId="11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37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43" fontId="117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37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209" fontId="95" fillId="0" borderId="0">
      <protection locked="0"/>
    </xf>
    <xf numFmtId="208" fontId="10" fillId="0" borderId="0" applyFont="0" applyFill="0" applyBorder="0" applyAlignment="0" applyProtection="0"/>
    <xf numFmtId="0" fontId="97" fillId="0" borderId="0">
      <protection locked="0"/>
    </xf>
    <xf numFmtId="0" fontId="120" fillId="0" borderId="0"/>
    <xf numFmtId="0" fontId="121" fillId="0" borderId="0"/>
    <xf numFmtId="0" fontId="98" fillId="0" borderId="0"/>
    <xf numFmtId="0" fontId="98" fillId="0" borderId="0"/>
    <xf numFmtId="0" fontId="114" fillId="0" borderId="0"/>
    <xf numFmtId="0" fontId="9" fillId="0" borderId="0"/>
    <xf numFmtId="0" fontId="122" fillId="0" borderId="0"/>
    <xf numFmtId="0" fontId="99" fillId="0" borderId="0"/>
    <xf numFmtId="0" fontId="114" fillId="0" borderId="0"/>
    <xf numFmtId="0" fontId="98" fillId="0" borderId="0"/>
    <xf numFmtId="0" fontId="123" fillId="0" borderId="0"/>
    <xf numFmtId="0" fontId="9" fillId="0" borderId="0"/>
    <xf numFmtId="220" fontId="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220" fontId="7" fillId="0" borderId="0">
      <protection locked="0"/>
    </xf>
    <xf numFmtId="0" fontId="100" fillId="0" borderId="0"/>
    <xf numFmtId="0" fontId="102" fillId="0" borderId="0"/>
    <xf numFmtId="0" fontId="102" fillId="0" borderId="0"/>
    <xf numFmtId="0" fontId="100" fillId="0" borderId="0"/>
    <xf numFmtId="0" fontId="21" fillId="0" borderId="0"/>
    <xf numFmtId="0" fontId="100" fillId="0" borderId="0"/>
    <xf numFmtId="0" fontId="117" fillId="0" borderId="0"/>
    <xf numFmtId="0" fontId="119" fillId="0" borderId="0"/>
    <xf numFmtId="0" fontId="21" fillId="0" borderId="0"/>
    <xf numFmtId="0" fontId="100" fillId="0" borderId="0"/>
    <xf numFmtId="0" fontId="21" fillId="0" borderId="0"/>
    <xf numFmtId="0" fontId="103" fillId="0" borderId="0"/>
    <xf numFmtId="0" fontId="4" fillId="0" borderId="0" applyFill="0" applyBorder="0" applyAlignment="0"/>
    <xf numFmtId="0" fontId="9" fillId="0" borderId="0" applyFill="0" applyBorder="0" applyAlignment="0"/>
    <xf numFmtId="0" fontId="124" fillId="0" borderId="0"/>
    <xf numFmtId="210" fontId="97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221" fontId="9" fillId="0" borderId="0"/>
    <xf numFmtId="4" fontId="93" fillId="0" borderId="0">
      <protection locked="0"/>
    </xf>
    <xf numFmtId="0" fontId="125" fillId="0" borderId="0" applyNumberFormat="0" applyAlignment="0">
      <alignment horizontal="left"/>
    </xf>
    <xf numFmtId="210" fontId="97" fillId="0" borderId="0">
      <protection locked="0"/>
    </xf>
    <xf numFmtId="0" fontId="19" fillId="0" borderId="0" applyFont="0" applyFill="0" applyBorder="0" applyAlignment="0" applyProtection="0"/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8" fillId="0" borderId="1" applyFill="0" applyBorder="0" applyAlignment="0"/>
    <xf numFmtId="0" fontId="105" fillId="0" borderId="0">
      <protection locked="0"/>
    </xf>
    <xf numFmtId="0" fontId="92" fillId="0" borderId="0"/>
    <xf numFmtId="0" fontId="9" fillId="0" borderId="0"/>
    <xf numFmtId="222" fontId="93" fillId="0" borderId="0">
      <protection locked="0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3" fontId="9" fillId="0" borderId="0"/>
    <xf numFmtId="0" fontId="126" fillId="0" borderId="0" applyNumberFormat="0" applyAlignment="0">
      <alignment horizontal="left"/>
    </xf>
    <xf numFmtId="224" fontId="15" fillId="0" borderId="0" applyFont="0" applyFill="0" applyBorder="0" applyAlignment="0" applyProtection="0"/>
    <xf numFmtId="0" fontId="93" fillId="0" borderId="0">
      <protection locked="0"/>
    </xf>
    <xf numFmtId="0" fontId="93" fillId="0" borderId="0">
      <protection locked="0"/>
    </xf>
    <xf numFmtId="0" fontId="127" fillId="0" borderId="0">
      <protection locked="0"/>
    </xf>
    <xf numFmtId="0" fontId="93" fillId="0" borderId="0">
      <protection locked="0"/>
    </xf>
    <xf numFmtId="0" fontId="93" fillId="0" borderId="0">
      <protection locked="0"/>
    </xf>
    <xf numFmtId="0" fontId="93" fillId="0" borderId="0">
      <protection locked="0"/>
    </xf>
    <xf numFmtId="0" fontId="127" fillId="0" borderId="0">
      <protection locked="0"/>
    </xf>
    <xf numFmtId="225" fontId="93" fillId="0" borderId="0">
      <protection locked="0"/>
    </xf>
    <xf numFmtId="38" fontId="128" fillId="11" borderId="0" applyNumberFormat="0" applyBorder="0" applyAlignment="0" applyProtection="0"/>
    <xf numFmtId="3" fontId="76" fillId="0" borderId="3">
      <alignment horizontal="right" vertical="center"/>
    </xf>
    <xf numFmtId="4" fontId="76" fillId="0" borderId="3">
      <alignment horizontal="right" vertical="center"/>
    </xf>
    <xf numFmtId="0" fontId="129" fillId="0" borderId="0">
      <alignment horizontal="left"/>
    </xf>
    <xf numFmtId="0" fontId="130" fillId="0" borderId="4" applyNumberFormat="0" applyAlignment="0" applyProtection="0">
      <alignment horizontal="left" vertical="center"/>
    </xf>
    <xf numFmtId="0" fontId="130" fillId="0" borderId="5">
      <alignment horizontal="left" vertical="center"/>
    </xf>
    <xf numFmtId="210" fontId="131" fillId="0" borderId="0">
      <protection locked="0"/>
    </xf>
    <xf numFmtId="210" fontId="131" fillId="0" borderId="0">
      <protection locked="0"/>
    </xf>
    <xf numFmtId="0" fontId="132" fillId="0" borderId="0" applyNumberFormat="0" applyFill="0" applyBorder="0" applyAlignment="0" applyProtection="0"/>
    <xf numFmtId="10" fontId="128" fillId="11" borderId="1" applyNumberFormat="0" applyBorder="0" applyAlignment="0" applyProtection="0"/>
    <xf numFmtId="0" fontId="133" fillId="0" borderId="6"/>
    <xf numFmtId="221" fontId="9" fillId="0" borderId="0"/>
    <xf numFmtId="0" fontId="8" fillId="0" borderId="0"/>
    <xf numFmtId="0" fontId="8" fillId="0" borderId="0"/>
    <xf numFmtId="208" fontId="15" fillId="0" borderId="0">
      <alignment vertical="center"/>
    </xf>
    <xf numFmtId="10" fontId="10" fillId="0" borderId="0" applyFont="0" applyFill="0" applyBorder="0" applyAlignment="0" applyProtection="0"/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30" fontId="134" fillId="0" borderId="0" applyNumberFormat="0" applyFill="0" applyBorder="0" applyAlignment="0" applyProtection="0">
      <alignment horizontal="left"/>
    </xf>
    <xf numFmtId="208" fontId="10" fillId="0" borderId="0" applyFont="0" applyFill="0" applyBorder="0" applyAlignment="0" applyProtection="0"/>
    <xf numFmtId="227" fontId="15" fillId="0" borderId="0">
      <alignment vertical="center"/>
    </xf>
    <xf numFmtId="227" fontId="15" fillId="0" borderId="0">
      <alignment vertical="distributed"/>
    </xf>
    <xf numFmtId="0" fontId="10" fillId="12" borderId="0"/>
    <xf numFmtId="0" fontId="133" fillId="0" borderId="0"/>
    <xf numFmtId="40" fontId="135" fillId="0" borderId="0" applyBorder="0">
      <alignment horizontal="right"/>
    </xf>
    <xf numFmtId="0" fontId="136" fillId="0" borderId="0" applyFill="0" applyBorder="0" applyProtection="0">
      <alignment horizontal="centerContinuous" vertical="center"/>
    </xf>
    <xf numFmtId="0" fontId="14" fillId="11" borderId="0" applyFill="0" applyBorder="0" applyProtection="0">
      <alignment horizontal="center" vertical="center"/>
    </xf>
    <xf numFmtId="0" fontId="137" fillId="0" borderId="8">
      <alignment horizontal="left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5" fillId="14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18" borderId="9" applyNumberFormat="0" applyAlignment="0" applyProtection="0">
      <alignment vertical="center"/>
    </xf>
    <xf numFmtId="2" fontId="138" fillId="0" borderId="0" applyFont="0" applyFill="0" applyBorder="0" applyAlignment="0" applyProtection="0"/>
    <xf numFmtId="0" fontId="8" fillId="0" borderId="0">
      <protection locked="0"/>
    </xf>
    <xf numFmtId="0" fontId="139" fillId="0" borderId="0" applyNumberFormat="0" applyFill="0" applyBorder="0" applyAlignment="0" applyProtection="0"/>
    <xf numFmtId="0" fontId="131" fillId="0" borderId="0">
      <protection locked="0"/>
    </xf>
    <xf numFmtId="0" fontId="140" fillId="0" borderId="0" applyNumberFormat="0" applyFill="0" applyBorder="0" applyAlignment="0" applyProtection="0"/>
    <xf numFmtId="0" fontId="131" fillId="0" borderId="0">
      <protection locked="0"/>
    </xf>
    <xf numFmtId="0" fontId="141" fillId="0" borderId="0"/>
    <xf numFmtId="0" fontId="58" fillId="19" borderId="0" applyNumberFormat="0" applyBorder="0" applyAlignment="0" applyProtection="0">
      <alignment vertical="center"/>
    </xf>
    <xf numFmtId="0" fontId="138" fillId="0" borderId="0" applyFont="0" applyFill="0" applyBorder="0" applyAlignment="0" applyProtection="0"/>
    <xf numFmtId="0" fontId="93" fillId="0" borderId="0">
      <protection locked="0"/>
    </xf>
    <xf numFmtId="3" fontId="19" fillId="0" borderId="10">
      <alignment horizontal="center"/>
    </xf>
    <xf numFmtId="0" fontId="138" fillId="0" borderId="0" applyFont="0" applyFill="0" applyBorder="0" applyAlignment="0" applyProtection="0"/>
    <xf numFmtId="0" fontId="93" fillId="0" borderId="0"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40" fontId="143" fillId="0" borderId="0" applyFont="0" applyFill="0" applyBorder="0" applyAlignment="0" applyProtection="0"/>
    <xf numFmtId="38" fontId="9" fillId="0" borderId="0" applyFont="0" applyFill="0" applyBorder="0" applyAlignment="0" applyProtection="0"/>
    <xf numFmtId="181" fontId="17" fillId="0" borderId="3">
      <alignment vertical="center"/>
    </xf>
    <xf numFmtId="0" fontId="14" fillId="4" borderId="11" applyNumberFormat="0" applyFont="0" applyAlignment="0" applyProtection="0">
      <alignment vertical="center"/>
    </xf>
    <xf numFmtId="0" fontId="15" fillId="0" borderId="0" applyNumberFormat="0" applyFont="0" applyFill="0" applyBorder="0" applyProtection="0">
      <alignment horizontal="distributed" vertical="center" justifyLastLine="1"/>
    </xf>
    <xf numFmtId="210" fontId="96" fillId="0" borderId="0">
      <protection locked="0"/>
    </xf>
    <xf numFmtId="9" fontId="4" fillId="0" borderId="0" applyFont="0" applyFill="0" applyBorder="0" applyAlignment="0" applyProtection="0"/>
    <xf numFmtId="228" fontId="8" fillId="0" borderId="0" applyFont="0" applyFill="0" applyBorder="0" applyProtection="0">
      <alignment horizontal="center" vertical="center"/>
    </xf>
    <xf numFmtId="229" fontId="8" fillId="0" borderId="0" applyFont="0" applyFill="0" applyBorder="0" applyProtection="0">
      <alignment horizontal="center" vertical="center"/>
    </xf>
    <xf numFmtId="9" fontId="20" fillId="11" borderId="0" applyFill="0" applyBorder="0" applyProtection="0">
      <alignment horizontal="right"/>
    </xf>
    <xf numFmtId="10" fontId="20" fillId="0" borderId="0" applyFill="0" applyBorder="0" applyProtection="0">
      <alignment horizontal="right"/>
    </xf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54" fillId="0" borderId="0" applyFont="0" applyFill="0" applyBorder="0" applyAlignment="0" applyProtection="0">
      <alignment vertical="center"/>
    </xf>
    <xf numFmtId="230" fontId="9" fillId="0" borderId="0" applyFont="0" applyFill="0" applyBorder="0" applyAlignment="0" applyProtection="0"/>
    <xf numFmtId="231" fontId="15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232" fontId="144" fillId="0" borderId="12" applyFont="0" applyFill="0" applyAlignment="0" applyProtection="0">
      <alignment horizontal="center" vertical="center"/>
    </xf>
    <xf numFmtId="0" fontId="9" fillId="0" borderId="0"/>
    <xf numFmtId="177" fontId="20" fillId="0" borderId="13" applyBorder="0"/>
    <xf numFmtId="0" fontId="15" fillId="0" borderId="0" applyNumberFormat="0" applyFont="0" applyFill="0" applyBorder="0" applyProtection="0">
      <alignment horizontal="centerContinuous" vertical="center"/>
    </xf>
    <xf numFmtId="176" fontId="145" fillId="0" borderId="14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20" borderId="15" applyNumberFormat="0" applyAlignment="0" applyProtection="0">
      <alignment vertical="center"/>
    </xf>
    <xf numFmtId="180" fontId="141" fillId="0" borderId="16"/>
    <xf numFmtId="4" fontId="141" fillId="0" borderId="13"/>
    <xf numFmtId="205" fontId="20" fillId="0" borderId="13"/>
    <xf numFmtId="233" fontId="20" fillId="0" borderId="13"/>
    <xf numFmtId="0" fontId="16" fillId="0" borderId="0">
      <alignment vertical="center"/>
    </xf>
    <xf numFmtId="234" fontId="146" fillId="0" borderId="0">
      <alignment vertical="center"/>
    </xf>
    <xf numFmtId="235" fontId="8" fillId="0" borderId="0">
      <alignment vertical="center"/>
    </xf>
    <xf numFmtId="41" fontId="4" fillId="0" borderId="0" applyFont="0" applyFill="0" applyBorder="0" applyAlignment="0" applyProtection="0"/>
    <xf numFmtId="18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81" fontId="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181" fontId="8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9" fillId="0" borderId="0"/>
    <xf numFmtId="0" fontId="56" fillId="0" borderId="17" applyNumberFormat="0" applyFill="0" applyAlignment="0" applyProtection="0">
      <alignment vertical="center"/>
    </xf>
    <xf numFmtId="0" fontId="62" fillId="0" borderId="18" applyNumberFormat="0" applyFill="0" applyAlignment="0" applyProtection="0">
      <alignment vertical="center"/>
    </xf>
    <xf numFmtId="219" fontId="147" fillId="0" borderId="0" applyFont="0" applyFill="0" applyBorder="0" applyAlignment="0" applyProtection="0"/>
    <xf numFmtId="0" fontId="63" fillId="7" borderId="9" applyNumberFormat="0" applyAlignment="0" applyProtection="0">
      <alignment vertical="center"/>
    </xf>
    <xf numFmtId="4" fontId="138" fillId="0" borderId="0" applyFont="0" applyFill="0" applyBorder="0" applyAlignment="0" applyProtection="0"/>
    <xf numFmtId="4" fontId="93" fillId="0" borderId="0">
      <protection locked="0"/>
    </xf>
    <xf numFmtId="3" fontId="138" fillId="0" borderId="0" applyFont="0" applyFill="0" applyBorder="0" applyAlignment="0" applyProtection="0"/>
    <xf numFmtId="0" fontId="8" fillId="0" borderId="0">
      <protection locked="0"/>
    </xf>
    <xf numFmtId="0" fontId="64" fillId="0" borderId="0" applyNumberFormat="0" applyFill="0" applyBorder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155" fillId="25" borderId="0" applyNumberFormat="0" applyBorder="0" applyAlignment="0" applyProtection="0">
      <alignment vertical="center"/>
    </xf>
    <xf numFmtId="0" fontId="8" fillId="0" borderId="0"/>
    <xf numFmtId="0" fontId="69" fillId="18" borderId="22" applyNumberFormat="0" applyAlignment="0" applyProtection="0">
      <alignment vertical="center"/>
    </xf>
    <xf numFmtId="236" fontId="8" fillId="0" borderId="0" applyFont="0" applyFill="0" applyBorder="0" applyProtection="0">
      <alignment vertical="center"/>
    </xf>
    <xf numFmtId="38" fontId="15" fillId="0" borderId="0" applyFont="0" applyFill="0" applyBorder="0" applyProtection="0">
      <alignment vertical="center"/>
    </xf>
    <xf numFmtId="0" fontId="8" fillId="0" borderId="0" applyFont="0" applyFill="0" applyBorder="0" applyAlignment="0" applyProtection="0"/>
    <xf numFmtId="237" fontId="15" fillId="11" borderId="0" applyFill="0" applyBorder="0" applyProtection="0">
      <alignment horizontal="right"/>
    </xf>
    <xf numFmtId="38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38" fontId="15" fillId="0" borderId="0" applyFill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0" fontId="138" fillId="0" borderId="0" applyFont="0" applyFill="0" applyBorder="0" applyAlignment="0" applyProtection="0"/>
    <xf numFmtId="0" fontId="8" fillId="0" borderId="0">
      <protection locked="0"/>
    </xf>
    <xf numFmtId="0" fontId="154" fillId="0" borderId="0">
      <alignment vertical="center"/>
    </xf>
    <xf numFmtId="0" fontId="9" fillId="0" borderId="0"/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8" fillId="0" borderId="0"/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9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9" fillId="0" borderId="0">
      <alignment vertical="center"/>
    </xf>
    <xf numFmtId="0" fontId="15" fillId="0" borderId="0"/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9" fillId="0" borderId="0">
      <alignment vertical="center"/>
    </xf>
    <xf numFmtId="0" fontId="106" fillId="0" borderId="0"/>
    <xf numFmtId="0" fontId="9" fillId="0" borderId="0">
      <alignment vertical="center"/>
    </xf>
    <xf numFmtId="0" fontId="154" fillId="0" borderId="0">
      <alignment vertical="center"/>
    </xf>
    <xf numFmtId="0" fontId="9" fillId="0" borderId="0"/>
    <xf numFmtId="0" fontId="9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9" fillId="0" borderId="0"/>
    <xf numFmtId="0" fontId="8" fillId="0" borderId="0"/>
    <xf numFmtId="0" fontId="20" fillId="0" borderId="0"/>
    <xf numFmtId="0" fontId="9" fillId="0" borderId="0"/>
    <xf numFmtId="0" fontId="8" fillId="0" borderId="0"/>
    <xf numFmtId="0" fontId="7" fillId="0" borderId="0"/>
    <xf numFmtId="0" fontId="15" fillId="0" borderId="0"/>
    <xf numFmtId="0" fontId="8" fillId="0" borderId="0"/>
    <xf numFmtId="0" fontId="9" fillId="0" borderId="0"/>
    <xf numFmtId="0" fontId="8" fillId="0" borderId="14">
      <alignment vertical="center" wrapText="1"/>
    </xf>
    <xf numFmtId="0" fontId="6" fillId="0" borderId="0" applyNumberFormat="0" applyFill="0" applyBorder="0" applyAlignment="0" applyProtection="0">
      <alignment vertical="top"/>
      <protection locked="0"/>
    </xf>
    <xf numFmtId="0" fontId="138" fillId="0" borderId="7" applyNumberFormat="0" applyFont="0" applyFill="0" applyAlignment="0" applyProtection="0"/>
    <xf numFmtId="0" fontId="93" fillId="0" borderId="7">
      <protection locked="0"/>
    </xf>
    <xf numFmtId="238" fontId="138" fillId="0" borderId="0" applyFont="0" applyFill="0" applyBorder="0" applyAlignment="0" applyProtection="0"/>
    <xf numFmtId="0" fontId="8" fillId="0" borderId="0">
      <protection locked="0"/>
    </xf>
    <xf numFmtId="239" fontId="138" fillId="0" borderId="0" applyFont="0" applyFill="0" applyBorder="0" applyAlignment="0" applyProtection="0"/>
    <xf numFmtId="240" fontId="8" fillId="0" borderId="0">
      <protection locked="0"/>
    </xf>
    <xf numFmtId="177" fontId="4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4" fontId="4" fillId="0" borderId="0" applyFont="0" applyFill="0" applyBorder="0" applyProtection="0">
      <alignment vertical="center"/>
    </xf>
    <xf numFmtId="218" fontId="4" fillId="0" borderId="0">
      <alignment vertical="center"/>
    </xf>
    <xf numFmtId="211" fontId="4" fillId="0" borderId="0" applyFont="0" applyFill="0" applyBorder="0" applyAlignment="0" applyProtection="0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181" fontId="4" fillId="0" borderId="1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ill="0" applyBorder="0" applyAlignment="0"/>
    <xf numFmtId="210" fontId="97" fillId="0" borderId="0">
      <protection locked="0"/>
    </xf>
    <xf numFmtId="0" fontId="19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21" fontId="4" fillId="0" borderId="0"/>
    <xf numFmtId="210" fontId="9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0" fontId="97" fillId="0" borderId="0">
      <protection locked="0"/>
    </xf>
    <xf numFmtId="0" fontId="4" fillId="0" borderId="0"/>
    <xf numFmtId="210" fontId="97" fillId="0" borderId="0">
      <protection locked="0"/>
    </xf>
    <xf numFmtId="223" fontId="4" fillId="0" borderId="0"/>
    <xf numFmtId="0" fontId="179" fillId="13" borderId="0">
      <alignment horizontal="centerContinuous"/>
    </xf>
    <xf numFmtId="0" fontId="179" fillId="13" borderId="0">
      <alignment horizontal="centerContinuous"/>
    </xf>
    <xf numFmtId="0" fontId="179" fillId="13" borderId="0">
      <alignment horizontal="centerContinuous"/>
    </xf>
    <xf numFmtId="0" fontId="179" fillId="13" borderId="0">
      <alignment horizontal="centerContinuous"/>
    </xf>
    <xf numFmtId="0" fontId="10" fillId="0" borderId="0" applyNumberFormat="0" applyFill="0" applyBorder="0" applyAlignment="0" applyProtection="0"/>
    <xf numFmtId="221" fontId="4" fillId="0" borderId="0"/>
    <xf numFmtId="0" fontId="10" fillId="0" borderId="0"/>
    <xf numFmtId="210" fontId="9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79" fillId="13" borderId="0">
      <alignment horizontal="centerContinuous"/>
    </xf>
    <xf numFmtId="0" fontId="10" fillId="0" borderId="7" applyNumberFormat="0" applyFont="0" applyFill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230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4" fillId="0" borderId="0"/>
    <xf numFmtId="0" fontId="62" fillId="0" borderId="18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10" fontId="97" fillId="0" borderId="0">
      <protection locked="0"/>
    </xf>
    <xf numFmtId="210" fontId="97" fillId="0" borderId="0">
      <protection locked="0"/>
    </xf>
    <xf numFmtId="210" fontId="97" fillId="0" borderId="0">
      <protection locked="0"/>
    </xf>
    <xf numFmtId="210" fontId="97" fillId="0" borderId="0">
      <protection locked="0"/>
    </xf>
    <xf numFmtId="0" fontId="179" fillId="13" borderId="0">
      <alignment horizontal="centerContinuous"/>
    </xf>
    <xf numFmtId="0" fontId="179" fillId="13" borderId="0">
      <alignment horizontal="centerContinuous"/>
    </xf>
    <xf numFmtId="0" fontId="179" fillId="13" borderId="0">
      <alignment horizontal="centerContinuous"/>
    </xf>
    <xf numFmtId="0" fontId="179" fillId="13" borderId="0">
      <alignment horizontal="centerContinuous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8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6" fillId="0" borderId="0"/>
    <xf numFmtId="208" fontId="92" fillId="0" borderId="0" applyFont="0" applyFill="0" applyBorder="0" applyAlignment="0" applyProtection="0"/>
    <xf numFmtId="208" fontId="92" fillId="0" borderId="0" applyFont="0" applyFill="0" applyBorder="0" applyAlignment="0" applyProtection="0"/>
    <xf numFmtId="210" fontId="97" fillId="0" borderId="0">
      <protection locked="0"/>
    </xf>
    <xf numFmtId="210" fontId="97" fillId="0" borderId="0">
      <protection locked="0"/>
    </xf>
    <xf numFmtId="210" fontId="97" fillId="0" borderId="0">
      <protection locked="0"/>
    </xf>
    <xf numFmtId="210" fontId="97" fillId="0" borderId="0">
      <protection locked="0"/>
    </xf>
    <xf numFmtId="208" fontId="92" fillId="0" borderId="0" applyFont="0" applyFill="0" applyBorder="0" applyAlignment="0" applyProtection="0"/>
    <xf numFmtId="210" fontId="97" fillId="0" borderId="0">
      <protection locked="0"/>
    </xf>
    <xf numFmtId="210" fontId="97" fillId="0" borderId="0">
      <protection locked="0"/>
    </xf>
    <xf numFmtId="208" fontId="92" fillId="0" borderId="0" applyFont="0" applyFill="0" applyBorder="0" applyAlignment="0" applyProtection="0"/>
    <xf numFmtId="244" fontId="4" fillId="0" borderId="0" applyFill="0" applyBorder="0" applyAlignment="0" applyProtection="0"/>
    <xf numFmtId="0" fontId="92" fillId="0" borderId="0" applyFont="0" applyFill="0" applyBorder="0" applyAlignment="0" applyProtection="0"/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2" fillId="0" borderId="0" applyFont="0" applyFill="0" applyBorder="0" applyAlignment="0" applyProtection="0"/>
    <xf numFmtId="0" fontId="97" fillId="0" borderId="0">
      <protection locked="0"/>
    </xf>
    <xf numFmtId="0" fontId="97" fillId="0" borderId="0">
      <protection locked="0"/>
    </xf>
    <xf numFmtId="208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7" fillId="0" borderId="0">
      <protection locked="0"/>
    </xf>
    <xf numFmtId="210" fontId="93" fillId="0" borderId="0">
      <protection locked="0"/>
    </xf>
    <xf numFmtId="0" fontId="92" fillId="0" borderId="0" applyFont="0" applyFill="0" applyBorder="0" applyAlignment="0" applyProtection="0"/>
    <xf numFmtId="210" fontId="93" fillId="0" borderId="0">
      <protection locked="0"/>
    </xf>
    <xf numFmtId="0" fontId="9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8" fillId="0" borderId="0">
      <protection locked="0"/>
    </xf>
    <xf numFmtId="208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210" fontId="93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3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2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9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10" fontId="93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2" fillId="0" borderId="0" applyFont="0" applyFill="0" applyBorder="0" applyAlignment="0" applyProtection="0"/>
    <xf numFmtId="0" fontId="93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2" fillId="0" borderId="0" applyFont="0" applyFill="0" applyBorder="0" applyAlignment="0" applyProtection="0"/>
    <xf numFmtId="0" fontId="93" fillId="0" borderId="0">
      <protection locked="0"/>
    </xf>
    <xf numFmtId="0" fontId="93" fillId="0" borderId="0">
      <protection locked="0"/>
    </xf>
    <xf numFmtId="0" fontId="93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210" fontId="9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5" fontId="4" fillId="0" borderId="0">
      <protection locked="0"/>
    </xf>
    <xf numFmtId="246" fontId="4" fillId="0" borderId="0">
      <protection locked="0"/>
    </xf>
    <xf numFmtId="246" fontId="4" fillId="0" borderId="0">
      <protection locked="0"/>
    </xf>
    <xf numFmtId="246" fontId="4" fillId="0" borderId="0">
      <protection locked="0"/>
    </xf>
    <xf numFmtId="246" fontId="4" fillId="0" borderId="0">
      <protection locked="0"/>
    </xf>
    <xf numFmtId="245" fontId="4" fillId="0" borderId="0">
      <protection locked="0"/>
    </xf>
    <xf numFmtId="245" fontId="4" fillId="0" borderId="0">
      <protection locked="0"/>
    </xf>
    <xf numFmtId="245" fontId="4" fillId="0" borderId="0">
      <protection locked="0"/>
    </xf>
    <xf numFmtId="210" fontId="93" fillId="0" borderId="0">
      <protection locked="0"/>
    </xf>
    <xf numFmtId="210" fontId="93" fillId="0" borderId="0">
      <protection locked="0"/>
    </xf>
    <xf numFmtId="0" fontId="97" fillId="0" borderId="0">
      <protection locked="0"/>
    </xf>
    <xf numFmtId="0" fontId="4" fillId="0" borderId="0">
      <protection locked="0"/>
    </xf>
    <xf numFmtId="0" fontId="97" fillId="0" borderId="0">
      <protection locked="0"/>
    </xf>
    <xf numFmtId="210" fontId="97" fillId="0" borderId="0">
      <protection locked="0"/>
    </xf>
    <xf numFmtId="210" fontId="97" fillId="0" borderId="0">
      <protection locked="0"/>
    </xf>
    <xf numFmtId="210" fontId="97" fillId="0" borderId="0">
      <protection locked="0"/>
    </xf>
    <xf numFmtId="210" fontId="9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0" fontId="93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10" fontId="97" fillId="0" borderId="0">
      <protection locked="0"/>
    </xf>
    <xf numFmtId="0" fontId="93" fillId="0" borderId="0">
      <protection locked="0"/>
    </xf>
    <xf numFmtId="211" fontId="4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211" fontId="4" fillId="0" borderId="0">
      <protection locked="0"/>
    </xf>
    <xf numFmtId="211" fontId="4" fillId="0" borderId="0">
      <protection locked="0"/>
    </xf>
    <xf numFmtId="211" fontId="4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210" fontId="9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3" fillId="0" borderId="0">
      <protection locked="0"/>
    </xf>
    <xf numFmtId="210" fontId="93" fillId="0" borderId="0">
      <protection locked="0"/>
    </xf>
    <xf numFmtId="210" fontId="93" fillId="0" borderId="0">
      <protection locked="0"/>
    </xf>
    <xf numFmtId="0" fontId="93" fillId="0" borderId="0">
      <protection locked="0"/>
    </xf>
    <xf numFmtId="210" fontId="93" fillId="0" borderId="0">
      <protection locked="0"/>
    </xf>
    <xf numFmtId="0" fontId="4" fillId="0" borderId="0"/>
    <xf numFmtId="0" fontId="4" fillId="0" borderId="0"/>
    <xf numFmtId="0" fontId="26" fillId="0" borderId="60">
      <alignment horizontal="centerContinuous" vertical="center"/>
    </xf>
    <xf numFmtId="0" fontId="26" fillId="0" borderId="60">
      <alignment horizontal="centerContinuous" vertical="center"/>
    </xf>
    <xf numFmtId="0" fontId="26" fillId="0" borderId="60">
      <alignment horizontal="centerContinuous" vertical="center"/>
    </xf>
    <xf numFmtId="0" fontId="26" fillId="0" borderId="60">
      <alignment horizontal="centerContinuous" vertical="center"/>
    </xf>
    <xf numFmtId="0" fontId="26" fillId="0" borderId="60">
      <alignment horizontal="centerContinuous" vertical="center"/>
    </xf>
    <xf numFmtId="0" fontId="26" fillId="0" borderId="60">
      <alignment horizontal="centerContinuous" vertical="center"/>
    </xf>
    <xf numFmtId="0" fontId="26" fillId="0" borderId="60">
      <alignment horizontal="centerContinuous" vertical="center"/>
    </xf>
    <xf numFmtId="0" fontId="26" fillId="0" borderId="60">
      <alignment horizontal="centerContinuous" vertical="center"/>
    </xf>
    <xf numFmtId="0" fontId="26" fillId="0" borderId="60">
      <alignment horizontal="centerContinuous" vertical="center"/>
    </xf>
    <xf numFmtId="0" fontId="26" fillId="0" borderId="60">
      <alignment horizontal="centerContinuous" vertical="center"/>
    </xf>
    <xf numFmtId="0" fontId="76" fillId="0" borderId="60">
      <alignment horizontal="centerContinuous" vertical="center"/>
    </xf>
    <xf numFmtId="0" fontId="76" fillId="0" borderId="60">
      <alignment horizontal="centerContinuous" vertical="center"/>
    </xf>
    <xf numFmtId="0" fontId="76" fillId="0" borderId="60">
      <alignment horizontal="centerContinuous" vertical="center"/>
    </xf>
    <xf numFmtId="0" fontId="76" fillId="0" borderId="60">
      <alignment horizontal="centerContinuous" vertical="center"/>
    </xf>
    <xf numFmtId="0" fontId="26" fillId="0" borderId="60">
      <alignment horizontal="centerContinuous" vertical="center"/>
    </xf>
    <xf numFmtId="0" fontId="26" fillId="0" borderId="60">
      <alignment horizontal="centerContinuous" vertical="center"/>
    </xf>
    <xf numFmtId="0" fontId="76" fillId="0" borderId="60">
      <alignment horizontal="centerContinuous" vertical="center"/>
    </xf>
    <xf numFmtId="0" fontId="76" fillId="0" borderId="60">
      <alignment horizontal="centerContinuous" vertical="center"/>
    </xf>
    <xf numFmtId="0" fontId="26" fillId="0" borderId="60">
      <alignment horizontal="centerContinuous" vertical="center"/>
    </xf>
    <xf numFmtId="0" fontId="26" fillId="0" borderId="60">
      <alignment horizontal="centerContinuous" vertical="center"/>
    </xf>
    <xf numFmtId="247" fontId="19" fillId="0" borderId="0" applyFont="0" applyFill="0" applyBorder="0" applyAlignment="0" applyProtection="0"/>
    <xf numFmtId="38" fontId="8" fillId="0" borderId="168">
      <alignment horizontal="right"/>
    </xf>
    <xf numFmtId="38" fontId="8" fillId="0" borderId="168">
      <alignment horizontal="right"/>
    </xf>
    <xf numFmtId="38" fontId="8" fillId="0" borderId="168">
      <alignment horizontal="right"/>
    </xf>
    <xf numFmtId="0" fontId="4" fillId="0" borderId="0" applyFont="0" applyFill="0" applyBorder="0" applyAlignment="0" applyProtection="0"/>
    <xf numFmtId="0" fontId="195" fillId="0" borderId="0" applyFont="0" applyFill="0" applyBorder="0" applyAlignment="0" applyProtection="0"/>
    <xf numFmtId="0" fontId="195" fillId="0" borderId="0" applyFont="0" applyFill="0" applyBorder="0" applyAlignment="0" applyProtection="0"/>
    <xf numFmtId="0" fontId="195" fillId="0" borderId="0"/>
    <xf numFmtId="0" fontId="196" fillId="0" borderId="0" applyFont="0" applyFill="0" applyBorder="0" applyAlignment="0" applyProtection="0"/>
    <xf numFmtId="0" fontId="195" fillId="0" borderId="0" applyFont="0" applyFill="0" applyBorder="0" applyAlignment="0" applyProtection="0"/>
    <xf numFmtId="0" fontId="197" fillId="0" borderId="0" applyFont="0" applyFill="0" applyBorder="0" applyAlignment="0" applyProtection="0"/>
    <xf numFmtId="0" fontId="198" fillId="18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0" borderId="0">
      <protection locked="0"/>
    </xf>
    <xf numFmtId="0" fontId="94" fillId="0" borderId="0"/>
    <xf numFmtId="210" fontId="93" fillId="0" borderId="0">
      <protection locked="0"/>
    </xf>
    <xf numFmtId="210" fontId="93" fillId="0" borderId="0">
      <protection locked="0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8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249" fontId="4" fillId="0" borderId="0">
      <alignment vertical="center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199" fillId="0" borderId="0" applyFont="0" applyFill="0" applyBorder="0" applyAlignment="0" applyProtection="0"/>
    <xf numFmtId="0" fontId="199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200" fillId="0" borderId="0">
      <alignment vertical="center"/>
    </xf>
    <xf numFmtId="0" fontId="114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200" fillId="0" borderId="0">
      <alignment vertical="center"/>
    </xf>
    <xf numFmtId="0" fontId="114" fillId="0" borderId="0" applyFont="0" applyFill="0" applyBorder="0" applyAlignment="0" applyProtection="0"/>
    <xf numFmtId="0" fontId="97" fillId="0" borderId="0">
      <protection locked="0"/>
    </xf>
    <xf numFmtId="0" fontId="4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201" fillId="0" borderId="0" applyFont="0" applyFill="0" applyBorder="0" applyAlignment="0" applyProtection="0"/>
    <xf numFmtId="0" fontId="201" fillId="0" borderId="0" applyFont="0" applyFill="0" applyBorder="0" applyAlignment="0" applyProtection="0"/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4" fillId="0" borderId="0">
      <protection locked="0"/>
    </xf>
    <xf numFmtId="0" fontId="10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" fillId="0" borderId="0">
      <protection locked="0"/>
    </xf>
    <xf numFmtId="0" fontId="119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7" fillId="0" borderId="0">
      <protection locked="0"/>
    </xf>
    <xf numFmtId="0" fontId="199" fillId="0" borderId="0" applyFont="0" applyFill="0" applyBorder="0" applyAlignment="0" applyProtection="0"/>
    <xf numFmtId="0" fontId="199" fillId="0" borderId="0" applyFont="0" applyFill="0" applyBorder="0" applyAlignment="0" applyProtection="0"/>
    <xf numFmtId="210" fontId="93" fillId="0" borderId="0">
      <protection locked="0"/>
    </xf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4" fillId="0" borderId="0">
      <protection locked="0"/>
    </xf>
    <xf numFmtId="0" fontId="97" fillId="0" borderId="0">
      <protection locked="0"/>
    </xf>
    <xf numFmtId="0" fontId="201" fillId="0" borderId="0" applyFont="0" applyFill="0" applyBorder="0" applyAlignment="0" applyProtection="0"/>
    <xf numFmtId="0" fontId="201" fillId="0" borderId="0" applyFont="0" applyFill="0" applyBorder="0" applyAlignment="0" applyProtection="0"/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3" fillId="0" borderId="0">
      <protection locked="0"/>
    </xf>
    <xf numFmtId="0" fontId="10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4" fillId="0" borderId="0" applyFont="0" applyFill="0" applyBorder="0" applyAlignment="0" applyProtection="0"/>
    <xf numFmtId="208" fontId="10" fillId="0" borderId="0" applyFont="0" applyFill="0" applyBorder="0" applyAlignment="0" applyProtection="0"/>
    <xf numFmtId="0" fontId="102" fillId="0" borderId="0"/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102" fillId="0" borderId="0"/>
    <xf numFmtId="0" fontId="4" fillId="0" borderId="0">
      <protection locked="0"/>
    </xf>
    <xf numFmtId="0" fontId="98" fillId="0" borderId="0"/>
    <xf numFmtId="0" fontId="102" fillId="0" borderId="0"/>
    <xf numFmtId="0" fontId="4" fillId="0" borderId="0">
      <protection locked="0"/>
    </xf>
    <xf numFmtId="0" fontId="4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00" fillId="0" borderId="0">
      <alignment vertical="center"/>
    </xf>
    <xf numFmtId="0" fontId="200" fillId="0" borderId="0">
      <alignment vertical="center"/>
    </xf>
    <xf numFmtId="0" fontId="104" fillId="0" borderId="0"/>
    <xf numFmtId="0" fontId="202" fillId="0" borderId="0"/>
    <xf numFmtId="0" fontId="21" fillId="0" borderId="0"/>
    <xf numFmtId="0" fontId="100" fillId="0" borderId="0"/>
    <xf numFmtId="0" fontId="21" fillId="0" borderId="0"/>
    <xf numFmtId="0" fontId="100" fillId="0" borderId="0"/>
    <xf numFmtId="37" fontId="21" fillId="0" borderId="0"/>
    <xf numFmtId="37" fontId="100" fillId="0" borderId="0"/>
    <xf numFmtId="37" fontId="21" fillId="0" borderId="0"/>
    <xf numFmtId="0" fontId="21" fillId="0" borderId="0"/>
    <xf numFmtId="0" fontId="100" fillId="0" borderId="0"/>
    <xf numFmtId="0" fontId="203" fillId="0" borderId="0"/>
    <xf numFmtId="0" fontId="100" fillId="0" borderId="0"/>
    <xf numFmtId="0" fontId="204" fillId="0" borderId="0"/>
    <xf numFmtId="0" fontId="104" fillId="0" borderId="0"/>
    <xf numFmtId="0" fontId="204" fillId="0" borderId="0"/>
    <xf numFmtId="0" fontId="104" fillId="0" borderId="0"/>
    <xf numFmtId="0" fontId="21" fillId="0" borderId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250" fontId="76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250" fontId="76" fillId="0" borderId="0" applyFill="0" applyBorder="0" applyAlignment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210" fontId="97" fillId="0" borderId="0">
      <protection locked="0"/>
    </xf>
    <xf numFmtId="0" fontId="4" fillId="0" borderId="0">
      <protection locked="0"/>
    </xf>
    <xf numFmtId="210" fontId="97" fillId="0" borderId="0">
      <protection locked="0"/>
    </xf>
    <xf numFmtId="0" fontId="4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210" fontId="9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4" fontId="93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4" fillId="0" borderId="0">
      <protection locked="0"/>
    </xf>
    <xf numFmtId="4" fontId="93" fillId="0" borderId="0">
      <protection locked="0"/>
    </xf>
    <xf numFmtId="4" fontId="93" fillId="0" borderId="0">
      <protection locked="0"/>
    </xf>
    <xf numFmtId="4" fontId="93" fillId="0" borderId="0">
      <protection locked="0"/>
    </xf>
    <xf numFmtId="4" fontId="93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4" fillId="0" borderId="0">
      <protection locked="0"/>
    </xf>
    <xf numFmtId="0" fontId="8" fillId="0" borderId="0">
      <protection locked="0"/>
    </xf>
    <xf numFmtId="0" fontId="4" fillId="0" borderId="0">
      <protection locked="0"/>
    </xf>
    <xf numFmtId="0" fontId="8" fillId="0" borderId="0">
      <protection locked="0"/>
    </xf>
    <xf numFmtId="0" fontId="4" fillId="0" borderId="0">
      <protection locked="0"/>
    </xf>
    <xf numFmtId="210" fontId="97" fillId="0" borderId="0">
      <protection locked="0"/>
    </xf>
    <xf numFmtId="0" fontId="4" fillId="0" borderId="0">
      <protection locked="0"/>
    </xf>
    <xf numFmtId="210" fontId="97" fillId="0" borderId="0">
      <protection locked="0"/>
    </xf>
    <xf numFmtId="0" fontId="4" fillId="0" borderId="0">
      <protection locked="0"/>
    </xf>
    <xf numFmtId="210" fontId="97" fillId="0" borderId="0">
      <protection locked="0"/>
    </xf>
    <xf numFmtId="0" fontId="4" fillId="0" borderId="0">
      <protection locked="0"/>
    </xf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237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37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37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37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" fillId="0" borderId="0" applyFont="0" applyFill="0" applyBorder="0" applyAlignment="0" applyProtection="0"/>
    <xf numFmtId="210" fontId="97" fillId="0" borderId="0">
      <protection locked="0"/>
    </xf>
    <xf numFmtId="0" fontId="4" fillId="0" borderId="0">
      <protection locked="0"/>
    </xf>
    <xf numFmtId="210" fontId="97" fillId="0" borderId="0">
      <protection locked="0"/>
    </xf>
    <xf numFmtId="0" fontId="4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210" fontId="9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51" fontId="93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4" fillId="0" borderId="0">
      <protection locked="0"/>
    </xf>
    <xf numFmtId="251" fontId="93" fillId="0" borderId="0">
      <protection locked="0"/>
    </xf>
    <xf numFmtId="251" fontId="93" fillId="0" borderId="0">
      <protection locked="0"/>
    </xf>
    <xf numFmtId="251" fontId="93" fillId="0" borderId="0">
      <protection locked="0"/>
    </xf>
    <xf numFmtId="251" fontId="93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4" fillId="0" borderId="0">
      <protection locked="0"/>
    </xf>
    <xf numFmtId="0" fontId="8" fillId="0" borderId="0">
      <protection locked="0"/>
    </xf>
    <xf numFmtId="0" fontId="4" fillId="0" borderId="0">
      <protection locked="0"/>
    </xf>
    <xf numFmtId="0" fontId="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0" fontId="97" fillId="0" borderId="0">
      <protection locked="0"/>
    </xf>
    <xf numFmtId="0" fontId="4" fillId="0" borderId="0">
      <protection locked="0"/>
    </xf>
    <xf numFmtId="210" fontId="97" fillId="0" borderId="0">
      <protection locked="0"/>
    </xf>
    <xf numFmtId="0" fontId="4" fillId="0" borderId="0">
      <protection locked="0"/>
    </xf>
    <xf numFmtId="210" fontId="97" fillId="0" borderId="0">
      <protection locked="0"/>
    </xf>
    <xf numFmtId="0" fontId="4" fillId="0" borderId="0">
      <protection locked="0"/>
    </xf>
    <xf numFmtId="5" fontId="10" fillId="0" borderId="0" applyFont="0" applyFill="0" applyBorder="0" applyAlignment="0" applyProtection="0"/>
    <xf numFmtId="5" fontId="10" fillId="0" borderId="0" applyFont="0" applyFill="0" applyBorder="0" applyAlignment="0" applyProtection="0"/>
    <xf numFmtId="5" fontId="10" fillId="0" borderId="0" applyFont="0" applyFill="0" applyBorder="0" applyAlignment="0" applyProtection="0"/>
    <xf numFmtId="5" fontId="10" fillId="0" borderId="0" applyFont="0" applyFill="0" applyBorder="0" applyAlignment="0" applyProtection="0"/>
    <xf numFmtId="5" fontId="10" fillId="0" borderId="0" applyFont="0" applyFill="0" applyBorder="0" applyAlignment="0" applyProtection="0"/>
    <xf numFmtId="5" fontId="10" fillId="0" borderId="0" applyFont="0" applyFill="0" applyBorder="0" applyAlignment="0" applyProtection="0"/>
    <xf numFmtId="5" fontId="10" fillId="0" borderId="0" applyFont="0" applyFill="0" applyBorder="0" applyAlignment="0" applyProtection="0"/>
    <xf numFmtId="5" fontId="10" fillId="0" borderId="0" applyFont="0" applyFill="0" applyBorder="0" applyAlignment="0" applyProtection="0"/>
    <xf numFmtId="5" fontId="10" fillId="0" borderId="0" applyFont="0" applyFill="0" applyBorder="0" applyAlignment="0" applyProtection="0"/>
    <xf numFmtId="5" fontId="10" fillId="0" borderId="0" applyFont="0" applyFill="0" applyBorder="0" applyAlignment="0" applyProtection="0"/>
    <xf numFmtId="0" fontId="92" fillId="0" borderId="0"/>
    <xf numFmtId="0" fontId="205" fillId="0" borderId="0" applyNumberFormat="0" applyFill="0" applyBorder="0" applyAlignment="0" applyProtection="0">
      <alignment vertical="top"/>
      <protection locked="0"/>
    </xf>
    <xf numFmtId="0" fontId="206" fillId="0" borderId="0" applyNumberFormat="0" applyFill="0" applyBorder="0" applyAlignment="0" applyProtection="0">
      <alignment vertical="top"/>
      <protection locked="0"/>
    </xf>
    <xf numFmtId="0" fontId="207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97" fillId="0" borderId="0">
      <protection locked="0"/>
    </xf>
    <xf numFmtId="210" fontId="9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26" fontId="93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4" fillId="0" borderId="0">
      <protection locked="0"/>
    </xf>
    <xf numFmtId="226" fontId="93" fillId="0" borderId="0">
      <protection locked="0"/>
    </xf>
    <xf numFmtId="226" fontId="93" fillId="0" borderId="0">
      <protection locked="0"/>
    </xf>
    <xf numFmtId="226" fontId="93" fillId="0" borderId="0">
      <protection locked="0"/>
    </xf>
    <xf numFmtId="226" fontId="93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4" fillId="0" borderId="0">
      <protection locked="0"/>
    </xf>
    <xf numFmtId="0" fontId="8" fillId="0" borderId="0">
      <protection locked="0"/>
    </xf>
    <xf numFmtId="0" fontId="4" fillId="0" borderId="0">
      <protection locked="0"/>
    </xf>
    <xf numFmtId="0" fontId="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05" fillId="0" borderId="0">
      <protection locked="0"/>
    </xf>
    <xf numFmtId="0" fontId="208" fillId="34" borderId="9" applyNumberFormat="0" applyAlignment="0" applyProtection="0">
      <alignment vertical="center"/>
    </xf>
    <xf numFmtId="0" fontId="208" fillId="34" borderId="9" applyNumberFormat="0" applyAlignment="0" applyProtection="0">
      <alignment vertical="center"/>
    </xf>
    <xf numFmtId="0" fontId="209" fillId="35" borderId="0" applyNumberFormat="0" applyBorder="0" applyAlignment="0" applyProtection="0">
      <alignment vertical="center"/>
    </xf>
    <xf numFmtId="0" fontId="4" fillId="4" borderId="11" applyNumberFormat="0" applyFont="0" applyAlignment="0" applyProtection="0">
      <alignment vertical="center"/>
    </xf>
    <xf numFmtId="0" fontId="4" fillId="4" borderId="11" applyNumberFormat="0" applyFont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 applyFont="0" applyFill="0" applyBorder="0" applyProtection="0">
      <alignment horizontal="center" vertical="center"/>
    </xf>
    <xf numFmtId="252" fontId="4" fillId="0" borderId="0" applyFont="0" applyFill="0" applyBorder="0" applyProtection="0">
      <alignment horizontal="center" vertical="center"/>
    </xf>
    <xf numFmtId="252" fontId="4" fillId="0" borderId="0" applyFont="0" applyFill="0" applyBorder="0" applyProtection="0">
      <alignment horizontal="center" vertical="center"/>
    </xf>
    <xf numFmtId="0" fontId="15" fillId="0" borderId="0" applyFont="0" applyFill="0" applyBorder="0" applyProtection="0">
      <alignment horizontal="center"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252" fontId="4" fillId="0" borderId="0" applyFont="0" applyFill="0" applyBorder="0" applyProtection="0">
      <alignment horizontal="center" vertical="center"/>
    </xf>
    <xf numFmtId="252" fontId="4" fillId="0" borderId="0" applyFont="0" applyFill="0" applyBorder="0" applyProtection="0">
      <alignment horizontal="center" vertical="center"/>
    </xf>
    <xf numFmtId="252" fontId="4" fillId="0" borderId="0" applyFont="0" applyFill="0" applyBorder="0" applyProtection="0">
      <alignment horizontal="center" vertical="center"/>
    </xf>
    <xf numFmtId="252" fontId="4" fillId="0" borderId="0" applyFont="0" applyFill="0" applyBorder="0" applyProtection="0">
      <alignment horizontal="center" vertical="center"/>
    </xf>
    <xf numFmtId="252" fontId="4" fillId="0" borderId="0" applyFont="0" applyFill="0" applyBorder="0" applyProtection="0">
      <alignment horizontal="center" vertical="center"/>
    </xf>
    <xf numFmtId="252" fontId="4" fillId="0" borderId="0" applyFont="0" applyFill="0" applyBorder="0" applyProtection="0">
      <alignment horizontal="center" vertical="center"/>
    </xf>
    <xf numFmtId="252" fontId="4" fillId="0" borderId="0" applyFont="0" applyFill="0" applyBorder="0" applyProtection="0">
      <alignment horizontal="center" vertical="center"/>
    </xf>
    <xf numFmtId="0" fontId="15" fillId="0" borderId="0" applyFont="0" applyFill="0" applyBorder="0" applyProtection="0">
      <alignment horizontal="center" vertical="center"/>
    </xf>
    <xf numFmtId="253" fontId="4" fillId="0" borderId="0" applyFont="0" applyFill="0" applyBorder="0" applyProtection="0">
      <alignment horizontal="center" vertical="center"/>
    </xf>
    <xf numFmtId="253" fontId="4" fillId="0" borderId="0" applyFont="0" applyFill="0" applyBorder="0" applyProtection="0">
      <alignment horizontal="center" vertical="center"/>
    </xf>
    <xf numFmtId="0" fontId="15" fillId="0" borderId="0" applyFont="0" applyFill="0" applyBorder="0" applyProtection="0">
      <alignment horizontal="center"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253" fontId="4" fillId="0" borderId="0" applyFont="0" applyFill="0" applyBorder="0" applyProtection="0">
      <alignment horizontal="center" vertical="center"/>
    </xf>
    <xf numFmtId="253" fontId="4" fillId="0" borderId="0" applyFont="0" applyFill="0" applyBorder="0" applyProtection="0">
      <alignment horizontal="center" vertical="center"/>
    </xf>
    <xf numFmtId="253" fontId="4" fillId="0" borderId="0" applyFont="0" applyFill="0" applyBorder="0" applyProtection="0">
      <alignment horizontal="center" vertical="center"/>
    </xf>
    <xf numFmtId="253" fontId="4" fillId="0" borderId="0" applyFont="0" applyFill="0" applyBorder="0" applyProtection="0">
      <alignment horizontal="center" vertical="center"/>
    </xf>
    <xf numFmtId="253" fontId="4" fillId="0" borderId="0" applyFont="0" applyFill="0" applyBorder="0" applyProtection="0">
      <alignment horizontal="center" vertical="center"/>
    </xf>
    <xf numFmtId="253" fontId="4" fillId="0" borderId="0" applyFont="0" applyFill="0" applyBorder="0" applyProtection="0">
      <alignment horizontal="center" vertical="center"/>
    </xf>
    <xf numFmtId="253" fontId="4" fillId="0" borderId="0" applyFont="0" applyFill="0" applyBorder="0" applyProtection="0">
      <alignment horizontal="center" vertical="center"/>
    </xf>
    <xf numFmtId="0" fontId="207" fillId="0" borderId="0">
      <alignment vertical="center"/>
    </xf>
    <xf numFmtId="0" fontId="207" fillId="0" borderId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0" fontId="4" fillId="0" borderId="0" applyFont="0" applyFill="0" applyBorder="0" applyAlignment="0" applyProtection="0"/>
    <xf numFmtId="230" fontId="4" fillId="0" borderId="0" applyFont="0" applyFill="0" applyBorder="0" applyAlignment="0" applyProtection="0"/>
    <xf numFmtId="23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07" fillId="0" borderId="0">
      <alignment vertical="center"/>
    </xf>
    <xf numFmtId="0" fontId="207" fillId="0" borderId="0">
      <alignment vertical="center"/>
    </xf>
    <xf numFmtId="230" fontId="4" fillId="0" borderId="0" applyFont="0" applyFill="0" applyBorder="0" applyAlignment="0" applyProtection="0"/>
    <xf numFmtId="230" fontId="4" fillId="0" borderId="0" applyFont="0" applyFill="0" applyBorder="0" applyAlignment="0" applyProtection="0"/>
    <xf numFmtId="230" fontId="4" fillId="0" borderId="0" applyFont="0" applyFill="0" applyBorder="0" applyAlignment="0" applyProtection="0"/>
    <xf numFmtId="230" fontId="4" fillId="0" borderId="0" applyFont="0" applyFill="0" applyBorder="0" applyAlignment="0" applyProtection="0"/>
    <xf numFmtId="230" fontId="4" fillId="0" borderId="0" applyFont="0" applyFill="0" applyBorder="0" applyAlignment="0" applyProtection="0"/>
    <xf numFmtId="230" fontId="4" fillId="0" borderId="0" applyFont="0" applyFill="0" applyBorder="0" applyAlignment="0" applyProtection="0"/>
    <xf numFmtId="23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31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231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2" fontId="8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10" fillId="0" borderId="0" applyFont="0" applyFill="0" applyBorder="0" applyAlignment="0" applyProtection="0">
      <alignment vertical="center"/>
    </xf>
    <xf numFmtId="41" fontId="2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2" fontId="8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254" fontId="4" fillId="0" borderId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210" fillId="0" borderId="0" applyFont="0" applyFill="0" applyBorder="0" applyAlignment="0" applyProtection="0">
      <alignment vertical="center"/>
    </xf>
    <xf numFmtId="41" fontId="210" fillId="0" borderId="0" applyFont="0" applyFill="0" applyBorder="0" applyAlignment="0" applyProtection="0">
      <alignment vertical="center"/>
    </xf>
    <xf numFmtId="41" fontId="145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0" fontId="62" fillId="0" borderId="173" applyNumberFormat="0" applyFill="0" applyAlignment="0" applyProtection="0">
      <alignment vertical="center"/>
    </xf>
    <xf numFmtId="219" fontId="147" fillId="0" borderId="0" applyFont="0" applyFill="0" applyBorder="0" applyAlignment="0" applyProtection="0"/>
    <xf numFmtId="219" fontId="147" fillId="0" borderId="0" applyFont="0" applyFill="0" applyBorder="0" applyAlignment="0" applyProtection="0"/>
    <xf numFmtId="255" fontId="15" fillId="0" borderId="0" applyFont="0" applyFill="0" applyBorder="0" applyAlignment="0" applyProtection="0"/>
    <xf numFmtId="0" fontId="63" fillId="5" borderId="9" applyNumberFormat="0" applyAlignment="0" applyProtection="0">
      <alignment vertical="center"/>
    </xf>
    <xf numFmtId="0" fontId="63" fillId="5" borderId="9" applyNumberFormat="0" applyAlignment="0" applyProtection="0">
      <alignment vertical="center"/>
    </xf>
    <xf numFmtId="0" fontId="69" fillId="34" borderId="22" applyNumberFormat="0" applyAlignment="0" applyProtection="0">
      <alignment vertical="center"/>
    </xf>
    <xf numFmtId="0" fontId="69" fillId="34" borderId="22" applyNumberFormat="0" applyAlignment="0" applyProtection="0">
      <alignment vertical="center"/>
    </xf>
    <xf numFmtId="210" fontId="96" fillId="0" borderId="0">
      <protection locked="0"/>
    </xf>
    <xf numFmtId="0" fontId="207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207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4" fillId="0" borderId="0"/>
    <xf numFmtId="0" fontId="8" fillId="0" borderId="0"/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4" fillId="0" borderId="0"/>
    <xf numFmtId="0" fontId="154" fillId="0" borderId="0">
      <alignment vertical="center"/>
    </xf>
    <xf numFmtId="0" fontId="154" fillId="0" borderId="0">
      <alignment vertical="center"/>
    </xf>
    <xf numFmtId="0" fontId="4" fillId="0" borderId="0"/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15" fillId="0" borderId="0"/>
    <xf numFmtId="0" fontId="15" fillId="0" borderId="0"/>
    <xf numFmtId="0" fontId="1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4" fillId="0" borderId="0">
      <alignment vertical="center"/>
    </xf>
    <xf numFmtId="0" fontId="4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>
      <alignment vertical="center"/>
    </xf>
    <xf numFmtId="0" fontId="17" fillId="0" borderId="0"/>
    <xf numFmtId="0" fontId="200" fillId="0" borderId="0">
      <alignment vertical="center"/>
    </xf>
    <xf numFmtId="0" fontId="4" fillId="0" borderId="0">
      <alignment vertical="center"/>
    </xf>
    <xf numFmtId="0" fontId="211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4" fillId="0" borderId="0"/>
    <xf numFmtId="0" fontId="4" fillId="0" borderId="0">
      <alignment vertical="center"/>
    </xf>
    <xf numFmtId="0" fontId="207" fillId="0" borderId="0"/>
    <xf numFmtId="0" fontId="20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4" fillId="0" borderId="0">
      <alignment vertical="center"/>
    </xf>
    <xf numFmtId="0" fontId="4" fillId="0" borderId="0"/>
    <xf numFmtId="0" fontId="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4" fillId="0" borderId="0"/>
    <xf numFmtId="0" fontId="212" fillId="0" borderId="0">
      <alignment vertical="center"/>
    </xf>
    <xf numFmtId="0" fontId="212" fillId="0" borderId="0">
      <alignment vertical="center"/>
    </xf>
    <xf numFmtId="0" fontId="17" fillId="0" borderId="0"/>
    <xf numFmtId="0" fontId="17" fillId="0" borderId="0"/>
    <xf numFmtId="0" fontId="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00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2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0" fillId="0" borderId="0">
      <alignment vertical="center"/>
    </xf>
    <xf numFmtId="0" fontId="20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6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8" fillId="0" borderId="14">
      <alignment vertical="center" wrapText="1"/>
    </xf>
    <xf numFmtId="0" fontId="8" fillId="0" borderId="14">
      <alignment vertical="center" wrapText="1"/>
    </xf>
    <xf numFmtId="0" fontId="17" fillId="0" borderId="0"/>
    <xf numFmtId="0" fontId="17" fillId="0" borderId="0" applyProtection="0"/>
    <xf numFmtId="0" fontId="207" fillId="0" borderId="0">
      <alignment vertical="center"/>
    </xf>
    <xf numFmtId="0" fontId="8" fillId="0" borderId="0"/>
    <xf numFmtId="0" fontId="213" fillId="0" borderId="0">
      <alignment horizontal="center" vertical="center"/>
    </xf>
    <xf numFmtId="0" fontId="20" fillId="0" borderId="0"/>
    <xf numFmtId="0" fontId="20" fillId="0" borderId="0"/>
    <xf numFmtId="0" fontId="54" fillId="37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55" fillId="43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44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27" fillId="7" borderId="0" applyNumberFormat="0" applyBorder="0" applyAlignment="0" applyProtection="0">
      <alignment vertical="center"/>
    </xf>
    <xf numFmtId="0" fontId="228" fillId="0" borderId="174" applyNumberFormat="0" applyFill="0" applyAlignment="0" applyProtection="0">
      <alignment vertical="center"/>
    </xf>
    <xf numFmtId="0" fontId="62" fillId="0" borderId="175" applyNumberFormat="0" applyFill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30" fillId="0" borderId="176" applyNumberFormat="0" applyFill="0" applyAlignment="0" applyProtection="0">
      <alignment vertical="center"/>
    </xf>
    <xf numFmtId="0" fontId="231" fillId="0" borderId="177" applyNumberFormat="0" applyFill="0" applyAlignment="0" applyProtection="0">
      <alignment vertical="center"/>
    </xf>
    <xf numFmtId="0" fontId="232" fillId="0" borderId="178" applyNumberFormat="0" applyFill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" fontId="93" fillId="0" borderId="0">
      <protection locked="0"/>
    </xf>
    <xf numFmtId="0" fontId="103" fillId="0" borderId="0" applyFont="0" applyFill="0" applyBorder="0" applyAlignment="0" applyProtection="0"/>
    <xf numFmtId="257" fontId="8" fillId="0" borderId="0">
      <protection locked="0"/>
    </xf>
    <xf numFmtId="0" fontId="103" fillId="0" borderId="0" applyFont="0" applyFill="0" applyBorder="0" applyAlignment="0" applyProtection="0"/>
    <xf numFmtId="256" fontId="4" fillId="0" borderId="0"/>
    <xf numFmtId="258" fontId="8" fillId="0" borderId="0">
      <protection locked="0"/>
    </xf>
    <xf numFmtId="210" fontId="97" fillId="0" borderId="0">
      <protection locked="0"/>
    </xf>
    <xf numFmtId="0" fontId="93" fillId="0" borderId="0">
      <protection locked="0"/>
    </xf>
    <xf numFmtId="0" fontId="4" fillId="0" borderId="0">
      <protection locked="0"/>
    </xf>
    <xf numFmtId="0" fontId="93" fillId="0" borderId="0">
      <protection locked="0"/>
    </xf>
    <xf numFmtId="0" fontId="4" fillId="0" borderId="0">
      <protection locked="0"/>
    </xf>
    <xf numFmtId="210" fontId="97" fillId="0" borderId="0">
      <protection locked="0"/>
    </xf>
    <xf numFmtId="210" fontId="97" fillId="0" borderId="0">
      <protection locked="0"/>
    </xf>
    <xf numFmtId="210" fontId="97" fillId="0" borderId="0">
      <protection locked="0"/>
    </xf>
    <xf numFmtId="210" fontId="97" fillId="0" borderId="0">
      <protection locked="0"/>
    </xf>
    <xf numFmtId="43" fontId="20" fillId="0" borderId="0" applyFont="0" applyFill="0" applyBorder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38" fontId="8" fillId="0" borderId="31">
      <alignment horizontal="right"/>
    </xf>
    <xf numFmtId="186" fontId="20" fillId="0" borderId="0" applyFill="0" applyBorder="0" applyAlignment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10" fontId="97" fillId="0" borderId="0">
      <protection locked="0"/>
    </xf>
    <xf numFmtId="0" fontId="8" fillId="0" borderId="0">
      <protection locked="0"/>
    </xf>
    <xf numFmtId="210" fontId="97" fillId="0" borderId="0">
      <protection locked="0"/>
    </xf>
    <xf numFmtId="0" fontId="8" fillId="0" borderId="0">
      <protection locked="0"/>
    </xf>
    <xf numFmtId="210" fontId="97" fillId="0" borderId="0">
      <protection locked="0"/>
    </xf>
    <xf numFmtId="0" fontId="8" fillId="0" borderId="0">
      <protection locked="0"/>
    </xf>
    <xf numFmtId="210" fontId="97" fillId="0" borderId="0">
      <protection locked="0"/>
    </xf>
    <xf numFmtId="0" fontId="8" fillId="0" borderId="0">
      <protection locked="0"/>
    </xf>
    <xf numFmtId="210" fontId="97" fillId="0" borderId="0">
      <protection locked="0"/>
    </xf>
    <xf numFmtId="210" fontId="97" fillId="0" borderId="0">
      <protection locked="0"/>
    </xf>
    <xf numFmtId="0" fontId="8" fillId="0" borderId="0">
      <protection locked="0"/>
    </xf>
    <xf numFmtId="210" fontId="97" fillId="0" borderId="0">
      <protection locked="0"/>
    </xf>
    <xf numFmtId="0" fontId="8" fillId="0" borderId="0">
      <protection locked="0"/>
    </xf>
    <xf numFmtId="210" fontId="97" fillId="0" borderId="0">
      <protection locked="0"/>
    </xf>
    <xf numFmtId="0" fontId="8" fillId="0" borderId="0">
      <protection locked="0"/>
    </xf>
    <xf numFmtId="210" fontId="97" fillId="0" borderId="0">
      <protection locked="0"/>
    </xf>
    <xf numFmtId="0" fontId="8" fillId="0" borderId="0">
      <protection locked="0"/>
    </xf>
    <xf numFmtId="210" fontId="97" fillId="0" borderId="0">
      <protection locked="0"/>
    </xf>
    <xf numFmtId="0" fontId="207" fillId="0" borderId="0">
      <alignment vertical="center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210" fontId="97" fillId="0" borderId="0">
      <protection locked="0"/>
    </xf>
    <xf numFmtId="0" fontId="8" fillId="0" borderId="0">
      <protection locked="0"/>
    </xf>
    <xf numFmtId="210" fontId="97" fillId="0" borderId="0">
      <protection locked="0"/>
    </xf>
    <xf numFmtId="0" fontId="8" fillId="0" borderId="0">
      <protection locked="0"/>
    </xf>
    <xf numFmtId="210" fontId="97" fillId="0" borderId="0">
      <protection locked="0"/>
    </xf>
    <xf numFmtId="0" fontId="8" fillId="0" borderId="0">
      <protection locked="0"/>
    </xf>
    <xf numFmtId="210" fontId="97" fillId="0" borderId="0">
      <protection locked="0"/>
    </xf>
    <xf numFmtId="0" fontId="8" fillId="0" borderId="0">
      <protection locked="0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2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15" fillId="0" borderId="0"/>
    <xf numFmtId="0" fontId="154" fillId="0" borderId="0">
      <alignment vertical="center"/>
    </xf>
    <xf numFmtId="0" fontId="17" fillId="0" borderId="0"/>
    <xf numFmtId="0" fontId="154" fillId="0" borderId="0">
      <alignment vertical="center"/>
    </xf>
    <xf numFmtId="0" fontId="4" fillId="0" borderId="0"/>
    <xf numFmtId="0" fontId="8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154" fillId="0" borderId="0">
      <alignment vertical="center"/>
    </xf>
    <xf numFmtId="0" fontId="4" fillId="0" borderId="0"/>
    <xf numFmtId="254" fontId="15" fillId="0" borderId="0" applyFont="0" applyFill="0" applyBorder="0" applyAlignment="0" applyProtection="0"/>
    <xf numFmtId="0" fontId="179" fillId="13" borderId="0">
      <alignment horizontal="centerContinuous"/>
    </xf>
    <xf numFmtId="0" fontId="208" fillId="34" borderId="179" applyNumberFormat="0" applyAlignment="0" applyProtection="0">
      <alignment vertical="center"/>
    </xf>
    <xf numFmtId="0" fontId="4" fillId="4" borderId="180" applyNumberFormat="0" applyFont="0" applyAlignment="0" applyProtection="0">
      <alignment vertical="center"/>
    </xf>
    <xf numFmtId="0" fontId="63" fillId="5" borderId="179" applyNumberFormat="0" applyAlignment="0" applyProtection="0">
      <alignment vertical="center"/>
    </xf>
    <xf numFmtId="0" fontId="69" fillId="34" borderId="181" applyNumberFormat="0" applyAlignment="0" applyProtection="0">
      <alignment vertical="center"/>
    </xf>
    <xf numFmtId="38" fontId="8" fillId="0" borderId="182">
      <alignment horizontal="right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2" fillId="0" borderId="192" applyNumberFormat="0" applyFill="0" applyAlignment="0" applyProtection="0">
      <alignment vertical="center"/>
    </xf>
    <xf numFmtId="0" fontId="4" fillId="0" borderId="0"/>
    <xf numFmtId="38" fontId="8" fillId="0" borderId="188">
      <alignment horizontal="right"/>
    </xf>
    <xf numFmtId="38" fontId="8" fillId="0" borderId="188">
      <alignment horizontal="right"/>
    </xf>
    <xf numFmtId="0" fontId="208" fillId="34" borderId="190" applyNumberFormat="0" applyAlignment="0" applyProtection="0">
      <alignment vertical="center"/>
    </xf>
    <xf numFmtId="0" fontId="208" fillId="34" borderId="190" applyNumberFormat="0" applyAlignment="0" applyProtection="0">
      <alignment vertical="center"/>
    </xf>
    <xf numFmtId="0" fontId="4" fillId="4" borderId="191" applyNumberFormat="0" applyFont="0" applyAlignment="0" applyProtection="0">
      <alignment vertical="center"/>
    </xf>
    <xf numFmtId="0" fontId="62" fillId="0" borderId="195" applyNumberFormat="0" applyFill="0" applyAlignment="0" applyProtection="0">
      <alignment vertical="center"/>
    </xf>
    <xf numFmtId="0" fontId="63" fillId="5" borderId="190" applyNumberFormat="0" applyAlignment="0" applyProtection="0">
      <alignment vertical="center"/>
    </xf>
    <xf numFmtId="0" fontId="63" fillId="5" borderId="190" applyNumberFormat="0" applyAlignment="0" applyProtection="0">
      <alignment vertical="center"/>
    </xf>
    <xf numFmtId="0" fontId="69" fillId="34" borderId="193" applyNumberFormat="0" applyAlignment="0" applyProtection="0">
      <alignment vertical="center"/>
    </xf>
    <xf numFmtId="0" fontId="62" fillId="0" borderId="192" applyNumberFormat="0" applyFill="0" applyAlignment="0" applyProtection="0">
      <alignment vertical="center"/>
    </xf>
    <xf numFmtId="38" fontId="8" fillId="0" borderId="194">
      <alignment horizontal="right"/>
    </xf>
    <xf numFmtId="38" fontId="8" fillId="0" borderId="194">
      <alignment horizontal="right"/>
    </xf>
    <xf numFmtId="38" fontId="8" fillId="0" borderId="194">
      <alignment horizontal="right"/>
    </xf>
    <xf numFmtId="0" fontId="57" fillId="18" borderId="184" applyNumberFormat="0" applyAlignment="0" applyProtection="0">
      <alignment vertical="center"/>
    </xf>
    <xf numFmtId="0" fontId="4" fillId="0" borderId="0"/>
    <xf numFmtId="38" fontId="8" fillId="0" borderId="188">
      <alignment horizontal="right"/>
    </xf>
    <xf numFmtId="38" fontId="8" fillId="0" borderId="188">
      <alignment horizontal="right"/>
    </xf>
    <xf numFmtId="38" fontId="8" fillId="0" borderId="188">
      <alignment horizontal="right"/>
    </xf>
    <xf numFmtId="0" fontId="208" fillId="34" borderId="190" applyNumberFormat="0" applyAlignment="0" applyProtection="0">
      <alignment vertical="center"/>
    </xf>
    <xf numFmtId="0" fontId="4" fillId="4" borderId="191" applyNumberFormat="0" applyFont="0" applyAlignment="0" applyProtection="0">
      <alignment vertical="center"/>
    </xf>
    <xf numFmtId="0" fontId="4" fillId="4" borderId="191" applyNumberFormat="0" applyFont="0" applyAlignment="0" applyProtection="0">
      <alignment vertical="center"/>
    </xf>
    <xf numFmtId="0" fontId="62" fillId="0" borderId="195" applyNumberFormat="0" applyFill="0" applyAlignment="0" applyProtection="0">
      <alignment vertical="center"/>
    </xf>
    <xf numFmtId="0" fontId="63" fillId="5" borderId="190" applyNumberFormat="0" applyAlignment="0" applyProtection="0">
      <alignment vertical="center"/>
    </xf>
    <xf numFmtId="0" fontId="69" fillId="34" borderId="193" applyNumberFormat="0" applyAlignment="0" applyProtection="0">
      <alignment vertical="center"/>
    </xf>
    <xf numFmtId="0" fontId="69" fillId="34" borderId="193" applyNumberFormat="0" applyAlignment="0" applyProtection="0">
      <alignment vertical="center"/>
    </xf>
    <xf numFmtId="0" fontId="62" fillId="0" borderId="186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69" fillId="34" borderId="187" applyNumberFormat="0" applyAlignment="0" applyProtection="0">
      <alignment vertical="center"/>
    </xf>
    <xf numFmtId="0" fontId="69" fillId="34" borderId="187" applyNumberFormat="0" applyAlignment="0" applyProtection="0">
      <alignment vertical="center"/>
    </xf>
    <xf numFmtId="0" fontId="69" fillId="34" borderId="187" applyNumberFormat="0" applyAlignment="0" applyProtection="0">
      <alignment vertical="center"/>
    </xf>
    <xf numFmtId="0" fontId="63" fillId="5" borderId="184" applyNumberFormat="0" applyAlignment="0" applyProtection="0">
      <alignment vertical="center"/>
    </xf>
    <xf numFmtId="0" fontId="63" fillId="5" borderId="184" applyNumberFormat="0" applyAlignment="0" applyProtection="0">
      <alignment vertical="center"/>
    </xf>
    <xf numFmtId="0" fontId="63" fillId="5" borderId="184" applyNumberFormat="0" applyAlignment="0" applyProtection="0">
      <alignment vertical="center"/>
    </xf>
    <xf numFmtId="0" fontId="62" fillId="0" borderId="189" applyNumberFormat="0" applyFill="0" applyAlignment="0" applyProtection="0">
      <alignment vertical="center"/>
    </xf>
    <xf numFmtId="0" fontId="62" fillId="0" borderId="189" applyNumberFormat="0" applyFill="0" applyAlignment="0" applyProtection="0">
      <alignment vertical="center"/>
    </xf>
    <xf numFmtId="0" fontId="4" fillId="4" borderId="185" applyNumberFormat="0" applyFont="0" applyAlignment="0" applyProtection="0">
      <alignment vertical="center"/>
    </xf>
    <xf numFmtId="0" fontId="4" fillId="4" borderId="185" applyNumberFormat="0" applyFont="0" applyAlignment="0" applyProtection="0">
      <alignment vertical="center"/>
    </xf>
    <xf numFmtId="0" fontId="4" fillId="4" borderId="185" applyNumberFormat="0" applyFont="0" applyAlignment="0" applyProtection="0">
      <alignment vertical="center"/>
    </xf>
    <xf numFmtId="0" fontId="208" fillId="34" borderId="184" applyNumberFormat="0" applyAlignment="0" applyProtection="0">
      <alignment vertical="center"/>
    </xf>
    <xf numFmtId="0" fontId="208" fillId="34" borderId="184" applyNumberFormat="0" applyAlignment="0" applyProtection="0">
      <alignment vertical="center"/>
    </xf>
    <xf numFmtId="0" fontId="208" fillId="34" borderId="184" applyNumberFormat="0" applyAlignment="0" applyProtection="0">
      <alignment vertical="center"/>
    </xf>
    <xf numFmtId="38" fontId="8" fillId="0" borderId="168">
      <alignment horizontal="right"/>
    </xf>
    <xf numFmtId="38" fontId="8" fillId="0" borderId="168">
      <alignment horizontal="right"/>
    </xf>
    <xf numFmtId="0" fontId="69" fillId="18" borderId="187" applyNumberFormat="0" applyAlignment="0" applyProtection="0">
      <alignment vertical="center"/>
    </xf>
    <xf numFmtId="0" fontId="63" fillId="7" borderId="184" applyNumberFormat="0" applyAlignment="0" applyProtection="0">
      <alignment vertical="center"/>
    </xf>
    <xf numFmtId="0" fontId="62" fillId="0" borderId="186" applyNumberFormat="0" applyFill="0" applyAlignment="0" applyProtection="0">
      <alignment vertical="center"/>
    </xf>
    <xf numFmtId="0" fontId="14" fillId="4" borderId="185" applyNumberFormat="0" applyFont="0" applyAlignment="0" applyProtection="0">
      <alignment vertical="center"/>
    </xf>
    <xf numFmtId="0" fontId="208" fillId="34" borderId="9" applyNumberFormat="0" applyAlignment="0" applyProtection="0">
      <alignment vertical="center"/>
    </xf>
    <xf numFmtId="0" fontId="4" fillId="4" borderId="1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2" fillId="0" borderId="183" applyNumberFormat="0" applyFill="0" applyAlignment="0" applyProtection="0">
      <alignment vertical="center"/>
    </xf>
    <xf numFmtId="0" fontId="62" fillId="0" borderId="183" applyNumberFormat="0" applyFill="0" applyAlignment="0" applyProtection="0">
      <alignment vertical="center"/>
    </xf>
    <xf numFmtId="0" fontId="63" fillId="5" borderId="9" applyNumberFormat="0" applyAlignment="0" applyProtection="0">
      <alignment vertical="center"/>
    </xf>
    <xf numFmtId="0" fontId="69" fillId="34" borderId="22" applyNumberFormat="0" applyAlignment="0" applyProtection="0">
      <alignment vertical="center"/>
    </xf>
    <xf numFmtId="38" fontId="8" fillId="0" borderId="194">
      <alignment horizontal="right"/>
    </xf>
    <xf numFmtId="38" fontId="8" fillId="0" borderId="194">
      <alignment horizontal="right"/>
    </xf>
    <xf numFmtId="0" fontId="4" fillId="0" borderId="0"/>
    <xf numFmtId="9" fontId="4" fillId="0" borderId="0" applyFont="0" applyFill="0" applyBorder="0" applyAlignment="0" applyProtection="0"/>
    <xf numFmtId="0" fontId="179" fillId="13" borderId="0">
      <alignment horizontal="centerContinuous"/>
    </xf>
    <xf numFmtId="210" fontId="97" fillId="0" borderId="0">
      <protection locked="0"/>
    </xf>
    <xf numFmtId="0" fontId="4" fillId="0" borderId="0"/>
    <xf numFmtId="210" fontId="97" fillId="0" borderId="0">
      <protection locked="0"/>
    </xf>
    <xf numFmtId="0" fontId="179" fillId="13" borderId="0">
      <alignment horizontal="centerContinuous"/>
    </xf>
    <xf numFmtId="0" fontId="57" fillId="18" borderId="190" applyNumberFormat="0" applyAlignment="0" applyProtection="0">
      <alignment vertical="center"/>
    </xf>
    <xf numFmtId="0" fontId="14" fillId="4" borderId="191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41" fontId="154" fillId="0" borderId="0" applyFont="0" applyFill="0" applyBorder="0" applyAlignment="0" applyProtection="0">
      <alignment vertical="center"/>
    </xf>
    <xf numFmtId="41" fontId="154" fillId="0" borderId="0" applyFont="0" applyFill="0" applyBorder="0" applyAlignment="0" applyProtection="0">
      <alignment vertical="center"/>
    </xf>
    <xf numFmtId="41" fontId="154" fillId="0" borderId="0" applyFont="0" applyFill="0" applyBorder="0" applyAlignment="0" applyProtection="0">
      <alignment vertical="center"/>
    </xf>
    <xf numFmtId="0" fontId="62" fillId="0" borderId="192" applyNumberFormat="0" applyFill="0" applyAlignment="0" applyProtection="0">
      <alignment vertical="center"/>
    </xf>
    <xf numFmtId="0" fontId="63" fillId="7" borderId="190" applyNumberFormat="0" applyAlignment="0" applyProtection="0">
      <alignment vertical="center"/>
    </xf>
    <xf numFmtId="0" fontId="69" fillId="18" borderId="193" applyNumberFormat="0" applyAlignment="0" applyProtection="0">
      <alignment vertical="center"/>
    </xf>
    <xf numFmtId="0" fontId="4" fillId="0" borderId="0"/>
    <xf numFmtId="0" fontId="57" fillId="18" borderId="196" applyNumberFormat="0" applyAlignment="0" applyProtection="0">
      <alignment vertical="center"/>
    </xf>
    <xf numFmtId="0" fontId="14" fillId="4" borderId="197" applyNumberFormat="0" applyFont="0" applyAlignment="0" applyProtection="0">
      <alignment vertical="center"/>
    </xf>
    <xf numFmtId="0" fontId="62" fillId="0" borderId="198" applyNumberFormat="0" applyFill="0" applyAlignment="0" applyProtection="0">
      <alignment vertical="center"/>
    </xf>
    <xf numFmtId="0" fontId="62" fillId="0" borderId="198" applyNumberFormat="0" applyFill="0" applyAlignment="0" applyProtection="0">
      <alignment vertical="center"/>
    </xf>
    <xf numFmtId="0" fontId="63" fillId="7" borderId="196" applyNumberFormat="0" applyAlignment="0" applyProtection="0">
      <alignment vertical="center"/>
    </xf>
    <xf numFmtId="0" fontId="69" fillId="18" borderId="199" applyNumberFormat="0" applyAlignment="0" applyProtection="0">
      <alignment vertical="center"/>
    </xf>
    <xf numFmtId="0" fontId="62" fillId="0" borderId="198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38" fontId="8" fillId="0" borderId="200">
      <alignment horizontal="right"/>
    </xf>
    <xf numFmtId="38" fontId="8" fillId="0" borderId="200">
      <alignment horizontal="right"/>
    </xf>
    <xf numFmtId="38" fontId="8" fillId="0" borderId="200">
      <alignment horizontal="right"/>
    </xf>
    <xf numFmtId="0" fontId="208" fillId="34" borderId="196" applyNumberFormat="0" applyAlignment="0" applyProtection="0">
      <alignment vertical="center"/>
    </xf>
    <xf numFmtId="0" fontId="208" fillId="34" borderId="196" applyNumberFormat="0" applyAlignment="0" applyProtection="0">
      <alignment vertical="center"/>
    </xf>
    <xf numFmtId="0" fontId="4" fillId="4" borderId="197" applyNumberFormat="0" applyFont="0" applyAlignment="0" applyProtection="0">
      <alignment vertical="center"/>
    </xf>
    <xf numFmtId="0" fontId="4" fillId="4" borderId="197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2" fillId="0" borderId="195" applyNumberFormat="0" applyFill="0" applyAlignment="0" applyProtection="0">
      <alignment vertical="center"/>
    </xf>
    <xf numFmtId="0" fontId="63" fillId="5" borderId="196" applyNumberFormat="0" applyAlignment="0" applyProtection="0">
      <alignment vertical="center"/>
    </xf>
    <xf numFmtId="0" fontId="63" fillId="5" borderId="196" applyNumberFormat="0" applyAlignment="0" applyProtection="0">
      <alignment vertical="center"/>
    </xf>
    <xf numFmtId="0" fontId="69" fillId="34" borderId="199" applyNumberFormat="0" applyAlignment="0" applyProtection="0">
      <alignment vertical="center"/>
    </xf>
    <xf numFmtId="0" fontId="69" fillId="34" borderId="199" applyNumberFormat="0" applyAlignment="0" applyProtection="0">
      <alignment vertical="center"/>
    </xf>
    <xf numFmtId="0" fontId="62" fillId="0" borderId="195" applyNumberFormat="0" applyFill="0" applyAlignment="0" applyProtection="0">
      <alignment vertical="center"/>
    </xf>
    <xf numFmtId="41" fontId="20" fillId="0" borderId="0" applyFont="0" applyFill="0" applyBorder="0" applyAlignment="0" applyProtection="0"/>
    <xf numFmtId="0" fontId="208" fillId="34" borderId="196" applyNumberFormat="0" applyAlignment="0" applyProtection="0">
      <alignment vertical="center"/>
    </xf>
    <xf numFmtId="0" fontId="4" fillId="4" borderId="197" applyNumberFormat="0" applyFont="0" applyAlignment="0" applyProtection="0">
      <alignment vertical="center"/>
    </xf>
    <xf numFmtId="0" fontId="63" fillId="5" borderId="196" applyNumberFormat="0" applyAlignment="0" applyProtection="0">
      <alignment vertical="center"/>
    </xf>
    <xf numFmtId="0" fontId="69" fillId="34" borderId="199" applyNumberFormat="0" applyAlignment="0" applyProtection="0">
      <alignment vertical="center"/>
    </xf>
    <xf numFmtId="38" fontId="8" fillId="0" borderId="200">
      <alignment horizontal="right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38" fontId="8" fillId="0" borderId="200">
      <alignment horizontal="right"/>
    </xf>
    <xf numFmtId="38" fontId="8" fillId="0" borderId="200">
      <alignment horizontal="right"/>
    </xf>
    <xf numFmtId="0" fontId="57" fillId="18" borderId="196" applyNumberFormat="0" applyAlignment="0" applyProtection="0">
      <alignment vertical="center"/>
    </xf>
    <xf numFmtId="38" fontId="8" fillId="0" borderId="200">
      <alignment horizontal="right"/>
    </xf>
    <xf numFmtId="38" fontId="8" fillId="0" borderId="200">
      <alignment horizontal="right"/>
    </xf>
    <xf numFmtId="38" fontId="8" fillId="0" borderId="200">
      <alignment horizontal="right"/>
    </xf>
    <xf numFmtId="0" fontId="62" fillId="0" borderId="198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9" fillId="34" borderId="199" applyNumberFormat="0" applyAlignment="0" applyProtection="0">
      <alignment vertical="center"/>
    </xf>
    <xf numFmtId="0" fontId="69" fillId="34" borderId="199" applyNumberFormat="0" applyAlignment="0" applyProtection="0">
      <alignment vertical="center"/>
    </xf>
    <xf numFmtId="0" fontId="69" fillId="34" borderId="199" applyNumberFormat="0" applyAlignment="0" applyProtection="0">
      <alignment vertical="center"/>
    </xf>
    <xf numFmtId="0" fontId="63" fillId="5" borderId="196" applyNumberFormat="0" applyAlignment="0" applyProtection="0">
      <alignment vertical="center"/>
    </xf>
    <xf numFmtId="0" fontId="63" fillId="5" borderId="196" applyNumberFormat="0" applyAlignment="0" applyProtection="0">
      <alignment vertical="center"/>
    </xf>
    <xf numFmtId="0" fontId="63" fillId="5" borderId="196" applyNumberFormat="0" applyAlignment="0" applyProtection="0">
      <alignment vertical="center"/>
    </xf>
    <xf numFmtId="0" fontId="62" fillId="0" borderId="195" applyNumberFormat="0" applyFill="0" applyAlignment="0" applyProtection="0">
      <alignment vertical="center"/>
    </xf>
    <xf numFmtId="0" fontId="62" fillId="0" borderId="195" applyNumberFormat="0" applyFill="0" applyAlignment="0" applyProtection="0">
      <alignment vertical="center"/>
    </xf>
    <xf numFmtId="0" fontId="4" fillId="4" borderId="197" applyNumberFormat="0" applyFont="0" applyAlignment="0" applyProtection="0">
      <alignment vertical="center"/>
    </xf>
    <xf numFmtId="0" fontId="4" fillId="4" borderId="197" applyNumberFormat="0" applyFont="0" applyAlignment="0" applyProtection="0">
      <alignment vertical="center"/>
    </xf>
    <xf numFmtId="0" fontId="4" fillId="4" borderId="197" applyNumberFormat="0" applyFont="0" applyAlignment="0" applyProtection="0">
      <alignment vertical="center"/>
    </xf>
    <xf numFmtId="0" fontId="208" fillId="34" borderId="196" applyNumberFormat="0" applyAlignment="0" applyProtection="0">
      <alignment vertical="center"/>
    </xf>
    <xf numFmtId="0" fontId="208" fillId="34" borderId="196" applyNumberFormat="0" applyAlignment="0" applyProtection="0">
      <alignment vertical="center"/>
    </xf>
    <xf numFmtId="0" fontId="208" fillId="34" borderId="196" applyNumberFormat="0" applyAlignment="0" applyProtection="0">
      <alignment vertical="center"/>
    </xf>
    <xf numFmtId="38" fontId="8" fillId="0" borderId="200">
      <alignment horizontal="right"/>
    </xf>
    <xf numFmtId="38" fontId="8" fillId="0" borderId="200">
      <alignment horizontal="right"/>
    </xf>
    <xf numFmtId="0" fontId="69" fillId="18" borderId="199" applyNumberFormat="0" applyAlignment="0" applyProtection="0">
      <alignment vertical="center"/>
    </xf>
    <xf numFmtId="0" fontId="63" fillId="7" borderId="196" applyNumberFormat="0" applyAlignment="0" applyProtection="0">
      <alignment vertical="center"/>
    </xf>
    <xf numFmtId="0" fontId="62" fillId="0" borderId="198" applyNumberFormat="0" applyFill="0" applyAlignment="0" applyProtection="0">
      <alignment vertical="center"/>
    </xf>
    <xf numFmtId="0" fontId="14" fillId="4" borderId="197" applyNumberFormat="0" applyFont="0" applyAlignment="0" applyProtection="0">
      <alignment vertical="center"/>
    </xf>
    <xf numFmtId="0" fontId="208" fillId="34" borderId="196" applyNumberFormat="0" applyAlignment="0" applyProtection="0">
      <alignment vertical="center"/>
    </xf>
    <xf numFmtId="0" fontId="4" fillId="4" borderId="197" applyNumberFormat="0" applyFont="0" applyAlignment="0" applyProtection="0">
      <alignment vertical="center"/>
    </xf>
    <xf numFmtId="0" fontId="62" fillId="0" borderId="195" applyNumberFormat="0" applyFill="0" applyAlignment="0" applyProtection="0">
      <alignment vertical="center"/>
    </xf>
    <xf numFmtId="0" fontId="62" fillId="0" borderId="195" applyNumberFormat="0" applyFill="0" applyAlignment="0" applyProtection="0">
      <alignment vertical="center"/>
    </xf>
    <xf numFmtId="0" fontId="63" fillId="5" borderId="196" applyNumberFormat="0" applyAlignment="0" applyProtection="0">
      <alignment vertical="center"/>
    </xf>
    <xf numFmtId="0" fontId="69" fillId="34" borderId="199" applyNumberFormat="0" applyAlignment="0" applyProtection="0">
      <alignment vertical="center"/>
    </xf>
    <xf numFmtId="0" fontId="57" fillId="18" borderId="196" applyNumberFormat="0" applyAlignment="0" applyProtection="0">
      <alignment vertical="center"/>
    </xf>
    <xf numFmtId="0" fontId="14" fillId="4" borderId="197" applyNumberFormat="0" applyFont="0" applyAlignment="0" applyProtection="0">
      <alignment vertical="center"/>
    </xf>
    <xf numFmtId="0" fontId="62" fillId="0" borderId="198" applyNumberFormat="0" applyFill="0" applyAlignment="0" applyProtection="0">
      <alignment vertical="center"/>
    </xf>
    <xf numFmtId="0" fontId="63" fillId="7" borderId="196" applyNumberFormat="0" applyAlignment="0" applyProtection="0">
      <alignment vertical="center"/>
    </xf>
    <xf numFmtId="0" fontId="69" fillId="18" borderId="199" applyNumberFormat="0" applyAlignment="0" applyProtection="0">
      <alignment vertical="center"/>
    </xf>
    <xf numFmtId="0" fontId="4" fillId="0" borderId="0"/>
    <xf numFmtId="210" fontId="97" fillId="0" borderId="0">
      <protection locked="0"/>
    </xf>
    <xf numFmtId="0" fontId="179" fillId="13" borderId="0">
      <alignment horizontal="centerContinuous"/>
    </xf>
    <xf numFmtId="9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4" fillId="0" borderId="0" applyFont="0" applyFill="0" applyBorder="0" applyAlignment="0" applyProtection="0">
      <alignment vertical="center"/>
    </xf>
    <xf numFmtId="41" fontId="154" fillId="0" borderId="0" applyFont="0" applyFill="0" applyBorder="0" applyAlignment="0" applyProtection="0">
      <alignment vertical="center"/>
    </xf>
    <xf numFmtId="41" fontId="15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1608">
    <xf numFmtId="0" fontId="0" fillId="0" borderId="0" xfId="0"/>
    <xf numFmtId="0" fontId="18" fillId="0" borderId="0" xfId="1073" applyFont="1"/>
    <xf numFmtId="0" fontId="18" fillId="0" borderId="0" xfId="1073" applyFont="1" applyAlignment="1">
      <alignment vertical="center"/>
    </xf>
    <xf numFmtId="192" fontId="18" fillId="0" borderId="0" xfId="1073" applyNumberFormat="1" applyFont="1"/>
    <xf numFmtId="0" fontId="18" fillId="11" borderId="0" xfId="1073" applyFont="1" applyFill="1"/>
    <xf numFmtId="191" fontId="18" fillId="11" borderId="0" xfId="1073" applyNumberFormat="1" applyFont="1" applyFill="1"/>
    <xf numFmtId="38" fontId="23" fillId="0" borderId="0" xfId="0" applyNumberFormat="1" applyFont="1" applyAlignment="1">
      <alignment horizontal="center" vertical="center"/>
    </xf>
    <xf numFmtId="0" fontId="20" fillId="0" borderId="0" xfId="0" applyFont="1"/>
    <xf numFmtId="38" fontId="17" fillId="0" borderId="0" xfId="0" applyNumberFormat="1" applyFont="1" applyAlignment="1">
      <alignment vertical="center"/>
    </xf>
    <xf numFmtId="38" fontId="14" fillId="0" borderId="23" xfId="0" applyNumberFormat="1" applyFont="1" applyBorder="1" applyAlignment="1">
      <alignment vertical="center"/>
    </xf>
    <xf numFmtId="38" fontId="17" fillId="0" borderId="16" xfId="0" applyNumberFormat="1" applyFont="1" applyBorder="1" applyAlignment="1">
      <alignment vertical="center"/>
    </xf>
    <xf numFmtId="38" fontId="17" fillId="0" borderId="23" xfId="0" applyNumberFormat="1" applyFont="1" applyBorder="1" applyAlignment="1">
      <alignment horizontal="right" vertical="center"/>
    </xf>
    <xf numFmtId="38" fontId="22" fillId="0" borderId="0" xfId="0" applyNumberFormat="1" applyFont="1" applyAlignment="1">
      <alignment vertical="center"/>
    </xf>
    <xf numFmtId="0" fontId="20" fillId="0" borderId="16" xfId="0" applyFont="1" applyBorder="1"/>
    <xf numFmtId="38" fontId="17" fillId="0" borderId="23" xfId="0" applyNumberFormat="1" applyFont="1" applyBorder="1" applyAlignment="1">
      <alignment vertical="center"/>
    </xf>
    <xf numFmtId="194" fontId="17" fillId="0" borderId="0" xfId="0" applyNumberFormat="1" applyFont="1" applyAlignment="1">
      <alignment vertical="center" shrinkToFit="1"/>
    </xf>
    <xf numFmtId="38" fontId="17" fillId="0" borderId="0" xfId="0" applyNumberFormat="1" applyFont="1" applyAlignment="1">
      <alignment horizontal="center" vertical="center"/>
    </xf>
    <xf numFmtId="38" fontId="17" fillId="0" borderId="0" xfId="0" applyNumberFormat="1" applyFont="1" applyAlignment="1">
      <alignment horizontal="center" vertical="center" wrapText="1"/>
    </xf>
    <xf numFmtId="195" fontId="17" fillId="0" borderId="0" xfId="0" applyNumberFormat="1" applyFont="1" applyAlignment="1">
      <alignment horizontal="center" vertical="center" shrinkToFit="1"/>
    </xf>
    <xf numFmtId="196" fontId="17" fillId="0" borderId="0" xfId="0" applyNumberFormat="1" applyFont="1" applyAlignment="1">
      <alignment horizontal="center" vertical="center" shrinkToFit="1"/>
    </xf>
    <xf numFmtId="197" fontId="17" fillId="0" borderId="0" xfId="0" applyNumberFormat="1" applyFont="1" applyAlignment="1">
      <alignment horizontal="center" vertical="center" shrinkToFit="1"/>
    </xf>
    <xf numFmtId="198" fontId="17" fillId="0" borderId="0" xfId="0" applyNumberFormat="1" applyFont="1" applyAlignment="1">
      <alignment horizontal="center" vertical="center" shrinkToFit="1"/>
    </xf>
    <xf numFmtId="38" fontId="17" fillId="0" borderId="16" xfId="0" applyNumberFormat="1" applyFont="1" applyBorder="1" applyAlignment="1">
      <alignment horizontal="center" vertical="center" wrapText="1"/>
    </xf>
    <xf numFmtId="38" fontId="17" fillId="0" borderId="0" xfId="0" applyNumberFormat="1" applyFont="1" applyAlignment="1">
      <alignment horizontal="right" vertical="center"/>
    </xf>
    <xf numFmtId="40" fontId="17" fillId="0" borderId="0" xfId="0" applyNumberFormat="1" applyFont="1" applyAlignment="1">
      <alignment horizontal="center" vertical="center"/>
    </xf>
    <xf numFmtId="40" fontId="17" fillId="0" borderId="0" xfId="0" applyNumberFormat="1" applyFont="1" applyAlignment="1">
      <alignment vertical="center"/>
    </xf>
    <xf numFmtId="199" fontId="17" fillId="0" borderId="0" xfId="0" applyNumberFormat="1" applyFont="1" applyAlignment="1">
      <alignment vertical="center" shrinkToFit="1"/>
    </xf>
    <xf numFmtId="194" fontId="17" fillId="0" borderId="0" xfId="0" applyNumberFormat="1" applyFont="1" applyAlignment="1">
      <alignment vertical="center"/>
    </xf>
    <xf numFmtId="38" fontId="17" fillId="0" borderId="24" xfId="0" applyNumberFormat="1" applyFont="1" applyBorder="1" applyAlignment="1">
      <alignment vertical="center"/>
    </xf>
    <xf numFmtId="38" fontId="17" fillId="0" borderId="25" xfId="0" applyNumberFormat="1" applyFont="1" applyBorder="1" applyAlignment="1">
      <alignment vertical="center"/>
    </xf>
    <xf numFmtId="38" fontId="17" fillId="0" borderId="12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21" borderId="26" xfId="0" applyFont="1" applyFill="1" applyBorder="1" applyAlignment="1">
      <alignment horizontal="center" vertical="center"/>
    </xf>
    <xf numFmtId="0" fontId="7" fillId="21" borderId="27" xfId="0" applyFont="1" applyFill="1" applyBorder="1" applyAlignment="1">
      <alignment horizontal="center" vertical="center"/>
    </xf>
    <xf numFmtId="4" fontId="7" fillId="21" borderId="26" xfId="0" applyNumberFormat="1" applyFont="1" applyFill="1" applyBorder="1" applyAlignment="1">
      <alignment horizontal="center" vertical="center"/>
    </xf>
    <xf numFmtId="0" fontId="7" fillId="21" borderId="26" xfId="0" applyFont="1" applyFill="1" applyBorder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13" borderId="26" xfId="0" applyFont="1" applyFill="1" applyBorder="1" applyAlignment="1">
      <alignment vertical="center"/>
    </xf>
    <xf numFmtId="4" fontId="25" fillId="13" borderId="28" xfId="0" applyNumberFormat="1" applyFont="1" applyFill="1" applyBorder="1" applyAlignment="1" applyProtection="1">
      <alignment horizontal="center" vertical="center"/>
      <protection locked="0"/>
    </xf>
    <xf numFmtId="4" fontId="7" fillId="13" borderId="28" xfId="0" applyNumberFormat="1" applyFont="1" applyFill="1" applyBorder="1" applyAlignment="1" applyProtection="1">
      <alignment horizontal="center" vertical="center"/>
      <protection locked="0"/>
    </xf>
    <xf numFmtId="0" fontId="7" fillId="0" borderId="28" xfId="0" applyFont="1" applyBorder="1" applyAlignment="1">
      <alignment vertical="center"/>
    </xf>
    <xf numFmtId="0" fontId="7" fillId="13" borderId="28" xfId="0" applyFont="1" applyFill="1" applyBorder="1" applyAlignment="1">
      <alignment vertical="center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29" xfId="0" applyFont="1" applyBorder="1" applyAlignment="1">
      <alignment vertical="center"/>
    </xf>
    <xf numFmtId="4" fontId="7" fillId="0" borderId="29" xfId="0" applyNumberFormat="1" applyFont="1" applyBorder="1" applyAlignment="1" applyProtection="1">
      <alignment horizontal="center" vertical="center"/>
      <protection locked="0"/>
    </xf>
    <xf numFmtId="0" fontId="7" fillId="13" borderId="29" xfId="0" applyFont="1" applyFill="1" applyBorder="1" applyAlignment="1">
      <alignment vertical="center"/>
    </xf>
    <xf numFmtId="4" fontId="7" fillId="13" borderId="29" xfId="0" applyNumberFormat="1" applyFont="1" applyFill="1" applyBorder="1" applyAlignment="1" applyProtection="1">
      <alignment horizontal="center" vertical="center"/>
      <protection locked="0"/>
    </xf>
    <xf numFmtId="0" fontId="7" fillId="21" borderId="27" xfId="0" applyFont="1" applyFill="1" applyBorder="1" applyAlignment="1">
      <alignment vertical="center"/>
    </xf>
    <xf numFmtId="4" fontId="7" fillId="21" borderId="27" xfId="0" applyNumberFormat="1" applyFont="1" applyFill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vertical="center"/>
    </xf>
    <xf numFmtId="4" fontId="27" fillId="0" borderId="28" xfId="0" applyNumberFormat="1" applyFont="1" applyBorder="1" applyAlignment="1">
      <alignment horizontal="center" vertical="center"/>
    </xf>
    <xf numFmtId="4" fontId="7" fillId="0" borderId="28" xfId="0" applyNumberFormat="1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4" fontId="25" fillId="13" borderId="28" xfId="0" applyNumberFormat="1" applyFont="1" applyFill="1" applyBorder="1" applyAlignment="1">
      <alignment horizontal="center" vertical="center"/>
    </xf>
    <xf numFmtId="4" fontId="7" fillId="13" borderId="28" xfId="0" applyNumberFormat="1" applyFont="1" applyFill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4" fontId="25" fillId="13" borderId="29" xfId="0" applyNumberFormat="1" applyFont="1" applyFill="1" applyBorder="1" applyAlignment="1">
      <alignment horizontal="center" vertical="center"/>
    </xf>
    <xf numFmtId="4" fontId="7" fillId="13" borderId="29" xfId="0" applyNumberFormat="1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26" fillId="0" borderId="30" xfId="0" applyFont="1" applyBorder="1" applyAlignment="1">
      <alignment horizontal="center" vertical="center"/>
    </xf>
    <xf numFmtId="0" fontId="7" fillId="13" borderId="30" xfId="0" applyFont="1" applyFill="1" applyBorder="1" applyAlignment="1">
      <alignment vertical="center"/>
    </xf>
    <xf numFmtId="4" fontId="25" fillId="13" borderId="30" xfId="0" applyNumberFormat="1" applyFont="1" applyFill="1" applyBorder="1" applyAlignment="1">
      <alignment horizontal="center" vertical="center"/>
    </xf>
    <xf numFmtId="4" fontId="7" fillId="13" borderId="30" xfId="0" applyNumberFormat="1" applyFont="1" applyFill="1" applyBorder="1" applyAlignment="1">
      <alignment horizontal="center" vertical="center"/>
    </xf>
    <xf numFmtId="0" fontId="7" fillId="0" borderId="30" xfId="0" applyFont="1" applyBorder="1" applyAlignment="1">
      <alignment vertical="center"/>
    </xf>
    <xf numFmtId="4" fontId="7" fillId="0" borderId="0" xfId="0" applyNumberFormat="1" applyFont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3" fontId="7" fillId="0" borderId="26" xfId="0" applyNumberFormat="1" applyFont="1" applyBorder="1" applyAlignment="1">
      <alignment horizontal="center" vertical="center"/>
    </xf>
    <xf numFmtId="3" fontId="25" fillId="0" borderId="28" xfId="0" applyNumberFormat="1" applyFont="1" applyBorder="1" applyAlignment="1">
      <alignment horizontal="center" vertical="center"/>
    </xf>
    <xf numFmtId="3" fontId="25" fillId="0" borderId="29" xfId="0" applyNumberFormat="1" applyFont="1" applyBorder="1" applyAlignment="1">
      <alignment horizontal="center" vertical="center"/>
    </xf>
    <xf numFmtId="3" fontId="7" fillId="0" borderId="28" xfId="0" applyNumberFormat="1" applyFont="1" applyBorder="1" applyAlignment="1">
      <alignment horizontal="center" vertical="center"/>
    </xf>
    <xf numFmtId="4" fontId="7" fillId="0" borderId="30" xfId="0" applyNumberFormat="1" applyFont="1" applyBorder="1" applyAlignment="1">
      <alignment horizontal="center" vertical="center"/>
    </xf>
    <xf numFmtId="3" fontId="7" fillId="0" borderId="30" xfId="0" applyNumberFormat="1" applyFont="1" applyBorder="1" applyAlignment="1">
      <alignment horizontal="center" vertical="center"/>
    </xf>
    <xf numFmtId="0" fontId="7" fillId="0" borderId="0" xfId="1071" applyFont="1"/>
    <xf numFmtId="3" fontId="26" fillId="0" borderId="0" xfId="1071" applyNumberFormat="1" applyFont="1" applyAlignment="1">
      <alignment vertical="center"/>
    </xf>
    <xf numFmtId="3" fontId="31" fillId="0" borderId="31" xfId="1071" applyNumberFormat="1" applyFont="1" applyBorder="1" applyAlignment="1">
      <alignment horizontal="centerContinuous" vertical="center"/>
    </xf>
    <xf numFmtId="3" fontId="31" fillId="0" borderId="32" xfId="1071" applyNumberFormat="1" applyFont="1" applyBorder="1" applyAlignment="1">
      <alignment horizontal="centerContinuous" vertical="center"/>
    </xf>
    <xf numFmtId="3" fontId="31" fillId="0" borderId="33" xfId="1071" applyNumberFormat="1" applyFont="1" applyBorder="1" applyAlignment="1">
      <alignment horizontal="centerContinuous" vertical="center"/>
    </xf>
    <xf numFmtId="3" fontId="7" fillId="0" borderId="24" xfId="1071" applyNumberFormat="1" applyFont="1" applyBorder="1" applyAlignment="1">
      <alignment horizontal="center" vertical="center"/>
    </xf>
    <xf numFmtId="3" fontId="7" fillId="0" borderId="25" xfId="1071" applyNumberFormat="1" applyFont="1" applyBorder="1" applyAlignment="1">
      <alignment vertical="center"/>
    </xf>
    <xf numFmtId="3" fontId="7" fillId="0" borderId="12" xfId="1071" applyNumberFormat="1" applyFont="1" applyBorder="1" applyAlignment="1">
      <alignment horizontal="right" vertical="center"/>
    </xf>
    <xf numFmtId="3" fontId="7" fillId="0" borderId="0" xfId="1071" applyNumberFormat="1" applyFont="1" applyAlignment="1">
      <alignment vertical="center"/>
    </xf>
    <xf numFmtId="3" fontId="7" fillId="0" borderId="2" xfId="1071" applyNumberFormat="1" applyFont="1" applyBorder="1" applyAlignment="1">
      <alignment horizontal="centerContinuous" vertical="center"/>
    </xf>
    <xf numFmtId="3" fontId="7" fillId="0" borderId="2" xfId="1071" quotePrefix="1" applyNumberFormat="1" applyFont="1" applyBorder="1" applyAlignment="1">
      <alignment horizontal="centerContinuous" vertical="center"/>
    </xf>
    <xf numFmtId="3" fontId="7" fillId="0" borderId="14" xfId="1071" applyNumberFormat="1" applyFont="1" applyBorder="1" applyAlignment="1">
      <alignment horizontal="center" vertical="center"/>
    </xf>
    <xf numFmtId="3" fontId="7" fillId="0" borderId="8" xfId="1071" applyNumberFormat="1" applyFont="1" applyBorder="1" applyAlignment="1">
      <alignment horizontal="center" vertical="center"/>
    </xf>
    <xf numFmtId="3" fontId="7" fillId="0" borderId="14" xfId="1071" applyNumberFormat="1" applyFont="1" applyBorder="1" applyAlignment="1">
      <alignment vertical="center"/>
    </xf>
    <xf numFmtId="3" fontId="7" fillId="0" borderId="34" xfId="1071" applyNumberFormat="1" applyFont="1" applyBorder="1" applyAlignment="1">
      <alignment vertical="center"/>
    </xf>
    <xf numFmtId="3" fontId="7" fillId="0" borderId="8" xfId="1071" applyNumberFormat="1" applyFont="1" applyBorder="1" applyAlignment="1">
      <alignment horizontal="right" vertical="center"/>
    </xf>
    <xf numFmtId="3" fontId="7" fillId="0" borderId="8" xfId="1071" applyNumberFormat="1" applyFont="1" applyBorder="1" applyAlignment="1">
      <alignment horizontal="left" vertical="center"/>
    </xf>
    <xf numFmtId="3" fontId="7" fillId="0" borderId="35" xfId="1071" applyNumberFormat="1" applyFont="1" applyBorder="1" applyAlignment="1">
      <alignment horizontal="center" vertical="center"/>
    </xf>
    <xf numFmtId="3" fontId="7" fillId="0" borderId="36" xfId="1071" applyNumberFormat="1" applyFont="1" applyBorder="1" applyAlignment="1">
      <alignment vertical="center"/>
    </xf>
    <xf numFmtId="3" fontId="7" fillId="0" borderId="37" xfId="1071" applyNumberFormat="1" applyFont="1" applyBorder="1" applyAlignment="1">
      <alignment vertical="center"/>
    </xf>
    <xf numFmtId="3" fontId="7" fillId="0" borderId="0" xfId="1071" applyNumberFormat="1" applyFont="1" applyAlignment="1">
      <alignment horizontal="center" vertical="center"/>
    </xf>
    <xf numFmtId="3" fontId="7" fillId="0" borderId="0" xfId="1071" applyNumberFormat="1" applyFont="1"/>
    <xf numFmtId="3" fontId="7" fillId="0" borderId="25" xfId="1071" applyNumberFormat="1" applyFont="1" applyBorder="1" applyAlignment="1">
      <alignment horizontal="right" vertical="center"/>
    </xf>
    <xf numFmtId="3" fontId="7" fillId="0" borderId="38" xfId="1071" applyNumberFormat="1" applyFont="1" applyBorder="1" applyAlignment="1">
      <alignment horizontal="centerContinuous" vertical="center"/>
    </xf>
    <xf numFmtId="3" fontId="7" fillId="0" borderId="38" xfId="1071" quotePrefix="1" applyNumberFormat="1" applyFont="1" applyBorder="1" applyAlignment="1">
      <alignment horizontal="centerContinuous" vertical="center"/>
    </xf>
    <xf numFmtId="3" fontId="7" fillId="0" borderId="39" xfId="1071" applyNumberFormat="1" applyFont="1" applyBorder="1" applyAlignment="1">
      <alignment horizontal="center" vertical="center"/>
    </xf>
    <xf numFmtId="3" fontId="7" fillId="0" borderId="10" xfId="1071" applyNumberFormat="1" applyFont="1" applyBorder="1" applyAlignment="1">
      <alignment vertical="center"/>
    </xf>
    <xf numFmtId="3" fontId="7" fillId="0" borderId="40" xfId="1071" applyNumberFormat="1" applyFont="1" applyBorder="1" applyAlignment="1">
      <alignment vertical="center"/>
    </xf>
    <xf numFmtId="0" fontId="7" fillId="0" borderId="0" xfId="1071" applyFont="1" applyAlignment="1">
      <alignment vertical="center"/>
    </xf>
    <xf numFmtId="3" fontId="7" fillId="0" borderId="43" xfId="1071" applyNumberFormat="1" applyFont="1" applyBorder="1" applyAlignment="1">
      <alignment horizontal="center" vertical="center"/>
    </xf>
    <xf numFmtId="0" fontId="26" fillId="0" borderId="0" xfId="1067" applyFont="1" applyAlignment="1">
      <alignment vertical="center"/>
    </xf>
    <xf numFmtId="0" fontId="26" fillId="0" borderId="0" xfId="1067" applyFont="1"/>
    <xf numFmtId="0" fontId="26" fillId="0" borderId="54" xfId="1067" applyFont="1" applyBorder="1" applyAlignment="1">
      <alignment vertical="center"/>
    </xf>
    <xf numFmtId="0" fontId="26" fillId="0" borderId="55" xfId="1067" applyFont="1" applyBorder="1" applyAlignment="1">
      <alignment vertical="center"/>
    </xf>
    <xf numFmtId="0" fontId="26" fillId="0" borderId="56" xfId="1067" applyFont="1" applyBorder="1" applyAlignment="1">
      <alignment vertical="center"/>
    </xf>
    <xf numFmtId="0" fontId="32" fillId="0" borderId="57" xfId="1067" applyFont="1" applyBorder="1" applyAlignment="1">
      <alignment horizontal="centerContinuous" vertical="center"/>
    </xf>
    <xf numFmtId="0" fontId="24" fillId="0" borderId="0" xfId="1067" applyFont="1" applyAlignment="1">
      <alignment horizontal="centerContinuous" vertical="center"/>
    </xf>
    <xf numFmtId="0" fontId="33" fillId="0" borderId="58" xfId="1067" applyFont="1" applyBorder="1" applyAlignment="1">
      <alignment horizontal="centerContinuous" vertical="center"/>
    </xf>
    <xf numFmtId="0" fontId="33" fillId="0" borderId="57" xfId="1067" applyFont="1" applyBorder="1" applyAlignment="1">
      <alignment horizontal="center" vertical="center"/>
    </xf>
    <xf numFmtId="0" fontId="33" fillId="0" borderId="0" xfId="1067" applyFont="1" applyAlignment="1">
      <alignment horizontal="center" vertical="center"/>
    </xf>
    <xf numFmtId="189" fontId="26" fillId="0" borderId="0" xfId="1067" applyNumberFormat="1" applyFont="1" applyAlignment="1">
      <alignment horizontal="right"/>
    </xf>
    <xf numFmtId="0" fontId="34" fillId="0" borderId="0" xfId="1067" applyFont="1" applyAlignment="1">
      <alignment horizontal="center" vertical="center"/>
    </xf>
    <xf numFmtId="0" fontId="26" fillId="0" borderId="58" xfId="1067" applyFont="1" applyBorder="1" applyAlignment="1">
      <alignment horizontal="right" vertical="center"/>
    </xf>
    <xf numFmtId="0" fontId="26" fillId="0" borderId="57" xfId="1067" applyFont="1" applyBorder="1" applyAlignment="1">
      <alignment vertical="center"/>
    </xf>
    <xf numFmtId="0" fontId="30" fillId="0" borderId="0" xfId="1067" applyFont="1" applyAlignment="1">
      <alignment vertical="center"/>
    </xf>
    <xf numFmtId="187" fontId="30" fillId="0" borderId="0" xfId="1067" applyNumberFormat="1" applyFont="1" applyAlignment="1">
      <alignment vertical="center"/>
    </xf>
    <xf numFmtId="187" fontId="26" fillId="0" borderId="0" xfId="1067" applyNumberFormat="1" applyFont="1" applyAlignment="1">
      <alignment vertical="center"/>
    </xf>
    <xf numFmtId="0" fontId="34" fillId="0" borderId="13" xfId="1067" applyFont="1" applyBorder="1" applyAlignment="1">
      <alignment horizontal="center" vertical="center"/>
    </xf>
    <xf numFmtId="0" fontId="26" fillId="0" borderId="57" xfId="1067" applyFont="1" applyBorder="1" applyAlignment="1">
      <alignment horizontal="center" vertical="center"/>
    </xf>
    <xf numFmtId="0" fontId="26" fillId="0" borderId="59" xfId="1067" applyFont="1" applyBorder="1" applyAlignment="1">
      <alignment horizontal="center" vertical="center"/>
    </xf>
    <xf numFmtId="0" fontId="26" fillId="0" borderId="60" xfId="1067" applyFont="1" applyBorder="1" applyAlignment="1">
      <alignment horizontal="left" vertical="center"/>
    </xf>
    <xf numFmtId="0" fontId="26" fillId="0" borderId="5" xfId="1067" applyFont="1" applyBorder="1" applyAlignment="1">
      <alignment horizontal="left" vertical="center"/>
    </xf>
    <xf numFmtId="0" fontId="26" fillId="0" borderId="48" xfId="1067" applyFont="1" applyBorder="1" applyAlignment="1">
      <alignment horizontal="centerContinuous" vertical="center"/>
    </xf>
    <xf numFmtId="187" fontId="26" fillId="0" borderId="48" xfId="1067" applyNumberFormat="1" applyFont="1" applyBorder="1" applyAlignment="1">
      <alignment horizontal="right" vertical="center"/>
    </xf>
    <xf numFmtId="187" fontId="26" fillId="0" borderId="61" xfId="1067" applyNumberFormat="1" applyFont="1" applyBorder="1" applyAlignment="1">
      <alignment horizontal="right" vertical="center"/>
    </xf>
    <xf numFmtId="0" fontId="26" fillId="0" borderId="62" xfId="1067" applyFont="1" applyBorder="1" applyAlignment="1">
      <alignment horizontal="center" vertical="center"/>
    </xf>
    <xf numFmtId="10" fontId="26" fillId="0" borderId="48" xfId="928" applyNumberFormat="1" applyFont="1" applyBorder="1" applyAlignment="1">
      <alignment horizontal="centerContinuous" vertical="center"/>
    </xf>
    <xf numFmtId="187" fontId="26" fillId="0" borderId="48" xfId="1072" applyNumberFormat="1" applyFont="1" applyBorder="1" applyAlignment="1">
      <alignment horizontal="right" vertical="center"/>
    </xf>
    <xf numFmtId="0" fontId="26" fillId="0" borderId="13" xfId="1067" applyFont="1" applyBorder="1" applyAlignment="1">
      <alignment horizontal="center" vertical="center"/>
    </xf>
    <xf numFmtId="0" fontId="26" fillId="0" borderId="62" xfId="1067" applyFont="1" applyBorder="1" applyAlignment="1">
      <alignment horizontal="centerContinuous" vertical="center"/>
    </xf>
    <xf numFmtId="187" fontId="26" fillId="0" borderId="1" xfId="1067" applyNumberFormat="1" applyFont="1" applyBorder="1" applyAlignment="1">
      <alignment horizontal="right" vertical="center"/>
    </xf>
    <xf numFmtId="0" fontId="26" fillId="0" borderId="31" xfId="1067" applyFont="1" applyBorder="1" applyAlignment="1">
      <alignment horizontal="center" vertical="center"/>
    </xf>
    <xf numFmtId="0" fontId="26" fillId="0" borderId="24" xfId="1067" applyFont="1" applyBorder="1" applyAlignment="1">
      <alignment horizontal="center" vertical="center"/>
    </xf>
    <xf numFmtId="0" fontId="26" fillId="0" borderId="31" xfId="1067" applyFont="1" applyBorder="1" applyAlignment="1">
      <alignment horizontal="left" vertical="center"/>
    </xf>
    <xf numFmtId="0" fontId="26" fillId="0" borderId="25" xfId="1067" applyFont="1" applyBorder="1" applyAlignment="1">
      <alignment horizontal="left" vertical="center"/>
    </xf>
    <xf numFmtId="10" fontId="26" fillId="0" borderId="48" xfId="928" applyNumberFormat="1" applyFont="1" applyBorder="1" applyAlignment="1">
      <alignment horizontal="center" vertical="center"/>
    </xf>
    <xf numFmtId="0" fontId="26" fillId="0" borderId="0" xfId="1067" applyFont="1" applyAlignment="1">
      <alignment horizontal="left" vertical="center"/>
    </xf>
    <xf numFmtId="0" fontId="26" fillId="0" borderId="60" xfId="1067" applyFont="1" applyBorder="1" applyAlignment="1">
      <alignment horizontal="centerContinuous" vertical="center"/>
    </xf>
    <xf numFmtId="0" fontId="26" fillId="0" borderId="25" xfId="1067" applyFont="1" applyBorder="1" applyAlignment="1">
      <alignment horizontal="centerContinuous" vertical="center"/>
    </xf>
    <xf numFmtId="10" fontId="26" fillId="0" borderId="12" xfId="928" applyNumberFormat="1" applyFont="1" applyBorder="1" applyAlignment="1">
      <alignment horizontal="centerContinuous" vertical="center"/>
    </xf>
    <xf numFmtId="0" fontId="26" fillId="0" borderId="63" xfId="1067" quotePrefix="1" applyFont="1" applyBorder="1" applyAlignment="1">
      <alignment horizontal="centerContinuous" vertical="center"/>
    </xf>
    <xf numFmtId="0" fontId="26" fillId="0" borderId="5" xfId="1067" quotePrefix="1" applyFont="1" applyBorder="1" applyAlignment="1">
      <alignment horizontal="centerContinuous" vertical="center"/>
    </xf>
    <xf numFmtId="10" fontId="26" fillId="0" borderId="48" xfId="1067" quotePrefix="1" applyNumberFormat="1" applyFont="1" applyBorder="1" applyAlignment="1">
      <alignment horizontal="centerContinuous" vertical="center"/>
    </xf>
    <xf numFmtId="187" fontId="35" fillId="0" borderId="1" xfId="1067" applyNumberFormat="1" applyFont="1" applyBorder="1" applyAlignment="1">
      <alignment horizontal="right" vertical="center"/>
    </xf>
    <xf numFmtId="0" fontId="26" fillId="0" borderId="64" xfId="1067" quotePrefix="1" applyFont="1" applyBorder="1" applyAlignment="1">
      <alignment horizontal="centerContinuous" vertical="center"/>
    </xf>
    <xf numFmtId="0" fontId="26" fillId="0" borderId="25" xfId="1067" quotePrefix="1" applyFont="1" applyBorder="1" applyAlignment="1">
      <alignment horizontal="centerContinuous" vertical="center"/>
    </xf>
    <xf numFmtId="10" fontId="26" fillId="0" borderId="12" xfId="1067" quotePrefix="1" applyNumberFormat="1" applyFont="1" applyBorder="1" applyAlignment="1">
      <alignment horizontal="center" vertical="center"/>
    </xf>
    <xf numFmtId="187" fontId="35" fillId="0" borderId="13" xfId="1067" applyNumberFormat="1" applyFont="1" applyBorder="1" applyAlignment="1">
      <alignment horizontal="right" vertical="center"/>
    </xf>
    <xf numFmtId="187" fontId="26" fillId="0" borderId="65" xfId="1067" applyNumberFormat="1" applyFont="1" applyBorder="1" applyAlignment="1">
      <alignment horizontal="right" vertical="center"/>
    </xf>
    <xf numFmtId="10" fontId="26" fillId="0" borderId="12" xfId="928" applyNumberFormat="1" applyFont="1" applyBorder="1" applyAlignment="1">
      <alignment horizontal="center" vertical="center"/>
    </xf>
    <xf numFmtId="0" fontId="26" fillId="0" borderId="0" xfId="1067" quotePrefix="1" applyFont="1" applyAlignment="1">
      <alignment vertical="center"/>
    </xf>
    <xf numFmtId="181" fontId="26" fillId="0" borderId="0" xfId="968" applyFont="1" applyAlignment="1">
      <alignment vertical="center"/>
    </xf>
    <xf numFmtId="0" fontId="7" fillId="0" borderId="0" xfId="1071" applyFont="1" applyAlignment="1">
      <alignment horizontal="center" vertical="center"/>
    </xf>
    <xf numFmtId="0" fontId="27" fillId="0" borderId="66" xfId="1071" applyFont="1" applyBorder="1" applyAlignment="1">
      <alignment horizontal="left" vertical="center"/>
    </xf>
    <xf numFmtId="0" fontId="7" fillId="0" borderId="67" xfId="1071" applyFont="1" applyBorder="1" applyAlignment="1">
      <alignment horizontal="center" vertical="center"/>
    </xf>
    <xf numFmtId="0" fontId="7" fillId="0" borderId="68" xfId="1071" applyFont="1" applyBorder="1" applyAlignment="1">
      <alignment horizontal="center" vertical="center"/>
    </xf>
    <xf numFmtId="0" fontId="7" fillId="0" borderId="14" xfId="1071" applyFont="1" applyBorder="1" applyAlignment="1">
      <alignment horizontal="center" vertical="center"/>
    </xf>
    <xf numFmtId="0" fontId="7" fillId="0" borderId="34" xfId="1071" applyFont="1" applyBorder="1" applyAlignment="1">
      <alignment horizontal="center" vertical="center"/>
    </xf>
    <xf numFmtId="3" fontId="7" fillId="0" borderId="69" xfId="1071" applyNumberFormat="1" applyFont="1" applyBorder="1" applyAlignment="1">
      <alignment horizontal="center" vertical="center"/>
    </xf>
    <xf numFmtId="3" fontId="28" fillId="0" borderId="14" xfId="1071" applyNumberFormat="1" applyFont="1" applyBorder="1" applyAlignment="1">
      <alignment horizontal="center" vertical="center"/>
    </xf>
    <xf numFmtId="0" fontId="7" fillId="0" borderId="14" xfId="1071" applyFont="1" applyBorder="1" applyAlignment="1">
      <alignment horizontal="left" vertical="center"/>
    </xf>
    <xf numFmtId="41" fontId="7" fillId="0" borderId="14" xfId="954" applyFont="1" applyBorder="1" applyAlignment="1">
      <alignment horizontal="center" vertical="center"/>
    </xf>
    <xf numFmtId="0" fontId="7" fillId="0" borderId="8" xfId="1071" applyFont="1" applyBorder="1" applyAlignment="1">
      <alignment horizontal="center" vertical="center"/>
    </xf>
    <xf numFmtId="0" fontId="7" fillId="0" borderId="39" xfId="1071" applyFont="1" applyBorder="1" applyAlignment="1">
      <alignment horizontal="center" vertical="center"/>
    </xf>
    <xf numFmtId="0" fontId="7" fillId="0" borderId="10" xfId="1071" applyFont="1" applyBorder="1" applyAlignment="1">
      <alignment horizontal="center" vertical="center"/>
    </xf>
    <xf numFmtId="0" fontId="7" fillId="0" borderId="40" xfId="1071" applyFont="1" applyBorder="1" applyAlignment="1">
      <alignment horizontal="center" vertical="center"/>
    </xf>
    <xf numFmtId="179" fontId="7" fillId="0" borderId="14" xfId="1071" applyNumberFormat="1" applyFont="1" applyBorder="1" applyAlignment="1">
      <alignment horizontal="center" vertical="center"/>
    </xf>
    <xf numFmtId="191" fontId="32" fillId="11" borderId="60" xfId="1073" applyNumberFormat="1" applyFont="1" applyFill="1" applyBorder="1" applyAlignment="1">
      <alignment horizontal="centerContinuous" vertical="center"/>
    </xf>
    <xf numFmtId="191" fontId="33" fillId="11" borderId="5" xfId="1073" applyNumberFormat="1" applyFont="1" applyFill="1" applyBorder="1" applyAlignment="1">
      <alignment horizontal="centerContinuous" vertical="center"/>
    </xf>
    <xf numFmtId="191" fontId="33" fillId="11" borderId="48" xfId="1073" applyNumberFormat="1" applyFont="1" applyFill="1" applyBorder="1" applyAlignment="1">
      <alignment horizontal="centerContinuous" vertical="center"/>
    </xf>
    <xf numFmtId="191" fontId="26" fillId="11" borderId="32" xfId="1073" applyNumberFormat="1" applyFont="1" applyFill="1" applyBorder="1" applyAlignment="1">
      <alignment horizontal="center" vertical="center"/>
    </xf>
    <xf numFmtId="0" fontId="26" fillId="0" borderId="59" xfId="1073" applyFont="1" applyBorder="1" applyAlignment="1">
      <alignment horizontal="center" vertical="center"/>
    </xf>
    <xf numFmtId="0" fontId="26" fillId="11" borderId="71" xfId="1073" applyFont="1" applyFill="1" applyBorder="1" applyAlignment="1">
      <alignment horizontal="center" vertical="center"/>
    </xf>
    <xf numFmtId="191" fontId="26" fillId="11" borderId="72" xfId="1073" applyNumberFormat="1" applyFont="1" applyFill="1" applyBorder="1" applyAlignment="1">
      <alignment horizontal="center" vertical="center"/>
    </xf>
    <xf numFmtId="191" fontId="26" fillId="11" borderId="31" xfId="1073" applyNumberFormat="1" applyFont="1" applyFill="1" applyBorder="1" applyAlignment="1">
      <alignment horizontal="center" vertical="center"/>
    </xf>
    <xf numFmtId="191" fontId="26" fillId="11" borderId="73" xfId="1073" applyNumberFormat="1" applyFont="1" applyFill="1" applyBorder="1" applyAlignment="1">
      <alignment horizontal="center" vertical="center"/>
    </xf>
    <xf numFmtId="0" fontId="26" fillId="0" borderId="31" xfId="1073" applyFont="1" applyBorder="1" applyAlignment="1">
      <alignment horizontal="left" vertical="center"/>
    </xf>
    <xf numFmtId="191" fontId="26" fillId="0" borderId="59" xfId="1073" applyNumberFormat="1" applyFont="1" applyBorder="1" applyAlignment="1">
      <alignment vertical="center"/>
    </xf>
    <xf numFmtId="191" fontId="26" fillId="11" borderId="74" xfId="1073" applyNumberFormat="1" applyFont="1" applyFill="1" applyBorder="1" applyAlignment="1">
      <alignment vertical="center"/>
    </xf>
    <xf numFmtId="188" fontId="26" fillId="0" borderId="75" xfId="969" applyNumberFormat="1" applyFont="1" applyFill="1" applyBorder="1" applyAlignment="1">
      <alignment horizontal="center" vertical="center"/>
    </xf>
    <xf numFmtId="186" fontId="26" fillId="11" borderId="76" xfId="969" applyNumberFormat="1" applyFont="1" applyFill="1" applyBorder="1" applyAlignment="1">
      <alignment vertical="center"/>
    </xf>
    <xf numFmtId="186" fontId="26" fillId="11" borderId="73" xfId="969" applyNumberFormat="1" applyFont="1" applyFill="1" applyBorder="1" applyAlignment="1">
      <alignment vertical="center"/>
    </xf>
    <xf numFmtId="186" fontId="26" fillId="11" borderId="32" xfId="969" applyNumberFormat="1" applyFont="1" applyFill="1" applyBorder="1" applyAlignment="1">
      <alignment vertical="center"/>
    </xf>
    <xf numFmtId="186" fontId="26" fillId="11" borderId="72" xfId="969" applyNumberFormat="1" applyFont="1" applyFill="1" applyBorder="1" applyAlignment="1">
      <alignment vertical="center"/>
    </xf>
    <xf numFmtId="0" fontId="26" fillId="0" borderId="77" xfId="1073" applyFont="1" applyBorder="1" applyAlignment="1">
      <alignment horizontal="left" vertical="center"/>
    </xf>
    <xf numFmtId="191" fontId="26" fillId="11" borderId="77" xfId="1073" applyNumberFormat="1" applyFont="1" applyFill="1" applyBorder="1" applyAlignment="1">
      <alignment vertical="center"/>
    </xf>
    <xf numFmtId="188" fontId="26" fillId="11" borderId="70" xfId="969" applyNumberFormat="1" applyFont="1" applyFill="1" applyBorder="1" applyAlignment="1">
      <alignment vertical="center"/>
    </xf>
    <xf numFmtId="186" fontId="26" fillId="11" borderId="44" xfId="969" applyNumberFormat="1" applyFont="1" applyFill="1" applyBorder="1" applyAlignment="1">
      <alignment vertical="center"/>
    </xf>
    <xf numFmtId="186" fontId="26" fillId="11" borderId="69" xfId="969" applyNumberFormat="1" applyFont="1" applyFill="1" applyBorder="1" applyAlignment="1">
      <alignment vertical="center"/>
    </xf>
    <xf numFmtId="186" fontId="26" fillId="11" borderId="34" xfId="969" applyNumberFormat="1" applyFont="1" applyFill="1" applyBorder="1" applyAlignment="1">
      <alignment vertical="center"/>
    </xf>
    <xf numFmtId="186" fontId="26" fillId="11" borderId="45" xfId="969" applyNumberFormat="1" applyFont="1" applyFill="1" applyBorder="1" applyAlignment="1">
      <alignment vertical="center"/>
    </xf>
    <xf numFmtId="0" fontId="26" fillId="0" borderId="77" xfId="1073" applyFont="1" applyBorder="1" applyAlignment="1">
      <alignment horizontal="center" vertical="center"/>
    </xf>
    <xf numFmtId="191" fontId="26" fillId="11" borderId="78" xfId="1073" applyNumberFormat="1" applyFont="1" applyFill="1" applyBorder="1" applyAlignment="1">
      <alignment vertical="center"/>
    </xf>
    <xf numFmtId="186" fontId="26" fillId="11" borderId="79" xfId="969" applyNumberFormat="1" applyFont="1" applyFill="1" applyBorder="1" applyAlignment="1">
      <alignment vertical="center"/>
    </xf>
    <xf numFmtId="186" fontId="26" fillId="11" borderId="80" xfId="969" applyNumberFormat="1" applyFont="1" applyFill="1" applyBorder="1" applyAlignment="1">
      <alignment vertical="center"/>
    </xf>
    <xf numFmtId="186" fontId="26" fillId="11" borderId="52" xfId="969" applyNumberFormat="1" applyFont="1" applyFill="1" applyBorder="1" applyAlignment="1">
      <alignment vertical="center"/>
    </xf>
    <xf numFmtId="186" fontId="26" fillId="11" borderId="51" xfId="969" applyNumberFormat="1" applyFont="1" applyFill="1" applyBorder="1" applyAlignment="1">
      <alignment vertical="center"/>
    </xf>
    <xf numFmtId="0" fontId="26" fillId="0" borderId="78" xfId="1073" applyFont="1" applyBorder="1" applyAlignment="1">
      <alignment horizontal="center" vertical="center"/>
    </xf>
    <xf numFmtId="191" fontId="26" fillId="11" borderId="1" xfId="1073" applyNumberFormat="1" applyFont="1" applyFill="1" applyBorder="1" applyAlignment="1">
      <alignment vertical="center"/>
    </xf>
    <xf numFmtId="188" fontId="34" fillId="11" borderId="81" xfId="969" applyNumberFormat="1" applyFont="1" applyFill="1" applyBorder="1" applyAlignment="1">
      <alignment vertical="center"/>
    </xf>
    <xf numFmtId="186" fontId="36" fillId="11" borderId="47" xfId="969" applyNumberFormat="1" applyFont="1" applyFill="1" applyBorder="1" applyAlignment="1">
      <alignment vertical="center"/>
    </xf>
    <xf numFmtId="188" fontId="35" fillId="11" borderId="60" xfId="969" applyNumberFormat="1" applyFont="1" applyFill="1" applyBorder="1" applyAlignment="1">
      <alignment vertical="center"/>
    </xf>
    <xf numFmtId="186" fontId="36" fillId="11" borderId="82" xfId="969" applyNumberFormat="1" applyFont="1" applyFill="1" applyBorder="1" applyAlignment="1">
      <alignment vertical="center"/>
    </xf>
    <xf numFmtId="188" fontId="35" fillId="11" borderId="5" xfId="969" applyNumberFormat="1" applyFont="1" applyFill="1" applyBorder="1" applyAlignment="1">
      <alignment vertical="center"/>
    </xf>
    <xf numFmtId="0" fontId="26" fillId="0" borderId="1" xfId="1073" applyFont="1" applyBorder="1" applyAlignment="1">
      <alignment vertical="center"/>
    </xf>
    <xf numFmtId="0" fontId="26" fillId="0" borderId="0" xfId="0" applyFont="1"/>
    <xf numFmtId="3" fontId="38" fillId="0" borderId="0" xfId="954" applyNumberFormat="1" applyFont="1" applyFill="1" applyBorder="1" applyAlignment="1">
      <alignment horizontal="center" vertical="center" shrinkToFit="1"/>
    </xf>
    <xf numFmtId="3" fontId="18" fillId="0" borderId="0" xfId="954" applyNumberFormat="1" applyFont="1" applyFill="1" applyBorder="1" applyAlignment="1">
      <alignment vertical="center"/>
    </xf>
    <xf numFmtId="3" fontId="38" fillId="0" borderId="30" xfId="954" applyNumberFormat="1" applyFont="1" applyFill="1" applyBorder="1" applyAlignment="1">
      <alignment horizontal="center" vertical="center" shrinkToFit="1"/>
    </xf>
    <xf numFmtId="3" fontId="38" fillId="0" borderId="83" xfId="954" applyNumberFormat="1" applyFont="1" applyFill="1" applyBorder="1" applyAlignment="1">
      <alignment horizontal="center" vertical="center" shrinkToFit="1"/>
    </xf>
    <xf numFmtId="3" fontId="38" fillId="0" borderId="84" xfId="954" applyNumberFormat="1" applyFont="1" applyFill="1" applyBorder="1" applyAlignment="1">
      <alignment horizontal="center" vertical="center" shrinkToFit="1"/>
    </xf>
    <xf numFmtId="3" fontId="38" fillId="0" borderId="85" xfId="954" applyNumberFormat="1" applyFont="1" applyFill="1" applyBorder="1" applyAlignment="1">
      <alignment horizontal="center" vertical="center" shrinkToFit="1"/>
    </xf>
    <xf numFmtId="3" fontId="38" fillId="0" borderId="86" xfId="954" applyNumberFormat="1" applyFont="1" applyFill="1" applyBorder="1" applyAlignment="1">
      <alignment horizontal="center" vertical="center" shrinkToFit="1"/>
    </xf>
    <xf numFmtId="3" fontId="7" fillId="0" borderId="0" xfId="954" applyNumberFormat="1" applyFont="1" applyFill="1" applyBorder="1" applyAlignment="1">
      <alignment vertical="center"/>
    </xf>
    <xf numFmtId="3" fontId="7" fillId="0" borderId="0" xfId="954" applyNumberFormat="1" applyFont="1" applyFill="1" applyBorder="1"/>
    <xf numFmtId="3" fontId="7" fillId="0" borderId="0" xfId="954" applyNumberFormat="1" applyFont="1" applyFill="1" applyBorder="1" applyAlignment="1">
      <alignment horizontal="left"/>
    </xf>
    <xf numFmtId="4" fontId="7" fillId="0" borderId="0" xfId="954" applyNumberFormat="1" applyFont="1" applyFill="1" applyBorder="1" applyAlignment="1">
      <alignment horizontal="center"/>
    </xf>
    <xf numFmtId="3" fontId="7" fillId="0" borderId="0" xfId="954" applyNumberFormat="1" applyFont="1" applyFill="1" applyBorder="1" applyAlignment="1">
      <alignment horizontal="center"/>
    </xf>
    <xf numFmtId="3" fontId="27" fillId="21" borderId="87" xfId="954" applyNumberFormat="1" applyFont="1" applyFill="1" applyBorder="1" applyAlignment="1">
      <alignment horizontal="left" vertical="center"/>
    </xf>
    <xf numFmtId="3" fontId="27" fillId="21" borderId="88" xfId="954" applyNumberFormat="1" applyFont="1" applyFill="1" applyBorder="1" applyAlignment="1">
      <alignment vertical="center"/>
    </xf>
    <xf numFmtId="4" fontId="27" fillId="21" borderId="88" xfId="954" applyNumberFormat="1" applyFont="1" applyFill="1" applyBorder="1" applyAlignment="1">
      <alignment horizontal="center" vertical="center"/>
    </xf>
    <xf numFmtId="3" fontId="7" fillId="21" borderId="88" xfId="954" applyNumberFormat="1" applyFont="1" applyFill="1" applyBorder="1" applyAlignment="1">
      <alignment vertical="center"/>
    </xf>
    <xf numFmtId="3" fontId="7" fillId="21" borderId="89" xfId="954" applyNumberFormat="1" applyFont="1" applyFill="1" applyBorder="1" applyAlignment="1">
      <alignment vertical="center"/>
    </xf>
    <xf numFmtId="3" fontId="7" fillId="0" borderId="28" xfId="954" applyNumberFormat="1" applyFont="1" applyFill="1" applyBorder="1" applyAlignment="1">
      <alignment horizontal="left" vertical="center"/>
    </xf>
    <xf numFmtId="3" fontId="7" fillId="0" borderId="28" xfId="954" applyNumberFormat="1" applyFont="1" applyFill="1" applyBorder="1" applyAlignment="1">
      <alignment vertical="center" shrinkToFit="1"/>
    </xf>
    <xf numFmtId="4" fontId="7" fillId="0" borderId="28" xfId="954" applyNumberFormat="1" applyFont="1" applyFill="1" applyBorder="1" applyAlignment="1">
      <alignment horizontal="center" vertical="center"/>
    </xf>
    <xf numFmtId="3" fontId="7" fillId="0" borderId="28" xfId="954" applyNumberFormat="1" applyFont="1" applyFill="1" applyBorder="1" applyAlignment="1">
      <alignment horizontal="center" vertical="center"/>
    </xf>
    <xf numFmtId="3" fontId="7" fillId="0" borderId="90" xfId="954" applyNumberFormat="1" applyFont="1" applyFill="1" applyBorder="1" applyAlignment="1">
      <alignment vertical="center"/>
    </xf>
    <xf numFmtId="3" fontId="7" fillId="0" borderId="91" xfId="954" applyNumberFormat="1" applyFont="1" applyFill="1" applyBorder="1" applyAlignment="1">
      <alignment vertical="center"/>
    </xf>
    <xf numFmtId="3" fontId="7" fillId="0" borderId="92" xfId="954" applyNumberFormat="1" applyFont="1" applyFill="1" applyBorder="1" applyAlignment="1">
      <alignment vertical="center"/>
    </xf>
    <xf numFmtId="3" fontId="7" fillId="0" borderId="93" xfId="954" applyNumberFormat="1" applyFont="1" applyFill="1" applyBorder="1" applyAlignment="1">
      <alignment vertical="center"/>
    </xf>
    <xf numFmtId="3" fontId="27" fillId="0" borderId="28" xfId="954" applyNumberFormat="1" applyFont="1" applyFill="1" applyBorder="1" applyAlignment="1">
      <alignment horizontal="left" vertical="center"/>
    </xf>
    <xf numFmtId="3" fontId="27" fillId="0" borderId="28" xfId="954" applyNumberFormat="1" applyFont="1" applyFill="1" applyBorder="1" applyAlignment="1">
      <alignment vertical="center"/>
    </xf>
    <xf numFmtId="4" fontId="27" fillId="0" borderId="28" xfId="954" applyNumberFormat="1" applyFont="1" applyFill="1" applyBorder="1" applyAlignment="1">
      <alignment horizontal="center" vertical="center"/>
    </xf>
    <xf numFmtId="3" fontId="27" fillId="0" borderId="28" xfId="954" applyNumberFormat="1" applyFont="1" applyFill="1" applyBorder="1" applyAlignment="1">
      <alignment horizontal="center" vertical="center"/>
    </xf>
    <xf numFmtId="3" fontId="27" fillId="0" borderId="90" xfId="954" applyNumberFormat="1" applyFont="1" applyFill="1" applyBorder="1" applyAlignment="1">
      <alignment vertical="center"/>
    </xf>
    <xf numFmtId="3" fontId="27" fillId="0" borderId="91" xfId="954" applyNumberFormat="1" applyFont="1" applyFill="1" applyBorder="1" applyAlignment="1">
      <alignment vertical="center"/>
    </xf>
    <xf numFmtId="3" fontId="27" fillId="0" borderId="92" xfId="954" applyNumberFormat="1" applyFont="1" applyFill="1" applyBorder="1" applyAlignment="1">
      <alignment vertical="center"/>
    </xf>
    <xf numFmtId="3" fontId="27" fillId="0" borderId="0" xfId="954" applyNumberFormat="1" applyFont="1" applyFill="1" applyBorder="1" applyAlignment="1">
      <alignment vertical="center"/>
    </xf>
    <xf numFmtId="3" fontId="7" fillId="0" borderId="30" xfId="954" applyNumberFormat="1" applyFont="1" applyFill="1" applyBorder="1" applyAlignment="1">
      <alignment horizontal="left" vertical="center"/>
    </xf>
    <xf numFmtId="3" fontId="7" fillId="0" borderId="30" xfId="954" applyNumberFormat="1" applyFont="1" applyFill="1" applyBorder="1" applyAlignment="1">
      <alignment vertical="center"/>
    </xf>
    <xf numFmtId="4" fontId="7" fillId="0" borderId="30" xfId="954" applyNumberFormat="1" applyFont="1" applyFill="1" applyBorder="1" applyAlignment="1">
      <alignment horizontal="center" vertical="center"/>
    </xf>
    <xf numFmtId="3" fontId="7" fillId="0" borderId="30" xfId="954" applyNumberFormat="1" applyFont="1" applyFill="1" applyBorder="1" applyAlignment="1">
      <alignment horizontal="center" vertical="center"/>
    </xf>
    <xf numFmtId="3" fontId="7" fillId="0" borderId="83" xfId="954" applyNumberFormat="1" applyFont="1" applyFill="1" applyBorder="1" applyAlignment="1">
      <alignment vertical="center"/>
    </xf>
    <xf numFmtId="3" fontId="7" fillId="0" borderId="84" xfId="954" applyNumberFormat="1" applyFont="1" applyFill="1" applyBorder="1" applyAlignment="1">
      <alignment vertical="center"/>
    </xf>
    <xf numFmtId="3" fontId="7" fillId="0" borderId="85" xfId="954" applyNumberFormat="1" applyFont="1" applyFill="1" applyBorder="1" applyAlignment="1">
      <alignment vertical="center"/>
    </xf>
    <xf numFmtId="3" fontId="7" fillId="0" borderId="86" xfId="954" applyNumberFormat="1" applyFont="1" applyFill="1" applyBorder="1" applyAlignment="1">
      <alignment vertical="center"/>
    </xf>
    <xf numFmtId="3" fontId="7" fillId="0" borderId="28" xfId="954" applyNumberFormat="1" applyFont="1" applyFill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85" xfId="0" applyFont="1" applyBorder="1" applyAlignment="1">
      <alignment horizontal="center" vertical="center"/>
    </xf>
    <xf numFmtId="0" fontId="7" fillId="0" borderId="84" xfId="0" applyFont="1" applyBorder="1" applyAlignment="1">
      <alignment horizontal="center" vertical="center"/>
    </xf>
    <xf numFmtId="0" fontId="27" fillId="21" borderId="94" xfId="0" applyFont="1" applyFill="1" applyBorder="1" applyAlignment="1">
      <alignment horizontal="center" vertical="center"/>
    </xf>
    <xf numFmtId="2" fontId="27" fillId="21" borderId="94" xfId="0" applyNumberFormat="1" applyFont="1" applyFill="1" applyBorder="1" applyAlignment="1">
      <alignment horizontal="center" vertical="center"/>
    </xf>
    <xf numFmtId="0" fontId="27" fillId="21" borderId="95" xfId="0" applyFont="1" applyFill="1" applyBorder="1" applyAlignment="1">
      <alignment horizontal="center" vertical="center"/>
    </xf>
    <xf numFmtId="0" fontId="27" fillId="21" borderId="96" xfId="0" applyFont="1" applyFill="1" applyBorder="1" applyAlignment="1">
      <alignment horizontal="center" vertical="center"/>
    </xf>
    <xf numFmtId="0" fontId="27" fillId="21" borderId="97" xfId="0" applyFont="1" applyFill="1" applyBorder="1" applyAlignment="1">
      <alignment horizontal="center" vertical="center"/>
    </xf>
    <xf numFmtId="2" fontId="25" fillId="22" borderId="28" xfId="0" applyNumberFormat="1" applyFont="1" applyFill="1" applyBorder="1" applyAlignment="1">
      <alignment horizontal="center" vertical="center"/>
    </xf>
    <xf numFmtId="0" fontId="25" fillId="22" borderId="92" xfId="0" applyFont="1" applyFill="1" applyBorder="1" applyAlignment="1">
      <alignment horizontal="center" vertical="center"/>
    </xf>
    <xf numFmtId="0" fontId="25" fillId="22" borderId="91" xfId="0" applyFont="1" applyFill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2" fontId="7" fillId="0" borderId="93" xfId="0" applyNumberFormat="1" applyFont="1" applyBorder="1" applyAlignment="1">
      <alignment horizontal="center" vertical="center"/>
    </xf>
    <xf numFmtId="182" fontId="25" fillId="22" borderId="30" xfId="0" applyNumberFormat="1" applyFont="1" applyFill="1" applyBorder="1" applyAlignment="1">
      <alignment horizontal="center" vertical="center"/>
    </xf>
    <xf numFmtId="0" fontId="25" fillId="22" borderId="85" xfId="0" applyFont="1" applyFill="1" applyBorder="1" applyAlignment="1">
      <alignment horizontal="center" vertical="center"/>
    </xf>
    <xf numFmtId="0" fontId="25" fillId="22" borderId="84" xfId="0" applyFont="1" applyFill="1" applyBorder="1" applyAlignment="1">
      <alignment horizontal="center" vertical="center"/>
    </xf>
    <xf numFmtId="0" fontId="7" fillId="0" borderId="86" xfId="0" applyFont="1" applyBorder="1" applyAlignment="1">
      <alignment horizontal="center" vertical="center"/>
    </xf>
    <xf numFmtId="4" fontId="7" fillId="21" borderId="98" xfId="0" applyNumberFormat="1" applyFont="1" applyFill="1" applyBorder="1" applyAlignment="1">
      <alignment horizontal="center" vertical="center"/>
    </xf>
    <xf numFmtId="4" fontId="7" fillId="21" borderId="89" xfId="0" applyNumberFormat="1" applyFont="1" applyFill="1" applyBorder="1" applyAlignment="1">
      <alignment horizontal="center" vertical="center"/>
    </xf>
    <xf numFmtId="4" fontId="7" fillId="13" borderId="90" xfId="0" applyNumberFormat="1" applyFont="1" applyFill="1" applyBorder="1" applyAlignment="1" applyProtection="1">
      <alignment horizontal="center" vertical="center"/>
      <protection locked="0"/>
    </xf>
    <xf numFmtId="4" fontId="7" fillId="13" borderId="93" xfId="0" applyNumberFormat="1" applyFont="1" applyFill="1" applyBorder="1" applyAlignment="1" applyProtection="1">
      <alignment horizontal="center" vertical="center"/>
      <protection locked="0"/>
    </xf>
    <xf numFmtId="4" fontId="7" fillId="0" borderId="99" xfId="0" applyNumberFormat="1" applyFont="1" applyBorder="1" applyAlignment="1" applyProtection="1">
      <alignment horizontal="center" vertical="center"/>
      <protection locked="0"/>
    </xf>
    <xf numFmtId="4" fontId="7" fillId="0" borderId="100" xfId="0" applyNumberFormat="1" applyFont="1" applyBorder="1" applyAlignment="1" applyProtection="1">
      <alignment horizontal="center" vertical="center"/>
      <protection locked="0"/>
    </xf>
    <xf numFmtId="4" fontId="7" fillId="13" borderId="99" xfId="0" applyNumberFormat="1" applyFont="1" applyFill="1" applyBorder="1" applyAlignment="1" applyProtection="1">
      <alignment horizontal="center" vertical="center"/>
      <protection locked="0"/>
    </xf>
    <xf numFmtId="4" fontId="7" fillId="13" borderId="100" xfId="0" applyNumberFormat="1" applyFont="1" applyFill="1" applyBorder="1" applyAlignment="1" applyProtection="1">
      <alignment horizontal="center" vertical="center"/>
      <protection locked="0"/>
    </xf>
    <xf numFmtId="4" fontId="7" fillId="21" borderId="101" xfId="0" applyNumberFormat="1" applyFont="1" applyFill="1" applyBorder="1" applyAlignment="1">
      <alignment horizontal="center" vertical="center"/>
    </xf>
    <xf numFmtId="4" fontId="7" fillId="0" borderId="26" xfId="0" applyNumberFormat="1" applyFont="1" applyBorder="1" applyAlignment="1">
      <alignment horizontal="center" vertical="center"/>
    </xf>
    <xf numFmtId="4" fontId="7" fillId="0" borderId="87" xfId="0" applyNumberFormat="1" applyFont="1" applyBorder="1" applyAlignment="1">
      <alignment horizontal="left" vertical="center"/>
    </xf>
    <xf numFmtId="4" fontId="7" fillId="0" borderId="89" xfId="0" applyNumberFormat="1" applyFont="1" applyBorder="1" applyAlignment="1">
      <alignment horizontal="center" vertical="center"/>
    </xf>
    <xf numFmtId="4" fontId="25" fillId="13" borderId="26" xfId="0" applyNumberFormat="1" applyFont="1" applyFill="1" applyBorder="1" applyAlignment="1">
      <alignment horizontal="center" vertical="center"/>
    </xf>
    <xf numFmtId="4" fontId="7" fillId="13" borderId="87" xfId="0" applyNumberFormat="1" applyFont="1" applyFill="1" applyBorder="1" applyAlignment="1">
      <alignment horizontal="left" vertical="center"/>
    </xf>
    <xf numFmtId="4" fontId="7" fillId="13" borderId="89" xfId="0" applyNumberFormat="1" applyFont="1" applyFill="1" applyBorder="1" applyAlignment="1">
      <alignment horizontal="center" vertical="center"/>
    </xf>
    <xf numFmtId="4" fontId="7" fillId="0" borderId="90" xfId="0" applyNumberFormat="1" applyFont="1" applyBorder="1" applyAlignment="1">
      <alignment horizontal="left" vertical="center"/>
    </xf>
    <xf numFmtId="4" fontId="7" fillId="0" borderId="93" xfId="0" applyNumberFormat="1" applyFont="1" applyBorder="1" applyAlignment="1">
      <alignment horizontal="center" vertical="center"/>
    </xf>
    <xf numFmtId="4" fontId="7" fillId="0" borderId="29" xfId="0" applyNumberFormat="1" applyFont="1" applyBorder="1" applyAlignment="1">
      <alignment horizontal="center" vertical="center"/>
    </xf>
    <xf numFmtId="4" fontId="7" fillId="0" borderId="99" xfId="0" applyNumberFormat="1" applyFont="1" applyBorder="1" applyAlignment="1">
      <alignment horizontal="left" vertical="center"/>
    </xf>
    <xf numFmtId="4" fontId="7" fillId="0" borderId="100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vertical="center" wrapText="1"/>
    </xf>
    <xf numFmtId="4" fontId="7" fillId="13" borderId="99" xfId="0" applyNumberFormat="1" applyFont="1" applyFill="1" applyBorder="1" applyAlignment="1">
      <alignment horizontal="left" vertical="center"/>
    </xf>
    <xf numFmtId="4" fontId="7" fillId="13" borderId="100" xfId="0" applyNumberFormat="1" applyFont="1" applyFill="1" applyBorder="1" applyAlignment="1">
      <alignment horizontal="center" vertical="center"/>
    </xf>
    <xf numFmtId="4" fontId="7" fillId="13" borderId="83" xfId="0" applyNumberFormat="1" applyFont="1" applyFill="1" applyBorder="1" applyAlignment="1">
      <alignment horizontal="left" vertical="center"/>
    </xf>
    <xf numFmtId="4" fontId="7" fillId="13" borderId="86" xfId="0" applyNumberFormat="1" applyFont="1" applyFill="1" applyBorder="1" applyAlignment="1">
      <alignment horizontal="center" vertical="center"/>
    </xf>
    <xf numFmtId="3" fontId="25" fillId="13" borderId="28" xfId="0" applyNumberFormat="1" applyFont="1" applyFill="1" applyBorder="1" applyAlignment="1">
      <alignment horizontal="center" vertical="center"/>
    </xf>
    <xf numFmtId="3" fontId="25" fillId="13" borderId="30" xfId="0" applyNumberFormat="1" applyFont="1" applyFill="1" applyBorder="1" applyAlignment="1">
      <alignment horizontal="center" vertical="center"/>
    </xf>
    <xf numFmtId="0" fontId="7" fillId="0" borderId="101" xfId="0" applyFont="1" applyBorder="1" applyAlignment="1">
      <alignment vertical="center"/>
    </xf>
    <xf numFmtId="0" fontId="7" fillId="13" borderId="62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3" fontId="26" fillId="0" borderId="1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3" fontId="26" fillId="0" borderId="1" xfId="0" applyNumberFormat="1" applyFont="1" applyBorder="1" applyAlignment="1">
      <alignment horizontal="right" vertical="center" indent="1"/>
    </xf>
    <xf numFmtId="179" fontId="26" fillId="0" borderId="1" xfId="0" applyNumberFormat="1" applyFont="1" applyBorder="1" applyAlignment="1">
      <alignment horizontal="center" vertical="center"/>
    </xf>
    <xf numFmtId="3" fontId="26" fillId="0" borderId="0" xfId="0" applyNumberFormat="1" applyFont="1" applyAlignment="1">
      <alignment vertical="center"/>
    </xf>
    <xf numFmtId="0" fontId="34" fillId="0" borderId="1" xfId="0" applyFont="1" applyBorder="1" applyAlignment="1">
      <alignment horizontal="center" vertical="center"/>
    </xf>
    <xf numFmtId="178" fontId="26" fillId="0" borderId="0" xfId="0" applyNumberFormat="1" applyFont="1" applyAlignment="1">
      <alignment vertical="center"/>
    </xf>
    <xf numFmtId="3" fontId="26" fillId="0" borderId="0" xfId="0" applyNumberFormat="1" applyFont="1" applyAlignment="1">
      <alignment horizontal="right" vertical="center"/>
    </xf>
    <xf numFmtId="178" fontId="40" fillId="0" borderId="0" xfId="0" applyNumberFormat="1" applyFont="1" applyAlignment="1">
      <alignment vertical="center"/>
    </xf>
    <xf numFmtId="9" fontId="40" fillId="0" borderId="0" xfId="0" applyNumberFormat="1" applyFont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102" xfId="0" applyFont="1" applyBorder="1" applyAlignment="1">
      <alignment horizontal="center" vertical="center"/>
    </xf>
    <xf numFmtId="0" fontId="25" fillId="0" borderId="102" xfId="0" applyFont="1" applyBorder="1" applyAlignment="1">
      <alignment horizontal="center" vertical="center"/>
    </xf>
    <xf numFmtId="4" fontId="7" fillId="0" borderId="102" xfId="0" applyNumberFormat="1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1" fillId="21" borderId="69" xfId="0" applyFont="1" applyFill="1" applyBorder="1" applyAlignment="1">
      <alignment horizontal="left" vertical="center"/>
    </xf>
    <xf numFmtId="0" fontId="41" fillId="21" borderId="45" xfId="0" applyFont="1" applyFill="1" applyBorder="1" applyAlignment="1">
      <alignment horizontal="center" vertical="center"/>
    </xf>
    <xf numFmtId="0" fontId="27" fillId="21" borderId="45" xfId="0" applyFont="1" applyFill="1" applyBorder="1" applyAlignment="1">
      <alignment horizontal="center" vertical="center"/>
    </xf>
    <xf numFmtId="0" fontId="42" fillId="21" borderId="45" xfId="0" applyFont="1" applyFill="1" applyBorder="1" applyAlignment="1">
      <alignment horizontal="center" vertical="center"/>
    </xf>
    <xf numFmtId="4" fontId="27" fillId="21" borderId="45" xfId="0" applyNumberFormat="1" applyFont="1" applyFill="1" applyBorder="1" applyAlignment="1">
      <alignment horizontal="center" vertical="center"/>
    </xf>
    <xf numFmtId="0" fontId="27" fillId="21" borderId="50" xfId="0" applyFont="1" applyFill="1" applyBorder="1" applyAlignment="1">
      <alignment horizontal="center" vertical="center"/>
    </xf>
    <xf numFmtId="0" fontId="7" fillId="0" borderId="69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178" fontId="25" fillId="0" borderId="14" xfId="0" applyNumberFormat="1" applyFont="1" applyBorder="1" applyAlignment="1">
      <alignment vertical="center"/>
    </xf>
    <xf numFmtId="4" fontId="25" fillId="0" borderId="14" xfId="0" applyNumberFormat="1" applyFont="1" applyBorder="1" applyAlignment="1">
      <alignment vertical="center"/>
    </xf>
    <xf numFmtId="176" fontId="27" fillId="0" borderId="14" xfId="0" applyNumberFormat="1" applyFont="1" applyBorder="1" applyAlignment="1">
      <alignment vertical="center"/>
    </xf>
    <xf numFmtId="176" fontId="7" fillId="0" borderId="34" xfId="0" applyNumberFormat="1" applyFont="1" applyBorder="1" applyAlignment="1">
      <alignment vertical="center"/>
    </xf>
    <xf numFmtId="176" fontId="7" fillId="0" borderId="14" xfId="0" applyNumberFormat="1" applyFont="1" applyBorder="1" applyAlignment="1">
      <alignment vertical="center"/>
    </xf>
    <xf numFmtId="193" fontId="25" fillId="0" borderId="14" xfId="0" applyNumberFormat="1" applyFont="1" applyBorder="1" applyAlignment="1">
      <alignment horizontal="center" vertical="center"/>
    </xf>
    <xf numFmtId="4" fontId="7" fillId="0" borderId="14" xfId="0" applyNumberFormat="1" applyFont="1" applyBorder="1" applyAlignment="1">
      <alignment vertical="center"/>
    </xf>
    <xf numFmtId="0" fontId="7" fillId="0" borderId="69" xfId="0" applyFont="1" applyBorder="1" applyAlignment="1">
      <alignment horizontal="left" vertical="center" indent="1"/>
    </xf>
    <xf numFmtId="178" fontId="25" fillId="0" borderId="14" xfId="0" quotePrefix="1" applyNumberFormat="1" applyFont="1" applyBorder="1" applyAlignment="1">
      <alignment horizontal="right" vertical="center"/>
    </xf>
    <xf numFmtId="4" fontId="43" fillId="0" borderId="14" xfId="0" applyNumberFormat="1" applyFont="1" applyBorder="1" applyAlignment="1">
      <alignment vertical="center"/>
    </xf>
    <xf numFmtId="4" fontId="44" fillId="0" borderId="14" xfId="0" applyNumberFormat="1" applyFont="1" applyBorder="1" applyAlignment="1">
      <alignment vertical="center"/>
    </xf>
    <xf numFmtId="0" fontId="7" fillId="0" borderId="69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27" fillId="0" borderId="103" xfId="0" applyFont="1" applyBorder="1" applyAlignment="1">
      <alignment horizontal="left" vertical="center"/>
    </xf>
    <xf numFmtId="0" fontId="27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vertical="center"/>
    </xf>
    <xf numFmtId="0" fontId="27" fillId="0" borderId="104" xfId="0" applyFont="1" applyBorder="1" applyAlignment="1">
      <alignment horizontal="center" vertical="center"/>
    </xf>
    <xf numFmtId="178" fontId="42" fillId="0" borderId="10" xfId="0" applyNumberFormat="1" applyFont="1" applyBorder="1" applyAlignment="1">
      <alignment vertical="center"/>
    </xf>
    <xf numFmtId="4" fontId="27" fillId="0" borderId="10" xfId="0" applyNumberFormat="1" applyFont="1" applyBorder="1" applyAlignment="1">
      <alignment vertical="center"/>
    </xf>
    <xf numFmtId="176" fontId="27" fillId="0" borderId="10" xfId="0" applyNumberFormat="1" applyFont="1" applyBorder="1" applyAlignment="1">
      <alignment vertical="center"/>
    </xf>
    <xf numFmtId="176" fontId="7" fillId="0" borderId="40" xfId="0" applyNumberFormat="1" applyFont="1" applyBorder="1" applyAlignment="1">
      <alignment vertical="center"/>
    </xf>
    <xf numFmtId="176" fontId="27" fillId="0" borderId="40" xfId="0" applyNumberFormat="1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8" xfId="0" applyFont="1" applyBorder="1" applyAlignment="1">
      <alignment horizontal="left" vertical="center" indent="1"/>
    </xf>
    <xf numFmtId="0" fontId="7" fillId="0" borderId="8" xfId="0" applyFont="1" applyBorder="1" applyAlignment="1">
      <alignment horizontal="center" vertical="center"/>
    </xf>
    <xf numFmtId="0" fontId="27" fillId="0" borderId="39" xfId="0" applyFont="1" applyBorder="1" applyAlignment="1">
      <alignment horizontal="left" vertical="center"/>
    </xf>
    <xf numFmtId="183" fontId="41" fillId="21" borderId="45" xfId="0" applyNumberFormat="1" applyFont="1" applyFill="1" applyBorder="1" applyAlignment="1">
      <alignment horizontal="center" vertical="center"/>
    </xf>
    <xf numFmtId="9" fontId="44" fillId="0" borderId="14" xfId="0" applyNumberFormat="1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4" fontId="7" fillId="0" borderId="0" xfId="0" applyNumberFormat="1" applyFont="1" applyAlignment="1">
      <alignment vertical="center"/>
    </xf>
    <xf numFmtId="3" fontId="29" fillId="0" borderId="0" xfId="0" applyNumberFormat="1" applyFont="1" applyAlignment="1">
      <alignment vertical="center"/>
    </xf>
    <xf numFmtId="3" fontId="28" fillId="0" borderId="0" xfId="0" applyNumberFormat="1" applyFont="1" applyAlignment="1">
      <alignment vertical="center"/>
    </xf>
    <xf numFmtId="3" fontId="45" fillId="0" borderId="0" xfId="1075" applyNumberFormat="1" applyFont="1" applyBorder="1" applyAlignment="1" applyProtection="1">
      <alignment vertical="center"/>
    </xf>
    <xf numFmtId="3" fontId="28" fillId="0" borderId="0" xfId="0" quotePrefix="1" applyNumberFormat="1" applyFont="1" applyAlignment="1">
      <alignment vertical="center"/>
    </xf>
    <xf numFmtId="3" fontId="26" fillId="0" borderId="5" xfId="0" applyNumberFormat="1" applyFont="1" applyBorder="1" applyAlignment="1">
      <alignment horizontal="center" vertical="center"/>
    </xf>
    <xf numFmtId="3" fontId="26" fillId="0" borderId="0" xfId="0" applyNumberFormat="1" applyFont="1" applyAlignment="1">
      <alignment horizontal="center" vertical="center"/>
    </xf>
    <xf numFmtId="3" fontId="26" fillId="0" borderId="5" xfId="0" quotePrefix="1" applyNumberFormat="1" applyFont="1" applyBorder="1" applyAlignment="1">
      <alignment horizontal="center" vertical="center"/>
    </xf>
    <xf numFmtId="3" fontId="47" fillId="0" borderId="5" xfId="0" applyNumberFormat="1" applyFont="1" applyBorder="1" applyAlignment="1">
      <alignment horizontal="center" vertical="center"/>
    </xf>
    <xf numFmtId="3" fontId="26" fillId="0" borderId="48" xfId="0" quotePrefix="1" applyNumberFormat="1" applyFont="1" applyBorder="1" applyAlignment="1">
      <alignment horizontal="center" vertical="center"/>
    </xf>
    <xf numFmtId="4" fontId="46" fillId="0" borderId="60" xfId="0" applyNumberFormat="1" applyFont="1" applyBorder="1" applyAlignment="1">
      <alignment vertical="center"/>
    </xf>
    <xf numFmtId="3" fontId="26" fillId="0" borderId="48" xfId="0" applyNumberFormat="1" applyFont="1" applyBorder="1" applyAlignment="1">
      <alignment vertical="center"/>
    </xf>
    <xf numFmtId="3" fontId="26" fillId="0" borderId="1" xfId="0" applyNumberFormat="1" applyFont="1" applyBorder="1" applyAlignment="1">
      <alignment vertical="center"/>
    </xf>
    <xf numFmtId="3" fontId="40" fillId="0" borderId="60" xfId="0" applyNumberFormat="1" applyFont="1" applyBorder="1" applyAlignment="1">
      <alignment vertical="center"/>
    </xf>
    <xf numFmtId="3" fontId="40" fillId="0" borderId="5" xfId="0" applyNumberFormat="1" applyFont="1" applyBorder="1" applyAlignment="1">
      <alignment vertical="center"/>
    </xf>
    <xf numFmtId="3" fontId="46" fillId="0" borderId="5" xfId="0" applyNumberFormat="1" applyFont="1" applyBorder="1" applyAlignment="1">
      <alignment vertical="center"/>
    </xf>
    <xf numFmtId="3" fontId="46" fillId="0" borderId="48" xfId="0" applyNumberFormat="1" applyFont="1" applyBorder="1" applyAlignment="1">
      <alignment vertical="center"/>
    </xf>
    <xf numFmtId="4" fontId="26" fillId="0" borderId="1" xfId="0" applyNumberFormat="1" applyFont="1" applyBorder="1" applyAlignment="1">
      <alignment horizontal="center" vertical="center"/>
    </xf>
    <xf numFmtId="4" fontId="26" fillId="0" borderId="0" xfId="0" applyNumberFormat="1" applyFont="1" applyAlignment="1">
      <alignment horizontal="center" vertical="center"/>
    </xf>
    <xf numFmtId="3" fontId="26" fillId="0" borderId="60" xfId="0" applyNumberFormat="1" applyFont="1" applyBorder="1" applyAlignment="1">
      <alignment vertical="center"/>
    </xf>
    <xf numFmtId="4" fontId="26" fillId="0" borderId="5" xfId="0" applyNumberFormat="1" applyFont="1" applyBorder="1" applyAlignment="1">
      <alignment vertical="center"/>
    </xf>
    <xf numFmtId="3" fontId="26" fillId="0" borderId="5" xfId="0" applyNumberFormat="1" applyFont="1" applyBorder="1" applyAlignment="1">
      <alignment vertical="center"/>
    </xf>
    <xf numFmtId="4" fontId="46" fillId="0" borderId="5" xfId="0" applyNumberFormat="1" applyFont="1" applyBorder="1" applyAlignment="1">
      <alignment vertical="center"/>
    </xf>
    <xf numFmtId="4" fontId="26" fillId="0" borderId="1" xfId="0" applyNumberFormat="1" applyFont="1" applyBorder="1" applyAlignment="1">
      <alignment vertical="center"/>
    </xf>
    <xf numFmtId="4" fontId="26" fillId="0" borderId="0" xfId="0" applyNumberFormat="1" applyFont="1" applyAlignment="1">
      <alignment vertical="center"/>
    </xf>
    <xf numFmtId="4" fontId="13" fillId="0" borderId="1" xfId="0" applyNumberFormat="1" applyFont="1" applyBorder="1" applyAlignment="1">
      <alignment vertical="center"/>
    </xf>
    <xf numFmtId="0" fontId="26" fillId="0" borderId="0" xfId="0" applyFont="1" applyAlignment="1">
      <alignment horizontal="right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vertical="center"/>
    </xf>
    <xf numFmtId="3" fontId="47" fillId="0" borderId="1" xfId="0" applyNumberFormat="1" applyFont="1" applyBorder="1" applyAlignment="1">
      <alignment vertical="center"/>
    </xf>
    <xf numFmtId="4" fontId="47" fillId="0" borderId="1" xfId="0" applyNumberFormat="1" applyFont="1" applyBorder="1" applyAlignment="1">
      <alignment vertical="center"/>
    </xf>
    <xf numFmtId="3" fontId="26" fillId="0" borderId="1" xfId="0" applyNumberFormat="1" applyFont="1" applyBorder="1" applyAlignment="1">
      <alignment horizontal="right" vertical="center"/>
    </xf>
    <xf numFmtId="0" fontId="7" fillId="0" borderId="0" xfId="1070" applyAlignment="1">
      <alignment vertical="center"/>
    </xf>
    <xf numFmtId="0" fontId="50" fillId="0" borderId="0" xfId="1075" applyFont="1" applyAlignment="1" applyProtection="1">
      <alignment vertical="center"/>
    </xf>
    <xf numFmtId="0" fontId="45" fillId="0" borderId="0" xfId="1075" applyFont="1" applyAlignment="1" applyProtection="1">
      <alignment vertical="center"/>
    </xf>
    <xf numFmtId="0" fontId="7" fillId="0" borderId="0" xfId="1070" applyAlignment="1">
      <alignment horizontal="center" vertical="center"/>
    </xf>
    <xf numFmtId="0" fontId="7" fillId="0" borderId="105" xfId="1070" applyBorder="1" applyAlignment="1">
      <alignment horizontal="center" vertical="center" wrapText="1"/>
    </xf>
    <xf numFmtId="0" fontId="7" fillId="0" borderId="106" xfId="1070" applyBorder="1" applyAlignment="1">
      <alignment horizontal="center" vertical="center" wrapText="1"/>
    </xf>
    <xf numFmtId="0" fontId="7" fillId="0" borderId="0" xfId="1070" applyAlignment="1">
      <alignment horizontal="left" vertical="center"/>
    </xf>
    <xf numFmtId="0" fontId="27" fillId="0" borderId="0" xfId="1066" quotePrefix="1" applyFont="1" applyAlignment="1">
      <alignment horizontal="right" vertical="center"/>
    </xf>
    <xf numFmtId="184" fontId="27" fillId="0" borderId="0" xfId="964" applyNumberFormat="1" applyFont="1" applyAlignment="1">
      <alignment horizontal="left" vertical="center"/>
    </xf>
    <xf numFmtId="0" fontId="28" fillId="0" borderId="0" xfId="1066" applyFont="1" applyAlignment="1">
      <alignment vertical="center"/>
    </xf>
    <xf numFmtId="0" fontId="7" fillId="23" borderId="102" xfId="1066" applyFont="1" applyFill="1" applyBorder="1" applyAlignment="1">
      <alignment horizontal="center" vertical="center"/>
    </xf>
    <xf numFmtId="0" fontId="7" fillId="23" borderId="38" xfId="1066" applyFont="1" applyFill="1" applyBorder="1" applyAlignment="1">
      <alignment horizontal="centerContinuous" vertical="center"/>
    </xf>
    <xf numFmtId="0" fontId="7" fillId="23" borderId="36" xfId="1066" applyFont="1" applyFill="1" applyBorder="1" applyAlignment="1">
      <alignment horizontal="center" vertical="center"/>
    </xf>
    <xf numFmtId="0" fontId="7" fillId="23" borderId="10" xfId="1066" applyFont="1" applyFill="1" applyBorder="1" applyAlignment="1">
      <alignment horizontal="center" vertical="center"/>
    </xf>
    <xf numFmtId="0" fontId="7" fillId="23" borderId="10" xfId="1066" quotePrefix="1" applyFont="1" applyFill="1" applyBorder="1" applyAlignment="1">
      <alignment horizontal="center" vertical="center" wrapText="1"/>
    </xf>
    <xf numFmtId="0" fontId="24" fillId="0" borderId="0" xfId="1071" applyFont="1" applyAlignment="1">
      <alignment horizontal="center" vertical="center"/>
    </xf>
    <xf numFmtId="0" fontId="27" fillId="0" borderId="0" xfId="1071" applyFont="1" applyAlignment="1">
      <alignment vertical="center"/>
    </xf>
    <xf numFmtId="0" fontId="24" fillId="0" borderId="0" xfId="1071" applyFont="1" applyAlignment="1">
      <alignment vertical="center"/>
    </xf>
    <xf numFmtId="0" fontId="52" fillId="0" borderId="0" xfId="1071" applyFont="1" applyAlignment="1">
      <alignment vertical="center"/>
    </xf>
    <xf numFmtId="0" fontId="70" fillId="0" borderId="0" xfId="1069" applyFont="1" applyAlignment="1">
      <alignment vertical="center"/>
    </xf>
    <xf numFmtId="49" fontId="71" fillId="0" borderId="0" xfId="1069" applyNumberFormat="1" applyFont="1" applyAlignment="1">
      <alignment horizontal="left" vertical="top"/>
    </xf>
    <xf numFmtId="201" fontId="70" fillId="0" borderId="0" xfId="1069" applyNumberFormat="1" applyFont="1" applyAlignment="1">
      <alignment horizontal="centerContinuous" vertical="center"/>
    </xf>
    <xf numFmtId="3" fontId="17" fillId="0" borderId="0" xfId="1069" applyNumberFormat="1" applyFont="1" applyAlignment="1">
      <alignment horizontal="centerContinuous" vertical="center"/>
    </xf>
    <xf numFmtId="0" fontId="70" fillId="0" borderId="0" xfId="1069" applyFont="1" applyAlignment="1">
      <alignment horizontal="centerContinuous" vertical="center"/>
    </xf>
    <xf numFmtId="0" fontId="72" fillId="0" borderId="0" xfId="0" applyFont="1" applyAlignment="1">
      <alignment vertical="center"/>
    </xf>
    <xf numFmtId="201" fontId="70" fillId="0" borderId="0" xfId="1069" applyNumberFormat="1" applyFont="1" applyAlignment="1">
      <alignment horizontal="right" vertical="center"/>
    </xf>
    <xf numFmtId="0" fontId="17" fillId="0" borderId="0" xfId="1069" applyFont="1" applyAlignment="1">
      <alignment vertical="center"/>
    </xf>
    <xf numFmtId="181" fontId="70" fillId="0" borderId="0" xfId="967" applyFont="1" applyAlignment="1">
      <alignment vertical="center"/>
    </xf>
    <xf numFmtId="49" fontId="70" fillId="0" borderId="0" xfId="1069" applyNumberFormat="1" applyFont="1" applyAlignment="1">
      <alignment vertical="center"/>
    </xf>
    <xf numFmtId="202" fontId="70" fillId="11" borderId="1" xfId="0" applyNumberFormat="1" applyFont="1" applyFill="1" applyBorder="1" applyAlignment="1">
      <alignment vertical="center"/>
    </xf>
    <xf numFmtId="0" fontId="70" fillId="11" borderId="0" xfId="1069" applyFont="1" applyFill="1" applyAlignment="1">
      <alignment vertical="center"/>
    </xf>
    <xf numFmtId="0" fontId="73" fillId="11" borderId="0" xfId="1069" applyFont="1" applyFill="1" applyAlignment="1">
      <alignment vertical="center"/>
    </xf>
    <xf numFmtId="0" fontId="70" fillId="11" borderId="0" xfId="1069" applyFont="1" applyFill="1"/>
    <xf numFmtId="49" fontId="17" fillId="11" borderId="1" xfId="1069" applyNumberFormat="1" applyFont="1" applyFill="1" applyBorder="1" applyAlignment="1">
      <alignment horizontal="left" vertical="center"/>
    </xf>
    <xf numFmtId="0" fontId="17" fillId="11" borderId="1" xfId="1069" applyFont="1" applyFill="1" applyBorder="1" applyAlignment="1">
      <alignment horizontal="center" vertical="center"/>
    </xf>
    <xf numFmtId="200" fontId="17" fillId="11" borderId="1" xfId="0" applyNumberFormat="1" applyFont="1" applyFill="1" applyBorder="1" applyAlignment="1">
      <alignment vertical="center"/>
    </xf>
    <xf numFmtId="49" fontId="17" fillId="11" borderId="1" xfId="1069" quotePrefix="1" applyNumberFormat="1" applyFont="1" applyFill="1" applyBorder="1" applyAlignment="1">
      <alignment horizontal="left" vertical="center"/>
    </xf>
    <xf numFmtId="3" fontId="40" fillId="0" borderId="1" xfId="0" applyNumberFormat="1" applyFont="1" applyBorder="1" applyAlignment="1">
      <alignment horizontal="center" vertical="center"/>
    </xf>
    <xf numFmtId="3" fontId="74" fillId="21" borderId="87" xfId="966" applyNumberFormat="1" applyFont="1" applyFill="1" applyBorder="1" applyAlignment="1">
      <alignment horizontal="left" vertical="center"/>
    </xf>
    <xf numFmtId="3" fontId="74" fillId="21" borderId="88" xfId="966" applyNumberFormat="1" applyFont="1" applyFill="1" applyBorder="1" applyAlignment="1">
      <alignment vertical="center"/>
    </xf>
    <xf numFmtId="4" fontId="74" fillId="21" borderId="88" xfId="966" applyNumberFormat="1" applyFont="1" applyFill="1" applyBorder="1" applyAlignment="1">
      <alignment horizontal="center" vertical="center"/>
    </xf>
    <xf numFmtId="3" fontId="75" fillId="21" borderId="88" xfId="966" applyNumberFormat="1" applyFont="1" applyFill="1" applyBorder="1" applyAlignment="1">
      <alignment vertical="center"/>
    </xf>
    <xf numFmtId="3" fontId="75" fillId="21" borderId="89" xfId="966" applyNumberFormat="1" applyFont="1" applyFill="1" applyBorder="1" applyAlignment="1">
      <alignment vertical="center"/>
    </xf>
    <xf numFmtId="3" fontId="75" fillId="0" borderId="28" xfId="966" applyNumberFormat="1" applyFont="1" applyFill="1" applyBorder="1" applyAlignment="1">
      <alignment horizontal="left" vertical="center"/>
    </xf>
    <xf numFmtId="3" fontId="75" fillId="0" borderId="28" xfId="966" applyNumberFormat="1" applyFont="1" applyFill="1" applyBorder="1" applyAlignment="1">
      <alignment vertical="center"/>
    </xf>
    <xf numFmtId="4" fontId="75" fillId="0" borderId="28" xfId="966" applyNumberFormat="1" applyFont="1" applyFill="1" applyBorder="1" applyAlignment="1">
      <alignment horizontal="center" vertical="center"/>
    </xf>
    <xf numFmtId="3" fontId="75" fillId="0" borderId="28" xfId="966" applyNumberFormat="1" applyFont="1" applyFill="1" applyBorder="1" applyAlignment="1">
      <alignment horizontal="center" vertical="center"/>
    </xf>
    <xf numFmtId="3" fontId="75" fillId="0" borderId="90" xfId="966" applyNumberFormat="1" applyFont="1" applyFill="1" applyBorder="1" applyAlignment="1">
      <alignment vertical="center"/>
    </xf>
    <xf numFmtId="3" fontId="75" fillId="0" borderId="91" xfId="966" applyNumberFormat="1" applyFont="1" applyFill="1" applyBorder="1" applyAlignment="1">
      <alignment vertical="center"/>
    </xf>
    <xf numFmtId="3" fontId="75" fillId="0" borderId="92" xfId="966" applyNumberFormat="1" applyFont="1" applyFill="1" applyBorder="1" applyAlignment="1">
      <alignment vertical="center"/>
    </xf>
    <xf numFmtId="3" fontId="75" fillId="0" borderId="93" xfId="966" applyNumberFormat="1" applyFont="1" applyFill="1" applyBorder="1" applyAlignment="1">
      <alignment vertical="center"/>
    </xf>
    <xf numFmtId="3" fontId="75" fillId="0" borderId="28" xfId="966" applyNumberFormat="1" applyFont="1" applyFill="1" applyBorder="1" applyAlignment="1">
      <alignment horizontal="left" vertical="center" shrinkToFit="1"/>
    </xf>
    <xf numFmtId="3" fontId="75" fillId="0" borderId="28" xfId="966" applyNumberFormat="1" applyFont="1" applyFill="1" applyBorder="1" applyAlignment="1">
      <alignment vertical="center" shrinkToFit="1"/>
    </xf>
    <xf numFmtId="3" fontId="74" fillId="0" borderId="30" xfId="966" applyNumberFormat="1" applyFont="1" applyFill="1" applyBorder="1" applyAlignment="1">
      <alignment horizontal="left" vertical="center"/>
    </xf>
    <xf numFmtId="3" fontId="74" fillId="0" borderId="30" xfId="966" applyNumberFormat="1" applyFont="1" applyFill="1" applyBorder="1" applyAlignment="1">
      <alignment vertical="center"/>
    </xf>
    <xf numFmtId="4" fontId="74" fillId="0" borderId="30" xfId="966" applyNumberFormat="1" applyFont="1" applyFill="1" applyBorder="1" applyAlignment="1">
      <alignment horizontal="center" vertical="center"/>
    </xf>
    <xf numFmtId="3" fontId="74" fillId="0" borderId="30" xfId="966" applyNumberFormat="1" applyFont="1" applyFill="1" applyBorder="1" applyAlignment="1">
      <alignment horizontal="center" vertical="center"/>
    </xf>
    <xf numFmtId="3" fontId="74" fillId="0" borderId="83" xfId="966" applyNumberFormat="1" applyFont="1" applyFill="1" applyBorder="1" applyAlignment="1">
      <alignment vertical="center"/>
    </xf>
    <xf numFmtId="3" fontId="74" fillId="0" borderId="84" xfId="966" applyNumberFormat="1" applyFont="1" applyFill="1" applyBorder="1" applyAlignment="1">
      <alignment vertical="center"/>
    </xf>
    <xf numFmtId="3" fontId="74" fillId="0" borderId="85" xfId="966" applyNumberFormat="1" applyFont="1" applyFill="1" applyBorder="1" applyAlignment="1">
      <alignment vertical="center"/>
    </xf>
    <xf numFmtId="0" fontId="75" fillId="0" borderId="0" xfId="0" applyFont="1" applyAlignment="1">
      <alignment vertical="center"/>
    </xf>
    <xf numFmtId="0" fontId="78" fillId="21" borderId="69" xfId="0" applyFont="1" applyFill="1" applyBorder="1" applyAlignment="1">
      <alignment horizontal="left" vertical="center"/>
    </xf>
    <xf numFmtId="0" fontId="78" fillId="21" borderId="45" xfId="0" applyFont="1" applyFill="1" applyBorder="1" applyAlignment="1">
      <alignment horizontal="center" vertical="center"/>
    </xf>
    <xf numFmtId="0" fontId="74" fillId="21" borderId="45" xfId="0" applyFont="1" applyFill="1" applyBorder="1" applyAlignment="1">
      <alignment horizontal="center" vertical="center"/>
    </xf>
    <xf numFmtId="0" fontId="79" fillId="21" borderId="45" xfId="0" applyFont="1" applyFill="1" applyBorder="1" applyAlignment="1">
      <alignment horizontal="center" vertical="center"/>
    </xf>
    <xf numFmtId="4" fontId="74" fillId="21" borderId="45" xfId="0" applyNumberFormat="1" applyFont="1" applyFill="1" applyBorder="1" applyAlignment="1">
      <alignment horizontal="center" vertical="center"/>
    </xf>
    <xf numFmtId="0" fontId="74" fillId="21" borderId="50" xfId="0" applyFont="1" applyFill="1" applyBorder="1" applyAlignment="1">
      <alignment horizontal="center" vertical="center"/>
    </xf>
    <xf numFmtId="0" fontId="75" fillId="0" borderId="8" xfId="0" applyFont="1" applyBorder="1" applyAlignment="1">
      <alignment vertical="center"/>
    </xf>
    <xf numFmtId="0" fontId="75" fillId="0" borderId="70" xfId="0" applyFont="1" applyBorder="1" applyAlignment="1">
      <alignment horizontal="center" vertical="center"/>
    </xf>
    <xf numFmtId="0" fontId="75" fillId="0" borderId="14" xfId="0" applyFont="1" applyBorder="1" applyAlignment="1">
      <alignment horizontal="center" vertical="center"/>
    </xf>
    <xf numFmtId="178" fontId="80" fillId="0" borderId="14" xfId="0" applyNumberFormat="1" applyFont="1" applyBorder="1" applyAlignment="1">
      <alignment vertical="center"/>
    </xf>
    <xf numFmtId="4" fontId="75" fillId="0" borderId="14" xfId="0" applyNumberFormat="1" applyFont="1" applyBorder="1" applyAlignment="1">
      <alignment vertical="center"/>
    </xf>
    <xf numFmtId="176" fontId="74" fillId="0" borderId="14" xfId="0" applyNumberFormat="1" applyFont="1" applyBorder="1" applyAlignment="1">
      <alignment vertical="center"/>
    </xf>
    <xf numFmtId="176" fontId="75" fillId="0" borderId="34" xfId="0" applyNumberFormat="1" applyFont="1" applyBorder="1" applyAlignment="1">
      <alignment vertical="center"/>
    </xf>
    <xf numFmtId="176" fontId="75" fillId="0" borderId="14" xfId="0" applyNumberFormat="1" applyFont="1" applyBorder="1" applyAlignment="1">
      <alignment vertical="center"/>
    </xf>
    <xf numFmtId="193" fontId="80" fillId="0" borderId="14" xfId="0" applyNumberFormat="1" applyFont="1" applyBorder="1" applyAlignment="1">
      <alignment horizontal="center" vertical="center"/>
    </xf>
    <xf numFmtId="0" fontId="75" fillId="0" borderId="8" xfId="0" applyFont="1" applyBorder="1" applyAlignment="1">
      <alignment horizontal="left" vertical="center" indent="1"/>
    </xf>
    <xf numFmtId="0" fontId="75" fillId="0" borderId="8" xfId="0" applyFont="1" applyBorder="1" applyAlignment="1">
      <alignment horizontal="center" vertical="center"/>
    </xf>
    <xf numFmtId="0" fontId="75" fillId="0" borderId="14" xfId="0" applyFont="1" applyBorder="1" applyAlignment="1">
      <alignment vertical="center"/>
    </xf>
    <xf numFmtId="0" fontId="74" fillId="0" borderId="39" xfId="0" applyFont="1" applyBorder="1" applyAlignment="1">
      <alignment horizontal="left" vertical="center"/>
    </xf>
    <xf numFmtId="0" fontId="74" fillId="0" borderId="104" xfId="0" applyFont="1" applyBorder="1" applyAlignment="1">
      <alignment horizontal="center" vertical="center"/>
    </xf>
    <xf numFmtId="0" fontId="74" fillId="0" borderId="10" xfId="0" applyFont="1" applyBorder="1" applyAlignment="1">
      <alignment vertical="center"/>
    </xf>
    <xf numFmtId="178" fontId="79" fillId="0" borderId="10" xfId="0" applyNumberFormat="1" applyFont="1" applyBorder="1" applyAlignment="1">
      <alignment vertical="center"/>
    </xf>
    <xf numFmtId="4" fontId="74" fillId="0" borderId="10" xfId="0" applyNumberFormat="1" applyFont="1" applyBorder="1" applyAlignment="1">
      <alignment vertical="center"/>
    </xf>
    <xf numFmtId="176" fontId="74" fillId="0" borderId="10" xfId="0" applyNumberFormat="1" applyFont="1" applyBorder="1" applyAlignment="1">
      <alignment vertical="center"/>
    </xf>
    <xf numFmtId="176" fontId="74" fillId="0" borderId="40" xfId="0" applyNumberFormat="1" applyFont="1" applyBorder="1" applyAlignment="1">
      <alignment vertical="center"/>
    </xf>
    <xf numFmtId="181" fontId="76" fillId="0" borderId="2" xfId="0" applyNumberFormat="1" applyFont="1" applyBorder="1" applyAlignment="1">
      <alignment vertical="center"/>
    </xf>
    <xf numFmtId="38" fontId="70" fillId="0" borderId="0" xfId="0" applyNumberFormat="1" applyFont="1" applyAlignment="1">
      <alignment horizontal="left" vertical="center"/>
    </xf>
    <xf numFmtId="38" fontId="70" fillId="0" borderId="0" xfId="0" applyNumberFormat="1" applyFont="1" applyAlignment="1">
      <alignment vertical="center"/>
    </xf>
    <xf numFmtId="4" fontId="44" fillId="0" borderId="1" xfId="0" applyNumberFormat="1" applyFont="1" applyBorder="1" applyAlignment="1" applyProtection="1">
      <alignment horizontal="center" vertical="center"/>
      <protection locked="0"/>
    </xf>
    <xf numFmtId="3" fontId="7" fillId="0" borderId="74" xfId="954" applyNumberFormat="1" applyFont="1" applyFill="1" applyBorder="1" applyAlignment="1">
      <alignment vertical="center"/>
    </xf>
    <xf numFmtId="3" fontId="7" fillId="0" borderId="67" xfId="954" applyNumberFormat="1" applyFont="1" applyFill="1" applyBorder="1" applyAlignment="1">
      <alignment horizontal="center" vertical="center"/>
    </xf>
    <xf numFmtId="3" fontId="7" fillId="0" borderId="74" xfId="954" applyNumberFormat="1" applyFont="1" applyFill="1" applyBorder="1" applyAlignment="1">
      <alignment horizontal="center" vertical="center"/>
    </xf>
    <xf numFmtId="3" fontId="7" fillId="0" borderId="67" xfId="954" applyNumberFormat="1" applyFont="1" applyFill="1" applyBorder="1" applyAlignment="1">
      <alignment vertical="center"/>
    </xf>
    <xf numFmtId="3" fontId="7" fillId="0" borderId="107" xfId="954" applyNumberFormat="1" applyFont="1" applyFill="1" applyBorder="1" applyAlignment="1">
      <alignment vertical="center"/>
    </xf>
    <xf numFmtId="3" fontId="7" fillId="0" borderId="108" xfId="954" applyNumberFormat="1" applyFont="1" applyFill="1" applyBorder="1" applyAlignment="1">
      <alignment vertical="center"/>
    </xf>
    <xf numFmtId="3" fontId="7" fillId="0" borderId="109" xfId="954" applyNumberFormat="1" applyFont="1" applyFill="1" applyBorder="1" applyAlignment="1">
      <alignment vertical="center"/>
    </xf>
    <xf numFmtId="3" fontId="7" fillId="0" borderId="77" xfId="954" applyNumberFormat="1" applyFont="1" applyFill="1" applyBorder="1" applyAlignment="1">
      <alignment vertical="center"/>
    </xf>
    <xf numFmtId="3" fontId="7" fillId="0" borderId="45" xfId="954" applyNumberFormat="1" applyFont="1" applyFill="1" applyBorder="1" applyAlignment="1">
      <alignment horizontal="center" vertical="center"/>
    </xf>
    <xf numFmtId="3" fontId="7" fillId="0" borderId="77" xfId="954" applyNumberFormat="1" applyFont="1" applyFill="1" applyBorder="1" applyAlignment="1">
      <alignment horizontal="center" vertical="center"/>
    </xf>
    <xf numFmtId="3" fontId="7" fillId="0" borderId="45" xfId="954" applyNumberFormat="1" applyFont="1" applyFill="1" applyBorder="1" applyAlignment="1">
      <alignment vertical="center"/>
    </xf>
    <xf numFmtId="3" fontId="7" fillId="0" borderId="110" xfId="954" applyNumberFormat="1" applyFont="1" applyFill="1" applyBorder="1" applyAlignment="1">
      <alignment vertical="center"/>
    </xf>
    <xf numFmtId="3" fontId="7" fillId="0" borderId="111" xfId="954" applyNumberFormat="1" applyFont="1" applyFill="1" applyBorder="1" applyAlignment="1">
      <alignment vertical="center"/>
    </xf>
    <xf numFmtId="3" fontId="7" fillId="0" borderId="112" xfId="954" applyNumberFormat="1" applyFont="1" applyFill="1" applyBorder="1" applyAlignment="1">
      <alignment vertical="center"/>
    </xf>
    <xf numFmtId="3" fontId="7" fillId="0" borderId="50" xfId="954" applyNumberFormat="1" applyFont="1" applyFill="1" applyBorder="1" applyAlignment="1">
      <alignment vertical="center"/>
    </xf>
    <xf numFmtId="3" fontId="38" fillId="0" borderId="113" xfId="954" applyNumberFormat="1" applyFont="1" applyFill="1" applyBorder="1" applyAlignment="1">
      <alignment horizontal="center" vertical="center" shrinkToFit="1"/>
    </xf>
    <xf numFmtId="188" fontId="26" fillId="0" borderId="70" xfId="969" applyNumberFormat="1" applyFont="1" applyFill="1" applyBorder="1" applyAlignment="1">
      <alignment horizontal="center" vertical="center"/>
    </xf>
    <xf numFmtId="186" fontId="26" fillId="11" borderId="0" xfId="969" applyNumberFormat="1" applyFont="1" applyFill="1" applyBorder="1" applyAlignment="1">
      <alignment vertical="center"/>
    </xf>
    <xf numFmtId="186" fontId="26" fillId="11" borderId="115" xfId="969" applyNumberFormat="1" applyFont="1" applyFill="1" applyBorder="1" applyAlignment="1">
      <alignment vertical="center"/>
    </xf>
    <xf numFmtId="0" fontId="26" fillId="0" borderId="74" xfId="1073" applyFont="1" applyBorder="1" applyAlignment="1">
      <alignment horizontal="center" vertical="center"/>
    </xf>
    <xf numFmtId="3" fontId="25" fillId="0" borderId="30" xfId="0" applyNumberFormat="1" applyFont="1" applyBorder="1" applyAlignment="1">
      <alignment horizontal="center" vertical="center"/>
    </xf>
    <xf numFmtId="188" fontId="26" fillId="0" borderId="116" xfId="969" applyNumberFormat="1" applyFont="1" applyFill="1" applyBorder="1" applyAlignment="1">
      <alignment horizontal="center" vertical="center"/>
    </xf>
    <xf numFmtId="186" fontId="26" fillId="11" borderId="116" xfId="969" applyNumberFormat="1" applyFont="1" applyFill="1" applyBorder="1" applyAlignment="1">
      <alignment vertical="center"/>
    </xf>
    <xf numFmtId="0" fontId="0" fillId="0" borderId="23" xfId="0" applyBorder="1"/>
    <xf numFmtId="0" fontId="0" fillId="0" borderId="16" xfId="0" applyBorder="1"/>
    <xf numFmtId="0" fontId="0" fillId="0" borderId="24" xfId="0" applyBorder="1"/>
    <xf numFmtId="0" fontId="0" fillId="0" borderId="25" xfId="0" applyBorder="1"/>
    <xf numFmtId="0" fontId="0" fillId="0" borderId="12" xfId="0" applyBorder="1"/>
    <xf numFmtId="0" fontId="156" fillId="0" borderId="117" xfId="0" applyFont="1" applyBorder="1" applyAlignment="1">
      <alignment horizontal="center" vertical="center" wrapText="1"/>
    </xf>
    <xf numFmtId="0" fontId="157" fillId="0" borderId="117" xfId="0" applyFont="1" applyBorder="1" applyAlignment="1">
      <alignment horizontal="center" vertical="center" wrapText="1"/>
    </xf>
    <xf numFmtId="0" fontId="156" fillId="0" borderId="118" xfId="0" applyFont="1" applyBorder="1" applyAlignment="1">
      <alignment horizontal="center" vertical="center" wrapText="1"/>
    </xf>
    <xf numFmtId="179" fontId="7" fillId="0" borderId="0" xfId="1071" applyNumberFormat="1" applyFont="1" applyAlignment="1">
      <alignment horizontal="center" vertical="center"/>
    </xf>
    <xf numFmtId="3" fontId="84" fillId="0" borderId="0" xfId="1073" applyNumberFormat="1" applyFont="1" applyAlignment="1">
      <alignment horizontal="center" vertical="center"/>
    </xf>
    <xf numFmtId="0" fontId="84" fillId="0" borderId="0" xfId="1073" applyFont="1" applyAlignment="1">
      <alignment horizontal="center" vertical="center"/>
    </xf>
    <xf numFmtId="180" fontId="26" fillId="0" borderId="0" xfId="1067" quotePrefix="1" applyNumberFormat="1" applyFont="1" applyAlignment="1">
      <alignment vertical="center"/>
    </xf>
    <xf numFmtId="180" fontId="26" fillId="0" borderId="0" xfId="1067" applyNumberFormat="1" applyFont="1" applyAlignment="1">
      <alignment vertical="center"/>
    </xf>
    <xf numFmtId="180" fontId="26" fillId="0" borderId="0" xfId="968" applyNumberFormat="1" applyFont="1" applyAlignment="1">
      <alignment vertical="center"/>
    </xf>
    <xf numFmtId="206" fontId="26" fillId="0" borderId="0" xfId="954" applyNumberFormat="1" applyFont="1" applyAlignment="1">
      <alignment vertical="center"/>
    </xf>
    <xf numFmtId="191" fontId="18" fillId="0" borderId="0" xfId="1073" applyNumberFormat="1" applyFont="1" applyAlignment="1">
      <alignment vertical="center"/>
    </xf>
    <xf numFmtId="43" fontId="28" fillId="0" borderId="0" xfId="1073" applyNumberFormat="1" applyFont="1" applyAlignment="1">
      <alignment vertical="center"/>
    </xf>
    <xf numFmtId="211" fontId="7" fillId="0" borderId="0" xfId="1071" applyNumberFormat="1" applyFont="1" applyAlignment="1">
      <alignment vertical="center"/>
    </xf>
    <xf numFmtId="41" fontId="7" fillId="0" borderId="0" xfId="954" applyFont="1" applyAlignment="1">
      <alignment vertical="center"/>
    </xf>
    <xf numFmtId="0" fontId="26" fillId="0" borderId="32" xfId="1073" applyFont="1" applyBorder="1" applyAlignment="1">
      <alignment horizontal="left" vertical="center"/>
    </xf>
    <xf numFmtId="191" fontId="26" fillId="0" borderId="32" xfId="1073" applyNumberFormat="1" applyFont="1" applyBorder="1" applyAlignment="1">
      <alignment vertical="center"/>
    </xf>
    <xf numFmtId="191" fontId="26" fillId="11" borderId="32" xfId="1073" applyNumberFormat="1" applyFont="1" applyFill="1" applyBorder="1" applyAlignment="1">
      <alignment vertical="center"/>
    </xf>
    <xf numFmtId="188" fontId="26" fillId="0" borderId="32" xfId="969" applyNumberFormat="1" applyFont="1" applyFill="1" applyBorder="1" applyAlignment="1">
      <alignment horizontal="center" vertical="center"/>
    </xf>
    <xf numFmtId="0" fontId="18" fillId="0" borderId="32" xfId="1073" applyFont="1" applyBorder="1" applyAlignment="1">
      <alignment vertical="center"/>
    </xf>
    <xf numFmtId="0" fontId="26" fillId="0" borderId="0" xfId="1073" applyFont="1" applyAlignment="1">
      <alignment horizontal="left" vertical="center"/>
    </xf>
    <xf numFmtId="191" fontId="26" fillId="11" borderId="0" xfId="1073" applyNumberFormat="1" applyFont="1" applyFill="1" applyAlignment="1">
      <alignment vertical="center"/>
    </xf>
    <xf numFmtId="188" fontId="26" fillId="11" borderId="0" xfId="969" applyNumberFormat="1" applyFont="1" applyFill="1" applyBorder="1" applyAlignment="1">
      <alignment vertical="center"/>
    </xf>
    <xf numFmtId="0" fontId="26" fillId="0" borderId="0" xfId="1073" applyFont="1" applyAlignment="1">
      <alignment horizontal="center" vertical="center"/>
    </xf>
    <xf numFmtId="212" fontId="7" fillId="0" borderId="0" xfId="1071" applyNumberFormat="1" applyFont="1" applyAlignment="1">
      <alignment horizontal="center" vertical="center"/>
    </xf>
    <xf numFmtId="181" fontId="17" fillId="11" borderId="2" xfId="0" applyNumberFormat="1" applyFont="1" applyFill="1" applyBorder="1" applyAlignment="1">
      <alignment vertical="center"/>
    </xf>
    <xf numFmtId="0" fontId="26" fillId="0" borderId="60" xfId="1073" applyFont="1" applyBorder="1" applyAlignment="1">
      <alignment horizontal="center" vertical="center"/>
    </xf>
    <xf numFmtId="186" fontId="26" fillId="11" borderId="40" xfId="969" applyNumberFormat="1" applyFont="1" applyFill="1" applyBorder="1" applyAlignment="1">
      <alignment vertical="center"/>
    </xf>
    <xf numFmtId="41" fontId="26" fillId="11" borderId="1" xfId="954" applyFont="1" applyFill="1" applyBorder="1" applyAlignment="1">
      <alignment horizontal="center" vertical="center"/>
    </xf>
    <xf numFmtId="0" fontId="28" fillId="0" borderId="0" xfId="1073" applyFont="1"/>
    <xf numFmtId="0" fontId="28" fillId="0" borderId="0" xfId="1073" applyFont="1" applyAlignment="1">
      <alignment vertical="center"/>
    </xf>
    <xf numFmtId="213" fontId="28" fillId="0" borderId="0" xfId="1073" applyNumberFormat="1" applyFont="1" applyAlignment="1">
      <alignment vertical="center"/>
    </xf>
    <xf numFmtId="191" fontId="32" fillId="11" borderId="5" xfId="1073" applyNumberFormat="1" applyFont="1" applyFill="1" applyBorder="1" applyAlignment="1">
      <alignment horizontal="centerContinuous" vertical="center"/>
    </xf>
    <xf numFmtId="0" fontId="26" fillId="0" borderId="120" xfId="1073" applyFont="1" applyBorder="1" applyAlignment="1">
      <alignment vertical="center"/>
    </xf>
    <xf numFmtId="0" fontId="26" fillId="0" borderId="120" xfId="1073" applyFont="1" applyBorder="1" applyAlignment="1">
      <alignment horizontal="center" vertical="center"/>
    </xf>
    <xf numFmtId="0" fontId="26" fillId="0" borderId="78" xfId="1073" applyFont="1" applyBorder="1" applyAlignment="1">
      <alignment horizontal="left" vertical="center"/>
    </xf>
    <xf numFmtId="214" fontId="28" fillId="0" borderId="0" xfId="1073" applyNumberFormat="1" applyFont="1" applyAlignment="1">
      <alignment vertical="center"/>
    </xf>
    <xf numFmtId="214" fontId="28" fillId="0" borderId="0" xfId="1073" applyNumberFormat="1" applyFont="1"/>
    <xf numFmtId="178" fontId="20" fillId="0" borderId="0" xfId="0" applyNumberFormat="1" applyFont="1"/>
    <xf numFmtId="214" fontId="158" fillId="0" borderId="0" xfId="1073" applyNumberFormat="1" applyFont="1" applyAlignment="1">
      <alignment vertical="center"/>
    </xf>
    <xf numFmtId="3" fontId="107" fillId="0" borderId="3" xfId="0" applyNumberFormat="1" applyFont="1" applyBorder="1" applyAlignment="1">
      <alignment horizontal="left" vertical="center"/>
    </xf>
    <xf numFmtId="3" fontId="107" fillId="0" borderId="121" xfId="0" applyNumberFormat="1" applyFont="1" applyBorder="1" applyAlignment="1">
      <alignment horizontal="left" vertical="center"/>
    </xf>
    <xf numFmtId="3" fontId="108" fillId="0" borderId="117" xfId="0" applyNumberFormat="1" applyFont="1" applyBorder="1" applyAlignment="1">
      <alignment horizontal="center" vertical="center"/>
    </xf>
    <xf numFmtId="0" fontId="27" fillId="0" borderId="122" xfId="1070" applyFont="1" applyBorder="1" applyAlignment="1">
      <alignment horizontal="center" vertical="center" wrapText="1"/>
    </xf>
    <xf numFmtId="0" fontId="27" fillId="0" borderId="123" xfId="1070" applyFont="1" applyBorder="1" applyAlignment="1">
      <alignment horizontal="center" vertical="center" wrapText="1"/>
    </xf>
    <xf numFmtId="0" fontId="160" fillId="0" borderId="123" xfId="0" applyFont="1" applyBorder="1" applyAlignment="1">
      <alignment horizontal="center" wrapText="1"/>
    </xf>
    <xf numFmtId="0" fontId="7" fillId="0" borderId="124" xfId="1070" applyBorder="1" applyAlignment="1">
      <alignment horizontal="center" vertical="center" wrapText="1"/>
    </xf>
    <xf numFmtId="0" fontId="156" fillId="0" borderId="125" xfId="0" applyFont="1" applyBorder="1" applyAlignment="1">
      <alignment horizontal="center" vertical="center" wrapText="1"/>
    </xf>
    <xf numFmtId="3" fontId="161" fillId="0" borderId="126" xfId="0" applyNumberFormat="1" applyFont="1" applyBorder="1" applyAlignment="1">
      <alignment horizontal="center" vertical="center" wrapText="1"/>
    </xf>
    <xf numFmtId="3" fontId="161" fillId="0" borderId="127" xfId="0" applyNumberFormat="1" applyFont="1" applyBorder="1" applyAlignment="1">
      <alignment horizontal="center" vertical="center" wrapText="1"/>
    </xf>
    <xf numFmtId="3" fontId="161" fillId="0" borderId="128" xfId="0" applyNumberFormat="1" applyFont="1" applyBorder="1" applyAlignment="1">
      <alignment horizontal="center" vertical="center" wrapText="1"/>
    </xf>
    <xf numFmtId="0" fontId="161" fillId="0" borderId="127" xfId="0" applyFont="1" applyBorder="1" applyAlignment="1">
      <alignment horizontal="center" vertical="center" wrapText="1"/>
    </xf>
    <xf numFmtId="0" fontId="7" fillId="0" borderId="129" xfId="1070" applyBorder="1" applyAlignment="1">
      <alignment horizontal="center" vertical="center" wrapText="1"/>
    </xf>
    <xf numFmtId="0" fontId="156" fillId="0" borderId="130" xfId="0" applyFont="1" applyBorder="1" applyAlignment="1">
      <alignment horizontal="center" vertical="center" wrapText="1"/>
    </xf>
    <xf numFmtId="3" fontId="161" fillId="0" borderId="131" xfId="0" applyNumberFormat="1" applyFont="1" applyBorder="1" applyAlignment="1">
      <alignment horizontal="center" vertical="center" wrapText="1"/>
    </xf>
    <xf numFmtId="0" fontId="18" fillId="0" borderId="31" xfId="1073" applyFont="1" applyBorder="1"/>
    <xf numFmtId="188" fontId="26" fillId="0" borderId="104" xfId="969" applyNumberFormat="1" applyFont="1" applyFill="1" applyBorder="1" applyAlignment="1">
      <alignment horizontal="center" vertical="center"/>
    </xf>
    <xf numFmtId="188" fontId="26" fillId="11" borderId="132" xfId="969" applyNumberFormat="1" applyFont="1" applyFill="1" applyBorder="1" applyAlignment="1">
      <alignment vertical="center"/>
    </xf>
    <xf numFmtId="188" fontId="26" fillId="11" borderId="133" xfId="969" applyNumberFormat="1" applyFont="1" applyFill="1" applyBorder="1" applyAlignment="1">
      <alignment vertical="center"/>
    </xf>
    <xf numFmtId="0" fontId="18" fillId="0" borderId="34" xfId="1073" applyFont="1" applyBorder="1" applyAlignment="1">
      <alignment vertical="center"/>
    </xf>
    <xf numFmtId="0" fontId="18" fillId="0" borderId="50" xfId="1073" applyFont="1" applyBorder="1" applyAlignment="1">
      <alignment vertical="center"/>
    </xf>
    <xf numFmtId="0" fontId="18" fillId="0" borderId="8" xfId="1073" applyFont="1" applyBorder="1" applyAlignment="1">
      <alignment vertical="center"/>
    </xf>
    <xf numFmtId="188" fontId="26" fillId="0" borderId="71" xfId="969" applyNumberFormat="1" applyFont="1" applyFill="1" applyBorder="1" applyAlignment="1">
      <alignment horizontal="center" vertical="center"/>
    </xf>
    <xf numFmtId="188" fontId="26" fillId="11" borderId="8" xfId="969" applyNumberFormat="1" applyFont="1" applyFill="1" applyBorder="1" applyAlignment="1">
      <alignment vertical="center"/>
    </xf>
    <xf numFmtId="180" fontId="75" fillId="0" borderId="28" xfId="966" applyNumberFormat="1" applyFont="1" applyFill="1" applyBorder="1" applyAlignment="1">
      <alignment horizontal="center" vertical="center"/>
    </xf>
    <xf numFmtId="0" fontId="18" fillId="0" borderId="1" xfId="1073" applyFont="1" applyBorder="1"/>
    <xf numFmtId="191" fontId="32" fillId="11" borderId="1" xfId="1073" applyNumberFormat="1" applyFont="1" applyFill="1" applyBorder="1" applyAlignment="1">
      <alignment horizontal="centerContinuous" vertical="center"/>
    </xf>
    <xf numFmtId="191" fontId="33" fillId="11" borderId="1" xfId="1073" applyNumberFormat="1" applyFont="1" applyFill="1" applyBorder="1" applyAlignment="1">
      <alignment horizontal="centerContinuous" vertical="center"/>
    </xf>
    <xf numFmtId="3" fontId="74" fillId="21" borderId="98" xfId="966" applyNumberFormat="1" applyFont="1" applyFill="1" applyBorder="1" applyAlignment="1">
      <alignment horizontal="left" vertical="center"/>
    </xf>
    <xf numFmtId="3" fontId="74" fillId="21" borderId="134" xfId="966" applyNumberFormat="1" applyFont="1" applyFill="1" applyBorder="1" applyAlignment="1">
      <alignment vertical="center"/>
    </xf>
    <xf numFmtId="4" fontId="74" fillId="21" borderId="134" xfId="966" applyNumberFormat="1" applyFont="1" applyFill="1" applyBorder="1" applyAlignment="1">
      <alignment horizontal="center" vertical="center"/>
    </xf>
    <xf numFmtId="3" fontId="75" fillId="21" borderId="134" xfId="966" applyNumberFormat="1" applyFont="1" applyFill="1" applyBorder="1" applyAlignment="1">
      <alignment vertical="center"/>
    </xf>
    <xf numFmtId="3" fontId="75" fillId="21" borderId="101" xfId="966" applyNumberFormat="1" applyFont="1" applyFill="1" applyBorder="1" applyAlignment="1">
      <alignment vertical="center"/>
    </xf>
    <xf numFmtId="0" fontId="7" fillId="0" borderId="10" xfId="1071" applyFont="1" applyBorder="1" applyAlignment="1">
      <alignment horizontal="left" vertical="center"/>
    </xf>
    <xf numFmtId="0" fontId="162" fillId="0" borderId="30" xfId="0" applyFont="1" applyBorder="1" applyAlignment="1">
      <alignment horizontal="center" vertical="center"/>
    </xf>
    <xf numFmtId="3" fontId="7" fillId="0" borderId="10" xfId="1071" applyNumberFormat="1" applyFont="1" applyBorder="1" applyAlignment="1">
      <alignment horizontal="center" vertical="center"/>
    </xf>
    <xf numFmtId="41" fontId="7" fillId="0" borderId="10" xfId="954" applyFont="1" applyBorder="1" applyAlignment="1">
      <alignment horizontal="center" vertical="center"/>
    </xf>
    <xf numFmtId="0" fontId="157" fillId="0" borderId="135" xfId="0" applyFont="1" applyBorder="1" applyAlignment="1">
      <alignment horizontal="center" wrapText="1"/>
    </xf>
    <xf numFmtId="0" fontId="17" fillId="0" borderId="0" xfId="1017" applyFont="1" applyAlignment="1">
      <alignment horizontal="center" vertical="center"/>
    </xf>
    <xf numFmtId="0" fontId="17" fillId="0" borderId="0" xfId="1017" applyFont="1" applyAlignment="1">
      <alignment vertical="center"/>
    </xf>
    <xf numFmtId="0" fontId="22" fillId="0" borderId="0" xfId="1017" applyFont="1" applyAlignment="1">
      <alignment horizontal="right" vertical="center"/>
    </xf>
    <xf numFmtId="0" fontId="8" fillId="0" borderId="0" xfId="1017" applyAlignment="1">
      <alignment vertical="center"/>
    </xf>
    <xf numFmtId="0" fontId="85" fillId="0" borderId="0" xfId="1017" applyFont="1" applyAlignment="1">
      <alignment vertical="center"/>
    </xf>
    <xf numFmtId="0" fontId="86" fillId="0" borderId="0" xfId="1017" applyFont="1" applyAlignment="1">
      <alignment vertical="center"/>
    </xf>
    <xf numFmtId="0" fontId="87" fillId="0" borderId="0" xfId="1017" applyFont="1" applyAlignment="1">
      <alignment vertical="center"/>
    </xf>
    <xf numFmtId="0" fontId="77" fillId="0" borderId="0" xfId="1017" applyFont="1" applyAlignment="1">
      <alignment vertical="center"/>
    </xf>
    <xf numFmtId="0" fontId="87" fillId="0" borderId="0" xfId="1017" applyFont="1" applyAlignment="1">
      <alignment horizontal="left" vertical="center"/>
    </xf>
    <xf numFmtId="2" fontId="90" fillId="0" borderId="0" xfId="1017" applyNumberFormat="1" applyFont="1" applyAlignment="1">
      <alignment horizontal="center" vertical="center"/>
    </xf>
    <xf numFmtId="181" fontId="90" fillId="0" borderId="0" xfId="959" applyFont="1" applyAlignment="1">
      <alignment horizontal="center" vertical="center"/>
    </xf>
    <xf numFmtId="0" fontId="90" fillId="24" borderId="1" xfId="1017" applyFont="1" applyFill="1" applyBorder="1" applyAlignment="1">
      <alignment horizontal="center" vertical="center"/>
    </xf>
    <xf numFmtId="207" fontId="90" fillId="0" borderId="1" xfId="1017" applyNumberFormat="1" applyFont="1" applyBorder="1" applyAlignment="1">
      <alignment horizontal="center" vertical="center"/>
    </xf>
    <xf numFmtId="207" fontId="109" fillId="0" borderId="1" xfId="1050" applyNumberFormat="1" applyFont="1" applyBorder="1" applyAlignment="1">
      <alignment vertical="center" wrapText="1"/>
    </xf>
    <xf numFmtId="0" fontId="5" fillId="0" borderId="0" xfId="1017" applyFont="1" applyAlignment="1">
      <alignment horizontal="center" vertical="center"/>
    </xf>
    <xf numFmtId="184" fontId="90" fillId="11" borderId="0" xfId="959" applyNumberFormat="1" applyFont="1" applyFill="1" applyBorder="1" applyAlignment="1">
      <alignment horizontal="center" vertical="center" wrapText="1"/>
    </xf>
    <xf numFmtId="184" fontId="90" fillId="11" borderId="0" xfId="959" applyNumberFormat="1" applyFont="1" applyFill="1" applyBorder="1" applyAlignment="1">
      <alignment horizontal="right" vertical="center" wrapText="1"/>
    </xf>
    <xf numFmtId="0" fontId="5" fillId="0" borderId="0" xfId="1017" applyFont="1" applyAlignment="1">
      <alignment horizontal="left" vertical="center"/>
    </xf>
    <xf numFmtId="20" fontId="90" fillId="0" borderId="0" xfId="1017" applyNumberFormat="1" applyFont="1" applyAlignment="1">
      <alignment horizontal="left" vertical="center"/>
    </xf>
    <xf numFmtId="0" fontId="90" fillId="0" borderId="0" xfId="1017" applyFont="1" applyAlignment="1">
      <alignment vertical="center"/>
    </xf>
    <xf numFmtId="207" fontId="164" fillId="0" borderId="1" xfId="1017" applyNumberFormat="1" applyFont="1" applyBorder="1" applyAlignment="1">
      <alignment horizontal="center" vertical="center"/>
    </xf>
    <xf numFmtId="207" fontId="164" fillId="0" borderId="1" xfId="1050" applyNumberFormat="1" applyFont="1" applyBorder="1" applyAlignment="1">
      <alignment vertical="center" wrapText="1"/>
    </xf>
    <xf numFmtId="0" fontId="77" fillId="0" borderId="0" xfId="1016" applyFont="1" applyAlignment="1">
      <alignment horizontal="center"/>
    </xf>
    <xf numFmtId="0" fontId="77" fillId="0" borderId="0" xfId="1017" applyFont="1"/>
    <xf numFmtId="0" fontId="77" fillId="0" borderId="0" xfId="1016" applyFont="1"/>
    <xf numFmtId="0" fontId="87" fillId="0" borderId="0" xfId="1016" applyFont="1"/>
    <xf numFmtId="0" fontId="87" fillId="0" borderId="0" xfId="1017" applyFont="1"/>
    <xf numFmtId="0" fontId="9" fillId="0" borderId="0" xfId="1016"/>
    <xf numFmtId="186" fontId="28" fillId="0" borderId="0" xfId="1073" applyNumberFormat="1" applyFont="1" applyAlignment="1">
      <alignment vertical="center"/>
    </xf>
    <xf numFmtId="0" fontId="7" fillId="0" borderId="43" xfId="1071" applyFont="1" applyBorder="1" applyAlignment="1">
      <alignment horizontal="center" vertical="center"/>
    </xf>
    <xf numFmtId="0" fontId="7" fillId="0" borderId="42" xfId="1071" applyFont="1" applyBorder="1" applyAlignment="1">
      <alignment horizontal="center" vertical="center"/>
    </xf>
    <xf numFmtId="0" fontId="7" fillId="0" borderId="42" xfId="1071" applyFont="1" applyBorder="1" applyAlignment="1">
      <alignment horizontal="left" vertical="center"/>
    </xf>
    <xf numFmtId="0" fontId="7" fillId="0" borderId="80" xfId="1071" applyFont="1" applyBorder="1" applyAlignment="1">
      <alignment horizontal="center" vertical="center"/>
    </xf>
    <xf numFmtId="204" fontId="7" fillId="0" borderId="34" xfId="1071" quotePrefix="1" applyNumberFormat="1" applyFont="1" applyBorder="1" applyAlignment="1">
      <alignment horizontal="center" vertical="center"/>
    </xf>
    <xf numFmtId="190" fontId="26" fillId="0" borderId="48" xfId="928" applyNumberFormat="1" applyFont="1" applyBorder="1" applyAlignment="1">
      <alignment horizontal="centerContinuous" vertical="center"/>
    </xf>
    <xf numFmtId="180" fontId="25" fillId="13" borderId="29" xfId="0" applyNumberFormat="1" applyFont="1" applyFill="1" applyBorder="1" applyAlignment="1" applyProtection="1">
      <alignment horizontal="center" vertical="center"/>
      <protection locked="0"/>
    </xf>
    <xf numFmtId="38" fontId="17" fillId="0" borderId="0" xfId="0" applyNumberFormat="1" applyFont="1" applyAlignment="1">
      <alignment horizontal="left" vertical="center" wrapText="1"/>
    </xf>
    <xf numFmtId="0" fontId="7" fillId="0" borderId="29" xfId="0" applyFont="1" applyBorder="1" applyAlignment="1">
      <alignment vertical="center" shrinkToFit="1"/>
    </xf>
    <xf numFmtId="0" fontId="165" fillId="0" borderId="0" xfId="1014" applyFont="1" applyAlignment="1">
      <alignment horizontal="center" vertical="center"/>
    </xf>
    <xf numFmtId="0" fontId="26" fillId="0" borderId="38" xfId="1014" applyFont="1" applyBorder="1" applyAlignment="1">
      <alignment horizontal="center" vertical="center"/>
    </xf>
    <xf numFmtId="0" fontId="26" fillId="0" borderId="14" xfId="1059" applyFont="1" applyBorder="1" applyAlignment="1" applyProtection="1">
      <alignment horizontal="center" vertical="center"/>
      <protection locked="0"/>
    </xf>
    <xf numFmtId="215" fontId="26" fillId="0" borderId="14" xfId="1059" applyNumberFormat="1" applyFont="1" applyBorder="1" applyAlignment="1" applyProtection="1">
      <alignment horizontal="right" vertical="center"/>
      <protection locked="0"/>
    </xf>
    <xf numFmtId="0" fontId="26" fillId="0" borderId="115" xfId="1014" applyFont="1" applyBorder="1" applyAlignment="1">
      <alignment horizontal="center" vertical="center"/>
    </xf>
    <xf numFmtId="215" fontId="26" fillId="0" borderId="44" xfId="1059" applyNumberFormat="1" applyFont="1" applyBorder="1" applyAlignment="1" applyProtection="1">
      <alignment horizontal="right" vertical="center"/>
      <protection locked="0"/>
    </xf>
    <xf numFmtId="0" fontId="26" fillId="0" borderId="136" xfId="1014" applyFont="1" applyBorder="1" applyAlignment="1">
      <alignment horizontal="center" vertical="center"/>
    </xf>
    <xf numFmtId="0" fontId="26" fillId="0" borderId="14" xfId="1014" applyFont="1" applyBorder="1" applyAlignment="1">
      <alignment horizontal="center" vertical="center"/>
    </xf>
    <xf numFmtId="0" fontId="26" fillId="0" borderId="14" xfId="1033" applyFont="1" applyBorder="1" applyAlignment="1" applyProtection="1">
      <alignment horizontal="center" vertical="center"/>
      <protection locked="0"/>
    </xf>
    <xf numFmtId="0" fontId="26" fillId="0" borderId="34" xfId="1014" applyFont="1" applyBorder="1" applyAlignment="1">
      <alignment horizontal="center" vertical="center"/>
    </xf>
    <xf numFmtId="0" fontId="165" fillId="26" borderId="0" xfId="1014" applyFont="1" applyFill="1" applyAlignment="1">
      <alignment horizontal="center" vertical="center"/>
    </xf>
    <xf numFmtId="215" fontId="26" fillId="0" borderId="14" xfId="1032" applyNumberFormat="1" applyFont="1" applyBorder="1" applyAlignment="1" applyProtection="1">
      <alignment horizontal="right" vertical="center"/>
      <protection locked="0"/>
    </xf>
    <xf numFmtId="41" fontId="26" fillId="0" borderId="10" xfId="962" applyFont="1" applyFill="1" applyBorder="1" applyAlignment="1">
      <alignment horizontal="center" vertical="center"/>
    </xf>
    <xf numFmtId="0" fontId="26" fillId="0" borderId="40" xfId="1014" applyFont="1" applyBorder="1" applyAlignment="1">
      <alignment horizontal="center" vertical="center"/>
    </xf>
    <xf numFmtId="215" fontId="26" fillId="0" borderId="10" xfId="1059" applyNumberFormat="1" applyFont="1" applyBorder="1" applyAlignment="1" applyProtection="1">
      <alignment horizontal="right" vertical="center"/>
      <protection locked="0"/>
    </xf>
    <xf numFmtId="0" fontId="26" fillId="0" borderId="0" xfId="1014" applyFont="1" applyAlignment="1">
      <alignment horizontal="center" vertical="center"/>
    </xf>
    <xf numFmtId="41" fontId="165" fillId="0" borderId="0" xfId="962" applyFont="1" applyFill="1" applyBorder="1" applyAlignment="1">
      <alignment horizontal="center" vertical="center"/>
    </xf>
    <xf numFmtId="41" fontId="26" fillId="0" borderId="0" xfId="962" applyFont="1" applyFill="1" applyBorder="1" applyAlignment="1">
      <alignment horizontal="center" vertical="center"/>
    </xf>
    <xf numFmtId="49" fontId="26" fillId="0" borderId="70" xfId="1059" applyNumberFormat="1" applyFont="1" applyBorder="1" applyAlignment="1" applyProtection="1">
      <alignment horizontal="center" vertical="center" wrapText="1"/>
      <protection locked="0"/>
    </xf>
    <xf numFmtId="0" fontId="26" fillId="27" borderId="76" xfId="1014" applyFont="1" applyFill="1" applyBorder="1" applyAlignment="1">
      <alignment horizontal="center" vertical="center"/>
    </xf>
    <xf numFmtId="0" fontId="26" fillId="27" borderId="44" xfId="1014" applyFont="1" applyFill="1" applyBorder="1" applyAlignment="1">
      <alignment horizontal="center" vertical="center"/>
    </xf>
    <xf numFmtId="215" fontId="26" fillId="0" borderId="42" xfId="1059" applyNumberFormat="1" applyFont="1" applyBorder="1" applyAlignment="1" applyProtection="1">
      <alignment horizontal="right" vertical="center"/>
      <protection locked="0"/>
    </xf>
    <xf numFmtId="215" fontId="26" fillId="0" borderId="51" xfId="1059" applyNumberFormat="1" applyFont="1" applyBorder="1" applyAlignment="1" applyProtection="1">
      <alignment horizontal="right" vertical="center"/>
      <protection locked="0"/>
    </xf>
    <xf numFmtId="215" fontId="26" fillId="0" borderId="49" xfId="1031" applyNumberFormat="1" applyFont="1" applyBorder="1" applyAlignment="1">
      <alignment horizontal="right" vertical="center" wrapText="1"/>
    </xf>
    <xf numFmtId="215" fontId="26" fillId="0" borderId="133" xfId="1059" applyNumberFormat="1" applyFont="1" applyBorder="1" applyAlignment="1" applyProtection="1">
      <alignment horizontal="right" vertical="center"/>
      <protection locked="0"/>
    </xf>
    <xf numFmtId="188" fontId="26" fillId="0" borderId="8" xfId="1073" applyNumberFormat="1" applyFont="1" applyBorder="1" applyAlignment="1">
      <alignment vertical="center"/>
    </xf>
    <xf numFmtId="0" fontId="26" fillId="0" borderId="77" xfId="1073" applyFont="1" applyBorder="1" applyAlignment="1">
      <alignment vertical="center"/>
    </xf>
    <xf numFmtId="0" fontId="26" fillId="0" borderId="34" xfId="1073" applyFont="1" applyBorder="1" applyAlignment="1">
      <alignment vertical="center"/>
    </xf>
    <xf numFmtId="0" fontId="26" fillId="11" borderId="77" xfId="1073" applyFont="1" applyFill="1" applyBorder="1" applyAlignment="1">
      <alignment horizontal="center" vertical="center"/>
    </xf>
    <xf numFmtId="0" fontId="26" fillId="0" borderId="120" xfId="1073" applyFont="1" applyBorder="1" applyAlignment="1">
      <alignment horizontal="left" vertical="center"/>
    </xf>
    <xf numFmtId="0" fontId="26" fillId="11" borderId="120" xfId="1073" applyFont="1" applyFill="1" applyBorder="1" applyAlignment="1">
      <alignment horizontal="center" vertical="center"/>
    </xf>
    <xf numFmtId="191" fontId="26" fillId="11" borderId="74" xfId="1073" applyNumberFormat="1" applyFont="1" applyFill="1" applyBorder="1" applyAlignment="1">
      <alignment horizontal="center" vertical="center"/>
    </xf>
    <xf numFmtId="191" fontId="26" fillId="11" borderId="120" xfId="1073" applyNumberFormat="1" applyFont="1" applyFill="1" applyBorder="1" applyAlignment="1">
      <alignment horizontal="center" vertical="center"/>
    </xf>
    <xf numFmtId="186" fontId="26" fillId="11" borderId="77" xfId="969" applyNumberFormat="1" applyFont="1" applyFill="1" applyBorder="1" applyAlignment="1">
      <alignment horizontal="center" vertical="center"/>
    </xf>
    <xf numFmtId="186" fontId="36" fillId="11" borderId="1" xfId="969" applyNumberFormat="1" applyFont="1" applyFill="1" applyBorder="1" applyAlignment="1">
      <alignment horizontal="center" vertical="center"/>
    </xf>
    <xf numFmtId="2" fontId="77" fillId="0" borderId="48" xfId="0" applyNumberFormat="1" applyFont="1" applyBorder="1" applyAlignment="1">
      <alignment horizontal="center" vertical="center"/>
    </xf>
    <xf numFmtId="2" fontId="77" fillId="0" borderId="1" xfId="0" applyNumberFormat="1" applyFont="1" applyBorder="1" applyAlignment="1">
      <alignment horizontal="right" vertical="center"/>
    </xf>
    <xf numFmtId="38" fontId="20" fillId="0" borderId="0" xfId="0" applyNumberFormat="1" applyFont="1" applyAlignment="1">
      <alignment vertical="center"/>
    </xf>
    <xf numFmtId="215" fontId="26" fillId="0" borderId="2" xfId="1032" applyNumberFormat="1" applyFont="1" applyBorder="1" applyAlignment="1" applyProtection="1">
      <alignment horizontal="right" vertical="center"/>
      <protection locked="0"/>
    </xf>
    <xf numFmtId="215" fontId="26" fillId="0" borderId="2" xfId="1031" applyNumberFormat="1" applyFont="1" applyBorder="1" applyAlignment="1">
      <alignment horizontal="right" vertical="center" wrapText="1"/>
    </xf>
    <xf numFmtId="0" fontId="26" fillId="0" borderId="10" xfId="1033" applyFont="1" applyBorder="1" applyAlignment="1" applyProtection="1">
      <alignment horizontal="center" vertical="center"/>
      <protection locked="0"/>
    </xf>
    <xf numFmtId="0" fontId="26" fillId="0" borderId="32" xfId="1067" applyFont="1" applyBorder="1" applyAlignment="1">
      <alignment horizontal="left" vertical="center"/>
    </xf>
    <xf numFmtId="10" fontId="26" fillId="0" borderId="33" xfId="928" applyNumberFormat="1" applyFont="1" applyBorder="1" applyAlignment="1">
      <alignment horizontal="center" vertical="center"/>
    </xf>
    <xf numFmtId="190" fontId="26" fillId="0" borderId="33" xfId="928" applyNumberFormat="1" applyFont="1" applyBorder="1" applyAlignment="1">
      <alignment horizontal="center" vertical="center"/>
    </xf>
    <xf numFmtId="0" fontId="26" fillId="0" borderId="5" xfId="1067" applyFont="1" applyBorder="1" applyAlignment="1">
      <alignment vertical="center"/>
    </xf>
    <xf numFmtId="0" fontId="34" fillId="0" borderId="137" xfId="1067" applyFont="1" applyBorder="1" applyAlignment="1">
      <alignment horizontal="center" vertical="center"/>
    </xf>
    <xf numFmtId="0" fontId="26" fillId="0" borderId="138" xfId="1067" applyFont="1" applyBorder="1" applyAlignment="1">
      <alignment horizontal="centerContinuous" vertical="center"/>
    </xf>
    <xf numFmtId="0" fontId="26" fillId="0" borderId="6" xfId="1067" applyFont="1" applyBorder="1" applyAlignment="1">
      <alignment horizontal="centerContinuous" vertical="center"/>
    </xf>
    <xf numFmtId="190" fontId="26" fillId="0" borderId="6" xfId="928" applyNumberFormat="1" applyFont="1" applyBorder="1" applyAlignment="1">
      <alignment horizontal="centerContinuous" vertical="center"/>
    </xf>
    <xf numFmtId="41" fontId="26" fillId="0" borderId="139" xfId="965" applyFont="1" applyBorder="1" applyAlignment="1">
      <alignment horizontal="right" vertical="center"/>
    </xf>
    <xf numFmtId="3" fontId="34" fillId="0" borderId="140" xfId="1067" applyNumberFormat="1" applyFont="1" applyBorder="1" applyAlignment="1">
      <alignment horizontal="right" vertical="center"/>
    </xf>
    <xf numFmtId="0" fontId="7" fillId="26" borderId="0" xfId="1070" applyFill="1" applyAlignment="1">
      <alignment vertical="center"/>
    </xf>
    <xf numFmtId="0" fontId="159" fillId="0" borderId="0" xfId="1070" applyFont="1" applyAlignment="1">
      <alignment vertical="center"/>
    </xf>
    <xf numFmtId="4" fontId="163" fillId="0" borderId="147" xfId="1016" applyNumberFormat="1" applyFont="1" applyBorder="1" applyAlignment="1">
      <alignment vertical="center" wrapText="1"/>
    </xf>
    <xf numFmtId="4" fontId="163" fillId="0" borderId="150" xfId="1016" applyNumberFormat="1" applyFont="1" applyBorder="1" applyAlignment="1">
      <alignment vertical="center" wrapText="1"/>
    </xf>
    <xf numFmtId="4" fontId="163" fillId="0" borderId="1" xfId="1016" applyNumberFormat="1" applyFont="1" applyBorder="1" applyAlignment="1">
      <alignment vertical="center" wrapText="1"/>
    </xf>
    <xf numFmtId="4" fontId="166" fillId="0" borderId="1" xfId="1016" applyNumberFormat="1" applyFont="1" applyBorder="1" applyAlignment="1">
      <alignment vertical="center" wrapText="1"/>
    </xf>
    <xf numFmtId="41" fontId="17" fillId="11" borderId="1" xfId="954" applyFont="1" applyFill="1" applyBorder="1" applyAlignment="1">
      <alignment horizontal="center" vertical="center" shrinkToFit="1"/>
    </xf>
    <xf numFmtId="41" fontId="17" fillId="11" borderId="1" xfId="954" quotePrefix="1" applyFont="1" applyFill="1" applyBorder="1" applyAlignment="1">
      <alignment horizontal="center" vertical="center" shrinkToFit="1"/>
    </xf>
    <xf numFmtId="241" fontId="17" fillId="11" borderId="1" xfId="1069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41" fontId="7" fillId="0" borderId="0" xfId="954" applyFont="1" applyAlignment="1" applyProtection="1">
      <alignment horizontal="center" vertical="center"/>
    </xf>
    <xf numFmtId="0" fontId="159" fillId="0" borderId="0" xfId="0" applyFont="1" applyAlignment="1">
      <alignment vertical="center"/>
    </xf>
    <xf numFmtId="4" fontId="159" fillId="13" borderId="28" xfId="0" applyNumberFormat="1" applyFont="1" applyFill="1" applyBorder="1" applyAlignment="1">
      <alignment horizontal="center" vertical="center"/>
    </xf>
    <xf numFmtId="3" fontId="28" fillId="0" borderId="0" xfId="1073" applyNumberFormat="1" applyFont="1"/>
    <xf numFmtId="182" fontId="27" fillId="21" borderId="97" xfId="0" applyNumberFormat="1" applyFont="1" applyFill="1" applyBorder="1" applyAlignment="1">
      <alignment horizontal="center" vertical="center"/>
    </xf>
    <xf numFmtId="0" fontId="18" fillId="0" borderId="1" xfId="1073" applyFont="1" applyBorder="1" applyAlignment="1">
      <alignment horizontal="center" vertical="center"/>
    </xf>
    <xf numFmtId="0" fontId="26" fillId="0" borderId="1" xfId="1073" applyFont="1" applyBorder="1" applyAlignment="1">
      <alignment horizontal="center" vertical="center"/>
    </xf>
    <xf numFmtId="41" fontId="18" fillId="0" borderId="1" xfId="954" applyFont="1" applyBorder="1" applyAlignment="1">
      <alignment horizontal="center" vertical="center"/>
    </xf>
    <xf numFmtId="41" fontId="18" fillId="0" borderId="0" xfId="1073" applyNumberFormat="1" applyFont="1" applyAlignment="1">
      <alignment vertical="center"/>
    </xf>
    <xf numFmtId="0" fontId="167" fillId="0" borderId="0" xfId="0" applyFont="1" applyAlignment="1">
      <alignment vertical="center"/>
    </xf>
    <xf numFmtId="43" fontId="168" fillId="0" borderId="0" xfId="1073" applyNumberFormat="1" applyFont="1" applyAlignment="1">
      <alignment vertical="center"/>
    </xf>
    <xf numFmtId="0" fontId="38" fillId="0" borderId="1" xfId="1073" applyFont="1" applyBorder="1" applyAlignment="1">
      <alignment horizontal="center" vertical="center"/>
    </xf>
    <xf numFmtId="41" fontId="38" fillId="0" borderId="1" xfId="954" applyFont="1" applyBorder="1" applyAlignment="1">
      <alignment horizontal="center" vertical="center"/>
    </xf>
    <xf numFmtId="177" fontId="18" fillId="0" borderId="1" xfId="1073" applyNumberFormat="1" applyFont="1" applyBorder="1" applyAlignment="1">
      <alignment horizontal="center" vertical="center"/>
    </xf>
    <xf numFmtId="41" fontId="18" fillId="11" borderId="1" xfId="954" applyFont="1" applyFill="1" applyBorder="1" applyAlignment="1">
      <alignment horizontal="center" vertical="center"/>
    </xf>
    <xf numFmtId="41" fontId="38" fillId="11" borderId="1" xfId="954" applyFont="1" applyFill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191" fontId="34" fillId="11" borderId="48" xfId="1073" applyNumberFormat="1" applyFont="1" applyFill="1" applyBorder="1" applyAlignment="1">
      <alignment vertical="center"/>
    </xf>
    <xf numFmtId="180" fontId="18" fillId="0" borderId="0" xfId="1073" applyNumberFormat="1" applyFont="1"/>
    <xf numFmtId="41" fontId="26" fillId="0" borderId="0" xfId="954" applyFont="1"/>
    <xf numFmtId="0" fontId="26" fillId="30" borderId="1" xfId="0" applyFont="1" applyFill="1" applyBorder="1" applyAlignment="1">
      <alignment horizontal="center" vertical="center"/>
    </xf>
    <xf numFmtId="0" fontId="26" fillId="30" borderId="1" xfId="0" applyFont="1" applyFill="1" applyBorder="1" applyAlignment="1">
      <alignment horizontal="left" vertical="center"/>
    </xf>
    <xf numFmtId="3" fontId="26" fillId="30" borderId="1" xfId="0" applyNumberFormat="1" applyFont="1" applyFill="1" applyBorder="1" applyAlignment="1">
      <alignment horizontal="right" vertical="center" indent="1"/>
    </xf>
    <xf numFmtId="3" fontId="26" fillId="30" borderId="1" xfId="0" applyNumberFormat="1" applyFont="1" applyFill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7" fillId="13" borderId="13" xfId="0" applyFont="1" applyFill="1" applyBorder="1" applyAlignment="1">
      <alignment vertical="center"/>
    </xf>
    <xf numFmtId="4" fontId="25" fillId="13" borderId="13" xfId="0" applyNumberFormat="1" applyFont="1" applyFill="1" applyBorder="1" applyAlignment="1">
      <alignment horizontal="center" vertical="center"/>
    </xf>
    <xf numFmtId="4" fontId="7" fillId="13" borderId="24" xfId="0" applyNumberFormat="1" applyFont="1" applyFill="1" applyBorder="1" applyAlignment="1">
      <alignment horizontal="left" vertical="center"/>
    </xf>
    <xf numFmtId="4" fontId="7" fillId="13" borderId="12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77" xfId="0" applyFont="1" applyBorder="1" applyAlignment="1">
      <alignment horizontal="center" vertical="center"/>
    </xf>
    <xf numFmtId="0" fontId="26" fillId="0" borderId="77" xfId="0" applyFont="1" applyBorder="1" applyAlignment="1">
      <alignment horizontal="center" vertical="center"/>
    </xf>
    <xf numFmtId="0" fontId="7" fillId="13" borderId="77" xfId="0" applyFont="1" applyFill="1" applyBorder="1" applyAlignment="1">
      <alignment vertical="center"/>
    </xf>
    <xf numFmtId="4" fontId="25" fillId="13" borderId="77" xfId="0" applyNumberFormat="1" applyFont="1" applyFill="1" applyBorder="1" applyAlignment="1">
      <alignment horizontal="center" vertical="center"/>
    </xf>
    <xf numFmtId="4" fontId="7" fillId="13" borderId="69" xfId="0" applyNumberFormat="1" applyFont="1" applyFill="1" applyBorder="1" applyAlignment="1">
      <alignment horizontal="left" vertical="center"/>
    </xf>
    <xf numFmtId="4" fontId="7" fillId="13" borderId="50" xfId="0" applyNumberFormat="1" applyFont="1" applyFill="1" applyBorder="1" applyAlignment="1">
      <alignment horizontal="center" vertical="center"/>
    </xf>
    <xf numFmtId="0" fontId="7" fillId="0" borderId="77" xfId="0" applyFont="1" applyBorder="1" applyAlignment="1">
      <alignment vertical="center"/>
    </xf>
    <xf numFmtId="41" fontId="26" fillId="11" borderId="77" xfId="956" applyFont="1" applyFill="1" applyBorder="1" applyAlignment="1">
      <alignment horizontal="center" vertical="center"/>
    </xf>
    <xf numFmtId="41" fontId="26" fillId="11" borderId="120" xfId="956" applyFont="1" applyFill="1" applyBorder="1" applyAlignment="1">
      <alignment horizontal="center" vertical="center"/>
    </xf>
    <xf numFmtId="41" fontId="26" fillId="11" borderId="1" xfId="956" applyFont="1" applyFill="1" applyBorder="1" applyAlignment="1">
      <alignment horizontal="center" vertical="center"/>
    </xf>
    <xf numFmtId="188" fontId="26" fillId="0" borderId="0" xfId="969" applyNumberFormat="1" applyFont="1" applyFill="1" applyBorder="1" applyAlignment="1">
      <alignment horizontal="center" vertical="center"/>
    </xf>
    <xf numFmtId="3" fontId="159" fillId="0" borderId="69" xfId="1071" applyNumberFormat="1" applyFont="1" applyBorder="1" applyAlignment="1">
      <alignment horizontal="center" vertical="center"/>
    </xf>
    <xf numFmtId="3" fontId="159" fillId="0" borderId="14" xfId="1071" applyNumberFormat="1" applyFont="1" applyBorder="1" applyAlignment="1">
      <alignment horizontal="center" vertical="center"/>
    </xf>
    <xf numFmtId="0" fontId="159" fillId="0" borderId="14" xfId="1071" applyFont="1" applyBorder="1" applyAlignment="1">
      <alignment horizontal="center" vertical="center"/>
    </xf>
    <xf numFmtId="0" fontId="159" fillId="0" borderId="34" xfId="1071" applyFont="1" applyBorder="1" applyAlignment="1">
      <alignment horizontal="center" vertical="center"/>
    </xf>
    <xf numFmtId="3" fontId="158" fillId="0" borderId="14" xfId="1071" applyNumberFormat="1" applyFont="1" applyBorder="1" applyAlignment="1">
      <alignment horizontal="center" vertical="center"/>
    </xf>
    <xf numFmtId="0" fontId="159" fillId="0" borderId="14" xfId="1071" applyFont="1" applyBorder="1" applyAlignment="1">
      <alignment horizontal="left" vertical="center"/>
    </xf>
    <xf numFmtId="188" fontId="159" fillId="0" borderId="1" xfId="1073" applyNumberFormat="1" applyFont="1" applyBorder="1" applyAlignment="1">
      <alignment vertical="center"/>
    </xf>
    <xf numFmtId="212" fontId="169" fillId="0" borderId="0" xfId="1071" applyNumberFormat="1" applyFont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42" xfId="0" applyFont="1" applyBorder="1" applyAlignment="1">
      <alignment horizontal="center" vertical="center"/>
    </xf>
    <xf numFmtId="0" fontId="26" fillId="0" borderId="39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3" fontId="26" fillId="0" borderId="2" xfId="0" applyNumberFormat="1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41" fontId="7" fillId="0" borderId="14" xfId="954" applyFont="1" applyFill="1" applyBorder="1" applyAlignment="1">
      <alignment horizontal="center" vertical="center"/>
    </xf>
    <xf numFmtId="3" fontId="170" fillId="0" borderId="2" xfId="0" applyNumberFormat="1" applyFont="1" applyBorder="1" applyAlignment="1">
      <alignment vertical="center"/>
    </xf>
    <xf numFmtId="3" fontId="170" fillId="0" borderId="14" xfId="0" applyNumberFormat="1" applyFont="1" applyBorder="1" applyAlignment="1">
      <alignment horizontal="left" vertical="center"/>
    </xf>
    <xf numFmtId="3" fontId="170" fillId="0" borderId="14" xfId="0" applyNumberFormat="1" applyFont="1" applyBorder="1" applyAlignment="1">
      <alignment horizontal="center" vertical="center"/>
    </xf>
    <xf numFmtId="3" fontId="170" fillId="0" borderId="14" xfId="0" applyNumberFormat="1" applyFont="1" applyBorder="1" applyAlignment="1">
      <alignment vertical="center"/>
    </xf>
    <xf numFmtId="3" fontId="170" fillId="0" borderId="34" xfId="0" applyNumberFormat="1" applyFont="1" applyBorder="1" applyAlignment="1">
      <alignment horizontal="left" vertical="center"/>
    </xf>
    <xf numFmtId="3" fontId="26" fillId="0" borderId="14" xfId="0" applyNumberFormat="1" applyFont="1" applyBorder="1" applyAlignment="1">
      <alignment horizontal="center" vertical="center"/>
    </xf>
    <xf numFmtId="3" fontId="26" fillId="0" borderId="14" xfId="0" applyNumberFormat="1" applyFont="1" applyBorder="1" applyAlignment="1">
      <alignment horizontal="right" vertical="center" indent="1"/>
    </xf>
    <xf numFmtId="3" fontId="26" fillId="0" borderId="14" xfId="0" applyNumberFormat="1" applyFont="1" applyBorder="1" applyAlignment="1">
      <alignment vertical="center"/>
    </xf>
    <xf numFmtId="0" fontId="26" fillId="0" borderId="14" xfId="0" applyFont="1" applyBorder="1" applyAlignment="1">
      <alignment horizontal="left" vertical="center"/>
    </xf>
    <xf numFmtId="0" fontId="34" fillId="0" borderId="14" xfId="0" applyFont="1" applyBorder="1" applyAlignment="1">
      <alignment horizontal="center" vertical="center"/>
    </xf>
    <xf numFmtId="0" fontId="26" fillId="0" borderId="14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167" fillId="0" borderId="14" xfId="0" applyFont="1" applyBorder="1" applyAlignment="1">
      <alignment vertical="center"/>
    </xf>
    <xf numFmtId="0" fontId="167" fillId="0" borderId="34" xfId="0" applyFont="1" applyBorder="1" applyAlignment="1">
      <alignment vertical="center"/>
    </xf>
    <xf numFmtId="0" fontId="26" fillId="0" borderId="10" xfId="0" applyFont="1" applyBorder="1" applyAlignment="1">
      <alignment horizontal="left" vertical="center"/>
    </xf>
    <xf numFmtId="3" fontId="26" fillId="0" borderId="10" xfId="0" applyNumberFormat="1" applyFont="1" applyBorder="1" applyAlignment="1">
      <alignment horizontal="right" vertical="center" indent="1"/>
    </xf>
    <xf numFmtId="3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vertical="center"/>
    </xf>
    <xf numFmtId="0" fontId="26" fillId="0" borderId="40" xfId="0" applyFont="1" applyBorder="1" applyAlignment="1">
      <alignment vertical="center"/>
    </xf>
    <xf numFmtId="3" fontId="170" fillId="0" borderId="2" xfId="0" applyNumberFormat="1" applyFont="1" applyBorder="1" applyAlignment="1">
      <alignment horizontal="left" vertical="center"/>
    </xf>
    <xf numFmtId="3" fontId="170" fillId="0" borderId="2" xfId="0" applyNumberFormat="1" applyFont="1" applyBorder="1" applyAlignment="1">
      <alignment horizontal="center" vertical="center"/>
    </xf>
    <xf numFmtId="3" fontId="170" fillId="0" borderId="136" xfId="0" applyNumberFormat="1" applyFont="1" applyBorder="1" applyAlignment="1">
      <alignment horizontal="left" vertical="center"/>
    </xf>
    <xf numFmtId="3" fontId="171" fillId="0" borderId="10" xfId="0" applyNumberFormat="1" applyFont="1" applyBorder="1" applyAlignment="1">
      <alignment horizontal="center" vertical="center"/>
    </xf>
    <xf numFmtId="0" fontId="26" fillId="0" borderId="2" xfId="0" applyFont="1" applyBorder="1" applyAlignment="1">
      <alignment horizontal="left" vertical="center"/>
    </xf>
    <xf numFmtId="183" fontId="26" fillId="0" borderId="2" xfId="0" applyNumberFormat="1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3" fontId="26" fillId="0" borderId="2" xfId="0" applyNumberFormat="1" applyFont="1" applyBorder="1" applyAlignment="1">
      <alignment horizontal="right" vertical="center" indent="1"/>
    </xf>
    <xf numFmtId="0" fontId="26" fillId="0" borderId="2" xfId="0" applyFont="1" applyBorder="1" applyAlignment="1">
      <alignment vertical="center"/>
    </xf>
    <xf numFmtId="0" fontId="26" fillId="0" borderId="136" xfId="0" applyFont="1" applyBorder="1" applyAlignment="1">
      <alignment vertical="center"/>
    </xf>
    <xf numFmtId="3" fontId="170" fillId="0" borderId="70" xfId="0" applyNumberFormat="1" applyFont="1" applyBorder="1" applyAlignment="1">
      <alignment horizontal="left" vertical="center"/>
    </xf>
    <xf numFmtId="3" fontId="170" fillId="0" borderId="70" xfId="0" applyNumberFormat="1" applyFont="1" applyBorder="1" applyAlignment="1">
      <alignment horizontal="center" vertical="center"/>
    </xf>
    <xf numFmtId="3" fontId="170" fillId="0" borderId="0" xfId="0" applyNumberFormat="1" applyFont="1" applyAlignment="1">
      <alignment vertical="center"/>
    </xf>
    <xf numFmtId="41" fontId="34" fillId="0" borderId="36" xfId="962" applyFont="1" applyFill="1" applyBorder="1" applyAlignment="1">
      <alignment horizontal="center" vertical="center" wrapText="1"/>
    </xf>
    <xf numFmtId="0" fontId="172" fillId="0" borderId="14" xfId="1071" applyFont="1" applyBorder="1" applyAlignment="1">
      <alignment horizontal="center" vertical="center"/>
    </xf>
    <xf numFmtId="0" fontId="172" fillId="0" borderId="8" xfId="1071" applyFont="1" applyBorder="1" applyAlignment="1">
      <alignment horizontal="center" vertical="center"/>
    </xf>
    <xf numFmtId="0" fontId="172" fillId="0" borderId="14" xfId="1071" applyFont="1" applyBorder="1" applyAlignment="1">
      <alignment horizontal="center" vertical="center" shrinkToFit="1"/>
    </xf>
    <xf numFmtId="186" fontId="172" fillId="0" borderId="14" xfId="954" applyNumberFormat="1" applyFont="1" applyBorder="1" applyAlignment="1">
      <alignment horizontal="center" vertical="center"/>
    </xf>
    <xf numFmtId="3" fontId="172" fillId="0" borderId="14" xfId="1071" applyNumberFormat="1" applyFont="1" applyBorder="1" applyAlignment="1">
      <alignment horizontal="center" vertical="center"/>
    </xf>
    <xf numFmtId="41" fontId="172" fillId="0" borderId="14" xfId="954" applyFont="1" applyBorder="1" applyAlignment="1">
      <alignment horizontal="right" vertical="center"/>
    </xf>
    <xf numFmtId="185" fontId="172" fillId="0" borderId="34" xfId="1071" quotePrefix="1" applyNumberFormat="1" applyFont="1" applyBorder="1" applyAlignment="1">
      <alignment horizontal="center" vertical="center"/>
    </xf>
    <xf numFmtId="185" fontId="172" fillId="0" borderId="34" xfId="1071" applyNumberFormat="1" applyFont="1" applyBorder="1" applyAlignment="1">
      <alignment vertical="center"/>
    </xf>
    <xf numFmtId="41" fontId="172" fillId="0" borderId="14" xfId="954" applyFont="1" applyFill="1" applyBorder="1" applyAlignment="1">
      <alignment horizontal="right" vertical="center"/>
    </xf>
    <xf numFmtId="179" fontId="172" fillId="0" borderId="14" xfId="1071" applyNumberFormat="1" applyFont="1" applyBorder="1" applyAlignment="1">
      <alignment horizontal="right" vertical="center"/>
    </xf>
    <xf numFmtId="0" fontId="172" fillId="0" borderId="43" xfId="1071" applyFont="1" applyBorder="1" applyAlignment="1">
      <alignment horizontal="center" vertical="center"/>
    </xf>
    <xf numFmtId="0" fontId="172" fillId="0" borderId="42" xfId="1071" applyFont="1" applyBorder="1" applyAlignment="1">
      <alignment horizontal="center" vertical="center" shrinkToFit="1"/>
    </xf>
    <xf numFmtId="179" fontId="172" fillId="0" borderId="42" xfId="1071" applyNumberFormat="1" applyFont="1" applyBorder="1" applyAlignment="1">
      <alignment horizontal="right" vertical="center"/>
    </xf>
    <xf numFmtId="3" fontId="172" fillId="0" borderId="42" xfId="1071" applyNumberFormat="1" applyFont="1" applyBorder="1" applyAlignment="1">
      <alignment horizontal="center" vertical="center"/>
    </xf>
    <xf numFmtId="41" fontId="172" fillId="0" borderId="42" xfId="954" applyFont="1" applyBorder="1" applyAlignment="1">
      <alignment horizontal="right" vertical="center"/>
    </xf>
    <xf numFmtId="185" fontId="172" fillId="0" borderId="80" xfId="1071" applyNumberFormat="1" applyFont="1" applyBorder="1" applyAlignment="1">
      <alignment vertical="center"/>
    </xf>
    <xf numFmtId="0" fontId="172" fillId="0" borderId="39" xfId="1071" applyFont="1" applyBorder="1" applyAlignment="1">
      <alignment horizontal="center" vertical="center"/>
    </xf>
    <xf numFmtId="0" fontId="172" fillId="0" borderId="10" xfId="1071" applyFont="1" applyBorder="1" applyAlignment="1">
      <alignment horizontal="center" vertical="center"/>
    </xf>
    <xf numFmtId="3" fontId="172" fillId="0" borderId="10" xfId="1071" applyNumberFormat="1" applyFont="1" applyBorder="1" applyAlignment="1">
      <alignment horizontal="right" vertical="center"/>
    </xf>
    <xf numFmtId="41" fontId="172" fillId="0" borderId="10" xfId="954" applyFont="1" applyBorder="1" applyAlignment="1">
      <alignment horizontal="right" vertical="center"/>
    </xf>
    <xf numFmtId="41" fontId="172" fillId="0" borderId="10" xfId="954" applyFont="1" applyBorder="1" applyAlignment="1">
      <alignment horizontal="right" vertical="center" shrinkToFit="1"/>
    </xf>
    <xf numFmtId="41" fontId="172" fillId="0" borderId="10" xfId="954" applyFont="1" applyBorder="1" applyAlignment="1">
      <alignment horizontal="center" vertical="center" shrinkToFit="1"/>
    </xf>
    <xf numFmtId="185" fontId="172" fillId="0" borderId="40" xfId="1071" applyNumberFormat="1" applyFont="1" applyBorder="1" applyAlignment="1">
      <alignment vertical="center"/>
    </xf>
    <xf numFmtId="3" fontId="7" fillId="0" borderId="66" xfId="954" applyNumberFormat="1" applyFont="1" applyFill="1" applyBorder="1" applyAlignment="1">
      <alignment horizontal="left" vertical="center"/>
    </xf>
    <xf numFmtId="3" fontId="7" fillId="0" borderId="69" xfId="954" applyNumberFormat="1" applyFont="1" applyFill="1" applyBorder="1" applyAlignment="1">
      <alignment horizontal="left" vertical="center"/>
    </xf>
    <xf numFmtId="3" fontId="75" fillId="0" borderId="77" xfId="966" applyNumberFormat="1" applyFont="1" applyFill="1" applyBorder="1" applyAlignment="1">
      <alignment vertical="center"/>
    </xf>
    <xf numFmtId="3" fontId="75" fillId="0" borderId="50" xfId="966" applyNumberFormat="1" applyFont="1" applyFill="1" applyBorder="1" applyAlignment="1">
      <alignment horizontal="center" vertical="center"/>
    </xf>
    <xf numFmtId="3" fontId="75" fillId="0" borderId="77" xfId="966" applyNumberFormat="1" applyFont="1" applyFill="1" applyBorder="1" applyAlignment="1">
      <alignment horizontal="center" vertical="center"/>
    </xf>
    <xf numFmtId="3" fontId="75" fillId="0" borderId="69" xfId="966" applyNumberFormat="1" applyFont="1" applyFill="1" applyBorder="1" applyAlignment="1">
      <alignment vertical="center"/>
    </xf>
    <xf numFmtId="3" fontId="75" fillId="0" borderId="111" xfId="966" applyNumberFormat="1" applyFont="1" applyFill="1" applyBorder="1" applyAlignment="1">
      <alignment vertical="center"/>
    </xf>
    <xf numFmtId="3" fontId="75" fillId="0" borderId="50" xfId="966" applyNumberFormat="1" applyFont="1" applyFill="1" applyBorder="1" applyAlignment="1">
      <alignment vertical="center"/>
    </xf>
    <xf numFmtId="3" fontId="75" fillId="0" borderId="45" xfId="966" applyNumberFormat="1" applyFont="1" applyFill="1" applyBorder="1" applyAlignment="1">
      <alignment vertical="center"/>
    </xf>
    <xf numFmtId="3" fontId="75" fillId="0" borderId="110" xfId="966" applyNumberFormat="1" applyFont="1" applyFill="1" applyBorder="1" applyAlignment="1">
      <alignment vertical="center"/>
    </xf>
    <xf numFmtId="3" fontId="7" fillId="0" borderId="103" xfId="954" applyNumberFormat="1" applyFont="1" applyFill="1" applyBorder="1" applyAlignment="1">
      <alignment horizontal="left" vertical="center"/>
    </xf>
    <xf numFmtId="3" fontId="75" fillId="0" borderId="120" xfId="966" applyNumberFormat="1" applyFont="1" applyFill="1" applyBorder="1" applyAlignment="1">
      <alignment vertical="center"/>
    </xf>
    <xf numFmtId="3" fontId="75" fillId="0" borderId="119" xfId="966" applyNumberFormat="1" applyFont="1" applyFill="1" applyBorder="1" applyAlignment="1">
      <alignment horizontal="center" vertical="center"/>
    </xf>
    <xf numFmtId="3" fontId="75" fillId="0" borderId="120" xfId="966" applyNumberFormat="1" applyFont="1" applyFill="1" applyBorder="1" applyAlignment="1">
      <alignment horizontal="center" vertical="center"/>
    </xf>
    <xf numFmtId="3" fontId="75" fillId="0" borderId="103" xfId="966" applyNumberFormat="1" applyFont="1" applyFill="1" applyBorder="1" applyAlignment="1">
      <alignment vertical="center"/>
    </xf>
    <xf numFmtId="3" fontId="75" fillId="0" borderId="155" xfId="966" applyNumberFormat="1" applyFont="1" applyFill="1" applyBorder="1" applyAlignment="1">
      <alignment vertical="center"/>
    </xf>
    <xf numFmtId="3" fontId="75" fillId="0" borderId="156" xfId="966" applyNumberFormat="1" applyFont="1" applyFill="1" applyBorder="1" applyAlignment="1">
      <alignment vertical="center"/>
    </xf>
    <xf numFmtId="3" fontId="75" fillId="0" borderId="119" xfId="966" applyNumberFormat="1" applyFont="1" applyFill="1" applyBorder="1" applyAlignment="1">
      <alignment vertical="center"/>
    </xf>
    <xf numFmtId="3" fontId="75" fillId="0" borderId="132" xfId="966" applyNumberFormat="1" applyFont="1" applyFill="1" applyBorder="1" applyAlignment="1">
      <alignment vertical="center"/>
    </xf>
    <xf numFmtId="3" fontId="75" fillId="0" borderId="157" xfId="966" applyNumberFormat="1" applyFont="1" applyFill="1" applyBorder="1" applyAlignment="1">
      <alignment vertical="center"/>
    </xf>
    <xf numFmtId="3" fontId="27" fillId="0" borderId="30" xfId="954" applyNumberFormat="1" applyFont="1" applyFill="1" applyBorder="1" applyAlignment="1">
      <alignment horizontal="left" vertical="center"/>
    </xf>
    <xf numFmtId="3" fontId="27" fillId="0" borderId="30" xfId="954" applyNumberFormat="1" applyFont="1" applyFill="1" applyBorder="1" applyAlignment="1">
      <alignment vertical="center"/>
    </xf>
    <xf numFmtId="4" fontId="27" fillId="0" borderId="30" xfId="954" applyNumberFormat="1" applyFont="1" applyFill="1" applyBorder="1" applyAlignment="1">
      <alignment horizontal="center" vertical="center"/>
    </xf>
    <xf numFmtId="3" fontId="27" fillId="0" borderId="30" xfId="954" applyNumberFormat="1" applyFont="1" applyFill="1" applyBorder="1" applyAlignment="1">
      <alignment horizontal="center" vertical="center"/>
    </xf>
    <xf numFmtId="3" fontId="27" fillId="0" borderId="83" xfId="954" applyNumberFormat="1" applyFont="1" applyFill="1" applyBorder="1" applyAlignment="1">
      <alignment vertical="center"/>
    </xf>
    <xf numFmtId="3" fontId="27" fillId="0" borderId="84" xfId="954" applyNumberFormat="1" applyFont="1" applyFill="1" applyBorder="1" applyAlignment="1">
      <alignment vertical="center"/>
    </xf>
    <xf numFmtId="3" fontId="27" fillId="0" borderId="85" xfId="954" applyNumberFormat="1" applyFont="1" applyFill="1" applyBorder="1" applyAlignment="1">
      <alignment vertical="center"/>
    </xf>
    <xf numFmtId="3" fontId="7" fillId="0" borderId="42" xfId="1071" applyNumberFormat="1" applyFont="1" applyBorder="1" applyAlignment="1">
      <alignment horizontal="center" vertical="center"/>
    </xf>
    <xf numFmtId="41" fontId="7" fillId="0" borderId="42" xfId="954" applyFont="1" applyBorder="1" applyAlignment="1">
      <alignment horizontal="center" vertical="center"/>
    </xf>
    <xf numFmtId="0" fontId="158" fillId="0" borderId="0" xfId="1073" applyFont="1" applyAlignment="1">
      <alignment vertical="center"/>
    </xf>
    <xf numFmtId="49" fontId="26" fillId="0" borderId="14" xfId="1030" applyNumberFormat="1" applyFont="1" applyBorder="1" applyAlignment="1" applyProtection="1">
      <alignment horizontal="center" vertical="center" wrapText="1"/>
      <protection locked="0"/>
    </xf>
    <xf numFmtId="0" fontId="26" fillId="27" borderId="14" xfId="1014" applyFont="1" applyFill="1" applyBorder="1" applyAlignment="1">
      <alignment horizontal="center" vertical="center"/>
    </xf>
    <xf numFmtId="215" fontId="26" fillId="0" borderId="14" xfId="1031" applyNumberFormat="1" applyFont="1" applyBorder="1" applyAlignment="1">
      <alignment horizontal="right" vertical="center" wrapText="1"/>
    </xf>
    <xf numFmtId="49" fontId="26" fillId="0" borderId="14" xfId="1059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1" fontId="0" fillId="0" borderId="0" xfId="954" applyFont="1" applyAlignment="1">
      <alignment horizontal="center" vertical="center"/>
    </xf>
    <xf numFmtId="242" fontId="26" fillId="0" borderId="42" xfId="1059" applyNumberFormat="1" applyFont="1" applyBorder="1" applyAlignment="1" applyProtection="1">
      <alignment horizontal="right" vertical="center"/>
      <protection locked="0"/>
    </xf>
    <xf numFmtId="242" fontId="26" fillId="0" borderId="14" xfId="1059" applyNumberFormat="1" applyFont="1" applyBorder="1" applyAlignment="1" applyProtection="1">
      <alignment horizontal="right" vertical="center"/>
      <protection locked="0"/>
    </xf>
    <xf numFmtId="243" fontId="77" fillId="0" borderId="1" xfId="0" applyNumberFormat="1" applyFont="1" applyBorder="1" applyAlignment="1">
      <alignment horizontal="right" vertical="center"/>
    </xf>
    <xf numFmtId="41" fontId="165" fillId="0" borderId="0" xfId="954" applyFont="1" applyAlignment="1">
      <alignment horizontal="center" vertical="center"/>
    </xf>
    <xf numFmtId="0" fontId="26" fillId="0" borderId="60" xfId="0" applyFont="1" applyBorder="1" applyAlignment="1">
      <alignment horizontal="center" vertical="center"/>
    </xf>
    <xf numFmtId="186" fontId="26" fillId="0" borderId="8" xfId="1073" applyNumberFormat="1" applyFont="1" applyBorder="1" applyAlignment="1">
      <alignment vertical="center"/>
    </xf>
    <xf numFmtId="3" fontId="7" fillId="0" borderId="79" xfId="954" applyNumberFormat="1" applyFont="1" applyFill="1" applyBorder="1" applyAlignment="1">
      <alignment horizontal="left" vertical="center"/>
    </xf>
    <xf numFmtId="3" fontId="75" fillId="0" borderId="78" xfId="966" applyNumberFormat="1" applyFont="1" applyFill="1" applyBorder="1" applyAlignment="1">
      <alignment vertical="center"/>
    </xf>
    <xf numFmtId="3" fontId="75" fillId="0" borderId="53" xfId="966" applyNumberFormat="1" applyFont="1" applyFill="1" applyBorder="1" applyAlignment="1">
      <alignment horizontal="center" vertical="center"/>
    </xf>
    <xf numFmtId="3" fontId="75" fillId="0" borderId="78" xfId="966" applyNumberFormat="1" applyFont="1" applyFill="1" applyBorder="1" applyAlignment="1">
      <alignment horizontal="center" vertical="center"/>
    </xf>
    <xf numFmtId="3" fontId="75" fillId="0" borderId="79" xfId="966" applyNumberFormat="1" applyFont="1" applyFill="1" applyBorder="1" applyAlignment="1">
      <alignment vertical="center"/>
    </xf>
    <xf numFmtId="3" fontId="75" fillId="0" borderId="158" xfId="966" applyNumberFormat="1" applyFont="1" applyFill="1" applyBorder="1" applyAlignment="1">
      <alignment vertical="center"/>
    </xf>
    <xf numFmtId="3" fontId="75" fillId="0" borderId="53" xfId="966" applyNumberFormat="1" applyFont="1" applyFill="1" applyBorder="1" applyAlignment="1">
      <alignment vertical="center"/>
    </xf>
    <xf numFmtId="3" fontId="75" fillId="0" borderId="52" xfId="966" applyNumberFormat="1" applyFont="1" applyFill="1" applyBorder="1" applyAlignment="1">
      <alignment vertical="center"/>
    </xf>
    <xf numFmtId="3" fontId="75" fillId="0" borderId="159" xfId="966" applyNumberFormat="1" applyFont="1" applyFill="1" applyBorder="1" applyAlignment="1">
      <alignment vertical="center"/>
    </xf>
    <xf numFmtId="3" fontId="172" fillId="0" borderId="8" xfId="1071" applyNumberFormat="1" applyFont="1" applyBorder="1" applyAlignment="1">
      <alignment horizontal="center" vertical="center"/>
    </xf>
    <xf numFmtId="186" fontId="7" fillId="0" borderId="0" xfId="954" applyNumberFormat="1" applyFont="1" applyAlignment="1">
      <alignment horizontal="center" vertical="center"/>
    </xf>
    <xf numFmtId="43" fontId="174" fillId="0" borderId="0" xfId="1073" applyNumberFormat="1" applyFont="1" applyAlignment="1">
      <alignment vertical="center"/>
    </xf>
    <xf numFmtId="186" fontId="0" fillId="0" borderId="0" xfId="954" applyNumberFormat="1" applyFont="1" applyAlignment="1">
      <alignment horizontal="center" vertical="center"/>
    </xf>
    <xf numFmtId="186" fontId="165" fillId="26" borderId="0" xfId="1014" applyNumberFormat="1" applyFont="1" applyFill="1" applyAlignment="1">
      <alignment horizontal="center" vertical="center"/>
    </xf>
    <xf numFmtId="205" fontId="26" fillId="0" borderId="1" xfId="0" applyNumberFormat="1" applyFont="1" applyBorder="1" applyAlignment="1">
      <alignment horizontal="center" vertical="center"/>
    </xf>
    <xf numFmtId="177" fontId="26" fillId="0" borderId="1" xfId="0" applyNumberFormat="1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7" fillId="0" borderId="70" xfId="1071" applyFont="1" applyBorder="1" applyAlignment="1">
      <alignment horizontal="center" vertical="center"/>
    </xf>
    <xf numFmtId="186" fontId="28" fillId="0" borderId="1" xfId="1073" applyNumberFormat="1" applyFont="1" applyBorder="1" applyAlignment="1">
      <alignment horizontal="center" vertical="center"/>
    </xf>
    <xf numFmtId="43" fontId="26" fillId="0" borderId="77" xfId="1073" applyNumberFormat="1" applyFont="1" applyBorder="1" applyAlignment="1">
      <alignment horizontal="center" vertical="center"/>
    </xf>
    <xf numFmtId="0" fontId="157" fillId="0" borderId="160" xfId="0" applyFont="1" applyBorder="1" applyAlignment="1">
      <alignment horizontal="justify" vertical="center" wrapText="1"/>
    </xf>
    <xf numFmtId="3" fontId="160" fillId="0" borderId="160" xfId="0" applyNumberFormat="1" applyFont="1" applyBorder="1" applyAlignment="1">
      <alignment horizontal="right" wrapText="1"/>
    </xf>
    <xf numFmtId="0" fontId="157" fillId="0" borderId="161" xfId="0" applyFont="1" applyBorder="1" applyAlignment="1">
      <alignment horizontal="justify" vertical="center" wrapText="1"/>
    </xf>
    <xf numFmtId="3" fontId="160" fillId="0" borderId="161" xfId="0" applyNumberFormat="1" applyFont="1" applyBorder="1" applyAlignment="1">
      <alignment horizontal="right" wrapText="1"/>
    </xf>
    <xf numFmtId="0" fontId="157" fillId="0" borderId="162" xfId="0" applyFont="1" applyBorder="1" applyAlignment="1">
      <alignment horizontal="justify" vertical="center" wrapText="1"/>
    </xf>
    <xf numFmtId="3" fontId="160" fillId="0" borderId="162" xfId="0" applyNumberFormat="1" applyFont="1" applyBorder="1" applyAlignment="1">
      <alignment horizontal="right" wrapText="1"/>
    </xf>
    <xf numFmtId="0" fontId="160" fillId="0" borderId="161" xfId="0" applyFont="1" applyBorder="1" applyAlignment="1">
      <alignment horizontal="right" wrapText="1"/>
    </xf>
    <xf numFmtId="0" fontId="157" fillId="0" borderId="163" xfId="0" applyFont="1" applyBorder="1" applyAlignment="1">
      <alignment horizontal="justify" vertical="center" wrapText="1"/>
    </xf>
    <xf numFmtId="0" fontId="175" fillId="0" borderId="161" xfId="0" applyFont="1" applyBorder="1" applyAlignment="1">
      <alignment horizontal="justify" vertical="center" wrapText="1"/>
    </xf>
    <xf numFmtId="0" fontId="175" fillId="0" borderId="162" xfId="0" applyFont="1" applyBorder="1" applyAlignment="1">
      <alignment horizontal="justify" vertical="center" wrapText="1"/>
    </xf>
    <xf numFmtId="0" fontId="160" fillId="0" borderId="163" xfId="0" applyFont="1" applyBorder="1" applyAlignment="1">
      <alignment horizontal="right" wrapText="1"/>
    </xf>
    <xf numFmtId="3" fontId="160" fillId="0" borderId="163" xfId="0" applyNumberFormat="1" applyFont="1" applyBorder="1" applyAlignment="1">
      <alignment horizontal="right" wrapText="1"/>
    </xf>
    <xf numFmtId="0" fontId="161" fillId="32" borderId="161" xfId="0" applyFont="1" applyFill="1" applyBorder="1" applyAlignment="1">
      <alignment horizontal="justify" vertical="center" wrapText="1"/>
    </xf>
    <xf numFmtId="3" fontId="176" fillId="32" borderId="163" xfId="0" applyNumberFormat="1" applyFont="1" applyFill="1" applyBorder="1" applyAlignment="1">
      <alignment horizontal="right" wrapText="1"/>
    </xf>
    <xf numFmtId="0" fontId="37" fillId="0" borderId="0" xfId="0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26" fillId="0" borderId="164" xfId="0" applyFont="1" applyBorder="1" applyAlignment="1">
      <alignment horizontal="center" vertical="center"/>
    </xf>
    <xf numFmtId="0" fontId="26" fillId="0" borderId="82" xfId="0" applyFont="1" applyBorder="1" applyAlignment="1">
      <alignment horizontal="center" vertical="center"/>
    </xf>
    <xf numFmtId="0" fontId="26" fillId="0" borderId="136" xfId="0" applyFont="1" applyBorder="1" applyAlignment="1">
      <alignment horizontal="center" vertical="center"/>
    </xf>
    <xf numFmtId="1" fontId="26" fillId="0" borderId="14" xfId="0" applyNumberFormat="1" applyFont="1" applyBorder="1" applyAlignment="1">
      <alignment horizontal="center" vertical="center"/>
    </xf>
    <xf numFmtId="205" fontId="26" fillId="0" borderId="14" xfId="0" applyNumberFormat="1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39" xfId="0" applyFont="1" applyBorder="1"/>
    <xf numFmtId="0" fontId="26" fillId="0" borderId="10" xfId="0" applyFont="1" applyBorder="1"/>
    <xf numFmtId="0" fontId="26" fillId="0" borderId="40" xfId="0" applyFont="1" applyBorder="1"/>
    <xf numFmtId="205" fontId="26" fillId="0" borderId="2" xfId="0" applyNumberFormat="1" applyFont="1" applyBorder="1" applyAlignment="1">
      <alignment horizontal="center" vertical="center" wrapText="1"/>
    </xf>
    <xf numFmtId="2" fontId="26" fillId="0" borderId="14" xfId="0" applyNumberFormat="1" applyFont="1" applyBorder="1" applyAlignment="1">
      <alignment horizontal="center" vertical="center"/>
    </xf>
    <xf numFmtId="205" fontId="26" fillId="0" borderId="10" xfId="0" applyNumberFormat="1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177" fontId="26" fillId="0" borderId="2" xfId="0" applyNumberFormat="1" applyFont="1" applyBorder="1" applyAlignment="1">
      <alignment horizontal="center" vertical="center"/>
    </xf>
    <xf numFmtId="177" fontId="26" fillId="0" borderId="14" xfId="0" applyNumberFormat="1" applyFont="1" applyBorder="1" applyAlignment="1">
      <alignment horizontal="center" vertical="center"/>
    </xf>
    <xf numFmtId="179" fontId="7" fillId="0" borderId="2" xfId="1071" applyNumberFormat="1" applyFont="1" applyBorder="1" applyAlignment="1">
      <alignment horizontal="center" vertical="center"/>
    </xf>
    <xf numFmtId="3" fontId="172" fillId="0" borderId="14" xfId="1071" applyNumberFormat="1" applyFont="1" applyBorder="1" applyAlignment="1">
      <alignment horizontal="center" vertical="center" shrinkToFit="1"/>
    </xf>
    <xf numFmtId="49" fontId="17" fillId="11" borderId="13" xfId="1069" applyNumberFormat="1" applyFont="1" applyFill="1" applyBorder="1" applyAlignment="1">
      <alignment horizontal="left" vertical="center"/>
    </xf>
    <xf numFmtId="0" fontId="17" fillId="11" borderId="2" xfId="0" quotePrefix="1" applyFont="1" applyFill="1" applyBorder="1" applyAlignment="1">
      <alignment horizontal="center" vertical="center"/>
    </xf>
    <xf numFmtId="0" fontId="17" fillId="11" borderId="13" xfId="1069" applyFont="1" applyFill="1" applyBorder="1" applyAlignment="1">
      <alignment horizontal="center" vertical="center"/>
    </xf>
    <xf numFmtId="200" fontId="17" fillId="11" borderId="13" xfId="0" applyNumberFormat="1" applyFont="1" applyFill="1" applyBorder="1" applyAlignment="1">
      <alignment vertical="center"/>
    </xf>
    <xf numFmtId="41" fontId="17" fillId="11" borderId="13" xfId="954" quotePrefix="1" applyFont="1" applyFill="1" applyBorder="1" applyAlignment="1">
      <alignment horizontal="center" vertical="center" shrinkToFit="1"/>
    </xf>
    <xf numFmtId="203" fontId="70" fillId="11" borderId="13" xfId="0" applyNumberFormat="1" applyFont="1" applyFill="1" applyBorder="1" applyAlignment="1">
      <alignment vertical="center"/>
    </xf>
    <xf numFmtId="0" fontId="17" fillId="11" borderId="5" xfId="1069" applyFont="1" applyFill="1" applyBorder="1" applyAlignment="1">
      <alignment horizontal="center" vertical="center"/>
    </xf>
    <xf numFmtId="200" fontId="17" fillId="11" borderId="5" xfId="0" applyNumberFormat="1" applyFont="1" applyFill="1" applyBorder="1" applyAlignment="1">
      <alignment vertical="center"/>
    </xf>
    <xf numFmtId="179" fontId="75" fillId="0" borderId="28" xfId="966" applyNumberFormat="1" applyFont="1" applyFill="1" applyBorder="1" applyAlignment="1">
      <alignment horizontal="center" vertical="center"/>
    </xf>
    <xf numFmtId="186" fontId="34" fillId="11" borderId="69" xfId="969" applyNumberFormat="1" applyFont="1" applyFill="1" applyBorder="1" applyAlignment="1">
      <alignment horizontal="center" vertical="center"/>
    </xf>
    <xf numFmtId="191" fontId="26" fillId="11" borderId="103" xfId="1073" applyNumberFormat="1" applyFont="1" applyFill="1" applyBorder="1" applyAlignment="1">
      <alignment horizontal="center" vertical="center"/>
    </xf>
    <xf numFmtId="186" fontId="26" fillId="11" borderId="69" xfId="969" applyNumberFormat="1" applyFont="1" applyFill="1" applyBorder="1" applyAlignment="1">
      <alignment horizontal="center" vertical="center"/>
    </xf>
    <xf numFmtId="191" fontId="26" fillId="11" borderId="66" xfId="1073" applyNumberFormat="1" applyFont="1" applyFill="1" applyBorder="1" applyAlignment="1">
      <alignment horizontal="center" vertical="center"/>
    </xf>
    <xf numFmtId="43" fontId="26" fillId="0" borderId="34" xfId="1073" applyNumberFormat="1" applyFont="1" applyBorder="1" applyAlignment="1">
      <alignment vertical="center"/>
    </xf>
    <xf numFmtId="0" fontId="18" fillId="0" borderId="60" xfId="1073" applyFont="1" applyBorder="1"/>
    <xf numFmtId="3" fontId="7" fillId="0" borderId="2" xfId="1071" applyNumberFormat="1" applyFont="1" applyBorder="1" applyAlignment="1">
      <alignment horizontal="center" vertical="center"/>
    </xf>
    <xf numFmtId="0" fontId="26" fillId="0" borderId="81" xfId="0" applyFont="1" applyBorder="1" applyAlignment="1">
      <alignment horizontal="center" vertical="center"/>
    </xf>
    <xf numFmtId="0" fontId="26" fillId="0" borderId="38" xfId="0" applyFont="1" applyBorder="1" applyAlignment="1">
      <alignment horizontal="center" vertical="center"/>
    </xf>
    <xf numFmtId="205" fontId="26" fillId="0" borderId="2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6" fillId="0" borderId="115" xfId="0" applyFont="1" applyBorder="1" applyAlignment="1">
      <alignment horizontal="center" vertical="center"/>
    </xf>
    <xf numFmtId="205" fontId="26" fillId="0" borderId="38" xfId="0" applyNumberFormat="1" applyFont="1" applyBorder="1" applyAlignment="1">
      <alignment horizontal="center" vertical="center"/>
    </xf>
    <xf numFmtId="0" fontId="26" fillId="0" borderId="142" xfId="0" applyFont="1" applyBorder="1" applyAlignment="1">
      <alignment horizontal="center" vertical="center" wrapText="1"/>
    </xf>
    <xf numFmtId="205" fontId="26" fillId="0" borderId="3" xfId="0" applyNumberFormat="1" applyFont="1" applyBorder="1" applyAlignment="1">
      <alignment horizontal="center" vertical="center"/>
    </xf>
    <xf numFmtId="2" fontId="26" fillId="0" borderId="2" xfId="0" applyNumberFormat="1" applyFont="1" applyBorder="1" applyAlignment="1">
      <alignment horizontal="center" vertical="center"/>
    </xf>
    <xf numFmtId="0" fontId="26" fillId="0" borderId="39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205" fontId="26" fillId="0" borderId="104" xfId="0" applyNumberFormat="1" applyFont="1" applyBorder="1" applyAlignment="1">
      <alignment horizontal="center" vertical="center"/>
    </xf>
    <xf numFmtId="0" fontId="7" fillId="0" borderId="41" xfId="1071" applyFont="1" applyBorder="1" applyAlignment="1">
      <alignment horizontal="center" vertical="center"/>
    </xf>
    <xf numFmtId="180" fontId="7" fillId="0" borderId="2" xfId="1071" applyNumberFormat="1" applyFont="1" applyBorder="1" applyAlignment="1">
      <alignment horizontal="center" vertical="center"/>
    </xf>
    <xf numFmtId="180" fontId="7" fillId="0" borderId="14" xfId="1071" applyNumberFormat="1" applyFont="1" applyBorder="1" applyAlignment="1">
      <alignment horizontal="center" vertical="center"/>
    </xf>
    <xf numFmtId="206" fontId="7" fillId="0" borderId="14" xfId="954" applyNumberFormat="1" applyFont="1" applyBorder="1" applyAlignment="1">
      <alignment horizontal="center" vertical="center"/>
    </xf>
    <xf numFmtId="206" fontId="172" fillId="0" borderId="14" xfId="954" applyNumberFormat="1" applyFont="1" applyBorder="1" applyAlignment="1">
      <alignment horizontal="center" vertical="center"/>
    </xf>
    <xf numFmtId="186" fontId="172" fillId="0" borderId="14" xfId="954" applyNumberFormat="1" applyFont="1" applyFill="1" applyBorder="1" applyAlignment="1">
      <alignment horizontal="center" vertical="center"/>
    </xf>
    <xf numFmtId="41" fontId="7" fillId="0" borderId="0" xfId="1071" applyNumberFormat="1" applyFont="1" applyAlignment="1">
      <alignment vertical="center"/>
    </xf>
    <xf numFmtId="41" fontId="7" fillId="0" borderId="0" xfId="1071" applyNumberFormat="1" applyFont="1" applyAlignment="1">
      <alignment horizontal="center" vertical="center"/>
    </xf>
    <xf numFmtId="3" fontId="26" fillId="0" borderId="1" xfId="0" applyNumberFormat="1" applyFont="1" applyBorder="1" applyAlignment="1">
      <alignment horizontal="left" vertical="center"/>
    </xf>
    <xf numFmtId="3" fontId="34" fillId="0" borderId="1" xfId="0" applyNumberFormat="1" applyFont="1" applyBorder="1" applyAlignment="1">
      <alignment horizontal="center" vertical="center"/>
    </xf>
    <xf numFmtId="183" fontId="26" fillId="0" borderId="1" xfId="0" applyNumberFormat="1" applyFont="1" applyBorder="1" applyAlignment="1">
      <alignment horizontal="center" vertical="center"/>
    </xf>
    <xf numFmtId="0" fontId="34" fillId="30" borderId="1" xfId="0" applyFont="1" applyFill="1" applyBorder="1" applyAlignment="1">
      <alignment horizontal="center" vertical="center"/>
    </xf>
    <xf numFmtId="3" fontId="107" fillId="0" borderId="3" xfId="1056" applyNumberFormat="1" applyFont="1" applyBorder="1" applyAlignment="1">
      <alignment horizontal="left" vertical="center"/>
    </xf>
    <xf numFmtId="3" fontId="107" fillId="0" borderId="3" xfId="1056" applyNumberFormat="1" applyFont="1" applyBorder="1" applyAlignment="1">
      <alignment vertical="center"/>
    </xf>
    <xf numFmtId="3" fontId="107" fillId="0" borderId="3" xfId="1056" applyNumberFormat="1" applyFont="1" applyBorder="1" applyAlignment="1">
      <alignment horizontal="center" vertical="center"/>
    </xf>
    <xf numFmtId="3" fontId="107" fillId="0" borderId="2" xfId="1056" applyNumberFormat="1" applyFont="1" applyBorder="1" applyAlignment="1">
      <alignment vertical="center"/>
    </xf>
    <xf numFmtId="3" fontId="107" fillId="0" borderId="3" xfId="0" applyNumberFormat="1" applyFont="1" applyBorder="1" applyAlignment="1">
      <alignment vertical="center"/>
    </xf>
    <xf numFmtId="3" fontId="107" fillId="0" borderId="3" xfId="0" applyNumberFormat="1" applyFont="1" applyBorder="1" applyAlignment="1">
      <alignment horizontal="center" vertical="center"/>
    </xf>
    <xf numFmtId="3" fontId="107" fillId="0" borderId="121" xfId="1056" applyNumberFormat="1" applyFont="1" applyBorder="1" applyAlignment="1">
      <alignment horizontal="left" vertical="center"/>
    </xf>
    <xf numFmtId="3" fontId="107" fillId="0" borderId="121" xfId="1056" applyNumberFormat="1" applyFont="1" applyBorder="1" applyAlignment="1">
      <alignment vertical="center"/>
    </xf>
    <xf numFmtId="3" fontId="107" fillId="0" borderId="121" xfId="1056" applyNumberFormat="1" applyFont="1" applyBorder="1" applyAlignment="1">
      <alignment horizontal="center" vertical="center"/>
    </xf>
    <xf numFmtId="3" fontId="107" fillId="0" borderId="36" xfId="1056" applyNumberFormat="1" applyFont="1" applyBorder="1" applyAlignment="1">
      <alignment vertical="center"/>
    </xf>
    <xf numFmtId="3" fontId="107" fillId="0" borderId="121" xfId="0" applyNumberFormat="1" applyFont="1" applyBorder="1" applyAlignment="1">
      <alignment vertical="center"/>
    </xf>
    <xf numFmtId="3" fontId="107" fillId="0" borderId="121" xfId="0" applyNumberFormat="1" applyFont="1" applyBorder="1" applyAlignment="1">
      <alignment horizontal="center" vertical="center"/>
    </xf>
    <xf numFmtId="0" fontId="26" fillId="0" borderId="2" xfId="1014" applyFont="1" applyBorder="1" applyAlignment="1">
      <alignment horizontal="center" vertical="center"/>
    </xf>
    <xf numFmtId="3" fontId="159" fillId="0" borderId="14" xfId="1071" applyNumberFormat="1" applyFont="1" applyBorder="1" applyAlignment="1">
      <alignment vertical="center"/>
    </xf>
    <xf numFmtId="186" fontId="26" fillId="0" borderId="0" xfId="1073" applyNumberFormat="1" applyFont="1" applyAlignment="1">
      <alignment vertical="center"/>
    </xf>
    <xf numFmtId="3" fontId="28" fillId="0" borderId="0" xfId="1073" applyNumberFormat="1" applyFont="1" applyAlignment="1">
      <alignment vertical="center"/>
    </xf>
    <xf numFmtId="3" fontId="108" fillId="0" borderId="167" xfId="0" applyNumberFormat="1" applyFont="1" applyBorder="1" applyAlignment="1">
      <alignment horizontal="center" vertical="center"/>
    </xf>
    <xf numFmtId="0" fontId="0" fillId="28" borderId="148" xfId="0" applyFill="1" applyBorder="1" applyAlignment="1">
      <alignment horizontal="center" vertical="center" wrapText="1"/>
    </xf>
    <xf numFmtId="0" fontId="0" fillId="29" borderId="149" xfId="0" applyFill="1" applyBorder="1" applyAlignment="1">
      <alignment horizontal="right" vertical="center" wrapText="1"/>
    </xf>
    <xf numFmtId="0" fontId="163" fillId="0" borderId="147" xfId="0" applyFont="1" applyBorder="1" applyAlignment="1">
      <alignment vertical="center" wrapText="1"/>
    </xf>
    <xf numFmtId="0" fontId="163" fillId="0" borderId="0" xfId="1724" applyFont="1" applyAlignment="1">
      <alignment vertical="center"/>
    </xf>
    <xf numFmtId="0" fontId="163" fillId="0" borderId="0" xfId="0" applyFont="1" applyAlignment="1">
      <alignment vertical="center"/>
    </xf>
    <xf numFmtId="0" fontId="4" fillId="0" borderId="0" xfId="1724" applyAlignment="1">
      <alignment vertical="center"/>
    </xf>
    <xf numFmtId="3" fontId="159" fillId="0" borderId="34" xfId="1071" applyNumberFormat="1" applyFont="1" applyBorder="1" applyAlignment="1">
      <alignment vertical="center"/>
    </xf>
    <xf numFmtId="10" fontId="26" fillId="0" borderId="48" xfId="1708" applyNumberFormat="1" applyFont="1" applyBorder="1" applyAlignment="1">
      <alignment horizontal="centerContinuous" vertical="center"/>
    </xf>
    <xf numFmtId="10" fontId="26" fillId="0" borderId="48" xfId="1708" applyNumberFormat="1" applyFont="1" applyBorder="1" applyAlignment="1">
      <alignment horizontal="center" vertical="center"/>
    </xf>
    <xf numFmtId="10" fontId="26" fillId="0" borderId="32" xfId="1708" applyNumberFormat="1" applyFont="1" applyBorder="1" applyAlignment="1">
      <alignment horizontal="center" vertical="center"/>
    </xf>
    <xf numFmtId="10" fontId="26" fillId="0" borderId="32" xfId="1708" applyNumberFormat="1" applyFont="1" applyBorder="1" applyAlignment="1">
      <alignment horizontal="centerContinuous" vertical="center"/>
    </xf>
    <xf numFmtId="190" fontId="26" fillId="0" borderId="32" xfId="1708" applyNumberFormat="1" applyFont="1" applyBorder="1" applyAlignment="1">
      <alignment horizontal="center" vertical="center"/>
    </xf>
    <xf numFmtId="190" fontId="26" fillId="0" borderId="48" xfId="1708" applyNumberFormat="1" applyFont="1" applyBorder="1" applyAlignment="1">
      <alignment horizontal="centerContinuous" vertical="center"/>
    </xf>
    <xf numFmtId="0" fontId="183" fillId="0" borderId="0" xfId="1749" applyFont="1">
      <alignment vertical="center"/>
    </xf>
    <xf numFmtId="0" fontId="184" fillId="0" borderId="0" xfId="1749" applyFont="1" applyAlignment="1">
      <alignment horizontal="left" vertical="center"/>
    </xf>
    <xf numFmtId="0" fontId="181" fillId="0" borderId="0" xfId="1749" quotePrefix="1" applyFont="1" applyAlignment="1">
      <alignment horizontal="left" vertical="center"/>
    </xf>
    <xf numFmtId="0" fontId="185" fillId="0" borderId="0" xfId="1749" quotePrefix="1" applyFont="1" applyAlignment="1">
      <alignment horizontal="right" vertical="center"/>
    </xf>
    <xf numFmtId="0" fontId="186" fillId="0" borderId="16" xfId="1749" quotePrefix="1" applyFont="1" applyBorder="1">
      <alignment vertical="center"/>
    </xf>
    <xf numFmtId="37" fontId="185" fillId="0" borderId="23" xfId="1749" applyNumberFormat="1" applyFont="1" applyBorder="1" applyAlignment="1">
      <alignment horizontal="center" vertical="center"/>
    </xf>
    <xf numFmtId="37" fontId="185" fillId="0" borderId="0" xfId="1749" applyNumberFormat="1" applyFont="1" applyAlignment="1">
      <alignment horizontal="center" vertical="center"/>
    </xf>
    <xf numFmtId="0" fontId="185" fillId="0" borderId="0" xfId="1749" applyFont="1" applyAlignment="1">
      <alignment horizontal="center" vertical="center"/>
    </xf>
    <xf numFmtId="0" fontId="185" fillId="0" borderId="0" xfId="1749" applyFont="1">
      <alignment vertical="center"/>
    </xf>
    <xf numFmtId="0" fontId="186" fillId="0" borderId="16" xfId="1749" applyFont="1" applyBorder="1">
      <alignment vertical="center"/>
    </xf>
    <xf numFmtId="0" fontId="186" fillId="0" borderId="0" xfId="1749" applyFont="1" applyAlignment="1">
      <alignment horizontal="center" vertical="center"/>
    </xf>
    <xf numFmtId="0" fontId="186" fillId="0" borderId="0" xfId="1749" quotePrefix="1" applyFont="1" applyAlignment="1">
      <alignment horizontal="center" vertical="center"/>
    </xf>
    <xf numFmtId="41" fontId="188" fillId="0" borderId="0" xfId="1749" applyNumberFormat="1" applyFont="1" applyAlignment="1">
      <alignment horizontal="center" vertical="center"/>
    </xf>
    <xf numFmtId="0" fontId="188" fillId="0" borderId="0" xfId="1749" applyFont="1" applyAlignment="1">
      <alignment horizontal="center" vertical="center"/>
    </xf>
    <xf numFmtId="10" fontId="186" fillId="0" borderId="0" xfId="1749" quotePrefix="1" applyNumberFormat="1" applyFont="1" applyAlignment="1">
      <alignment horizontal="center" vertical="center"/>
    </xf>
    <xf numFmtId="37" fontId="186" fillId="0" borderId="0" xfId="1749" applyNumberFormat="1" applyFont="1" applyAlignment="1">
      <alignment horizontal="center" vertical="center"/>
    </xf>
    <xf numFmtId="0" fontId="183" fillId="0" borderId="0" xfId="1749" applyFont="1" applyAlignment="1">
      <alignment horizontal="center" vertical="center"/>
    </xf>
    <xf numFmtId="0" fontId="189" fillId="0" borderId="0" xfId="1749" applyFont="1" applyAlignment="1">
      <alignment horizontal="center" vertical="center"/>
    </xf>
    <xf numFmtId="0" fontId="190" fillId="0" borderId="0" xfId="1749" quotePrefix="1" applyFont="1" applyAlignment="1">
      <alignment horizontal="right" vertical="center"/>
    </xf>
    <xf numFmtId="0" fontId="186" fillId="0" borderId="0" xfId="1749" applyFont="1" applyAlignment="1">
      <alignment horizontal="left" vertical="center"/>
    </xf>
    <xf numFmtId="39" fontId="185" fillId="0" borderId="0" xfId="1749" quotePrefix="1" applyNumberFormat="1" applyFont="1" applyAlignment="1">
      <alignment horizontal="left" vertical="center"/>
    </xf>
    <xf numFmtId="39" fontId="185" fillId="0" borderId="0" xfId="1749" quotePrefix="1" applyNumberFormat="1" applyFont="1" applyAlignment="1">
      <alignment horizontal="center" vertical="center"/>
    </xf>
    <xf numFmtId="3" fontId="185" fillId="0" borderId="0" xfId="1749" quotePrefix="1" applyNumberFormat="1" applyFont="1" applyAlignment="1">
      <alignment horizontal="center" vertical="center"/>
    </xf>
    <xf numFmtId="0" fontId="185" fillId="0" borderId="0" xfId="1749" quotePrefix="1" applyFont="1" applyAlignment="1">
      <alignment horizontal="left" vertical="center"/>
    </xf>
    <xf numFmtId="0" fontId="185" fillId="0" borderId="0" xfId="1749" quotePrefix="1" applyFont="1" applyAlignment="1">
      <alignment horizontal="center" vertical="center"/>
    </xf>
    <xf numFmtId="0" fontId="185" fillId="0" borderId="0" xfId="1749" applyFont="1" applyAlignment="1">
      <alignment horizontal="left" vertical="center"/>
    </xf>
    <xf numFmtId="37" fontId="186" fillId="0" borderId="0" xfId="1749" applyNumberFormat="1" applyFont="1">
      <alignment vertical="center"/>
    </xf>
    <xf numFmtId="39" fontId="186" fillId="0" borderId="0" xfId="1749" applyNumberFormat="1" applyFont="1">
      <alignment vertical="center"/>
    </xf>
    <xf numFmtId="0" fontId="186" fillId="0" borderId="0" xfId="1749" applyFont="1">
      <alignment vertical="center"/>
    </xf>
    <xf numFmtId="0" fontId="188" fillId="0" borderId="0" xfId="1749" applyFont="1">
      <alignment vertical="center"/>
    </xf>
    <xf numFmtId="188" fontId="185" fillId="0" borderId="23" xfId="1749" quotePrefix="1" applyNumberFormat="1" applyFont="1" applyBorder="1" applyAlignment="1">
      <alignment horizontal="center" vertical="center"/>
    </xf>
    <xf numFmtId="188" fontId="185" fillId="0" borderId="0" xfId="1749" quotePrefix="1" applyNumberFormat="1" applyFont="1" applyAlignment="1">
      <alignment horizontal="center" vertical="center"/>
    </xf>
    <xf numFmtId="0" fontId="186" fillId="0" borderId="0" xfId="1749" applyFont="1" applyAlignment="1">
      <alignment horizontal="center" vertical="center" shrinkToFit="1"/>
    </xf>
    <xf numFmtId="2" fontId="185" fillId="0" borderId="0" xfId="1749" applyNumberFormat="1" applyFont="1" applyAlignment="1">
      <alignment horizontal="center" vertical="center"/>
    </xf>
    <xf numFmtId="0" fontId="186" fillId="0" borderId="62" xfId="1749" applyFont="1" applyBorder="1">
      <alignment vertical="center"/>
    </xf>
    <xf numFmtId="0" fontId="185" fillId="0" borderId="62" xfId="1749" quotePrefix="1" applyFont="1" applyBorder="1">
      <alignment vertical="center"/>
    </xf>
    <xf numFmtId="0" fontId="214" fillId="0" borderId="0" xfId="1749" applyFont="1" applyAlignment="1">
      <alignment vertical="center" shrinkToFit="1"/>
    </xf>
    <xf numFmtId="0" fontId="215" fillId="0" borderId="0" xfId="1749" applyFont="1" applyAlignment="1">
      <alignment vertical="center" shrinkToFit="1"/>
    </xf>
    <xf numFmtId="0" fontId="216" fillId="0" borderId="0" xfId="1749" applyFont="1" applyAlignment="1">
      <alignment horizontal="left" vertical="center" shrinkToFit="1"/>
    </xf>
    <xf numFmtId="0" fontId="216" fillId="0" borderId="0" xfId="1749" applyFont="1" applyAlignment="1">
      <alignment horizontal="center" vertical="center" shrinkToFit="1"/>
    </xf>
    <xf numFmtId="0" fontId="217" fillId="0" borderId="0" xfId="1749" applyFont="1" applyAlignment="1">
      <alignment horizontal="right" vertical="center" shrinkToFit="1"/>
    </xf>
    <xf numFmtId="0" fontId="216" fillId="0" borderId="0" xfId="1749" applyFont="1" applyAlignment="1">
      <alignment vertical="center" shrinkToFit="1"/>
    </xf>
    <xf numFmtId="0" fontId="217" fillId="0" borderId="0" xfId="1749" applyFont="1" applyAlignment="1">
      <alignment vertical="center" shrinkToFit="1"/>
    </xf>
    <xf numFmtId="0" fontId="216" fillId="33" borderId="39" xfId="1749" applyFont="1" applyFill="1" applyBorder="1" applyAlignment="1">
      <alignment horizontal="center" vertical="center" shrinkToFit="1"/>
    </xf>
    <xf numFmtId="0" fontId="216" fillId="33" borderId="10" xfId="1749" applyFont="1" applyFill="1" applyBorder="1" applyAlignment="1">
      <alignment horizontal="center" vertical="center" shrinkToFit="1"/>
    </xf>
    <xf numFmtId="0" fontId="216" fillId="33" borderId="40" xfId="1749" applyFont="1" applyFill="1" applyBorder="1" applyAlignment="1">
      <alignment horizontal="center" vertical="center" shrinkToFit="1"/>
    </xf>
    <xf numFmtId="0" fontId="217" fillId="0" borderId="74" xfId="1749" applyFont="1" applyBorder="1" applyAlignment="1">
      <alignment horizontal="center" vertical="center" wrapText="1" shrinkToFit="1"/>
    </xf>
    <xf numFmtId="41" fontId="217" fillId="0" borderId="116" xfId="1749" applyNumberFormat="1" applyFont="1" applyBorder="1" applyAlignment="1">
      <alignment horizontal="center" vertical="center" shrinkToFit="1"/>
    </xf>
    <xf numFmtId="41" fontId="217" fillId="0" borderId="38" xfId="1749" applyNumberFormat="1" applyFont="1" applyBorder="1" applyAlignment="1">
      <alignment horizontal="center" vertical="center" shrinkToFit="1"/>
    </xf>
    <xf numFmtId="41" fontId="217" fillId="0" borderId="115" xfId="1749" applyNumberFormat="1" applyFont="1" applyBorder="1" applyAlignment="1">
      <alignment horizontal="center" vertical="center" shrinkToFit="1"/>
    </xf>
    <xf numFmtId="0" fontId="217" fillId="0" borderId="74" xfId="1749" applyFont="1" applyBorder="1" applyAlignment="1">
      <alignment horizontal="center" vertical="center" shrinkToFit="1"/>
    </xf>
    <xf numFmtId="41" fontId="217" fillId="0" borderId="74" xfId="1749" applyNumberFormat="1" applyFont="1" applyBorder="1" applyAlignment="1">
      <alignment horizontal="center" vertical="center" shrinkToFit="1"/>
    </xf>
    <xf numFmtId="0" fontId="217" fillId="0" borderId="77" xfId="1749" applyFont="1" applyBorder="1" applyAlignment="1">
      <alignment horizontal="center" vertical="center" shrinkToFit="1"/>
    </xf>
    <xf numFmtId="41" fontId="217" fillId="0" borderId="8" xfId="1749" applyNumberFormat="1" applyFont="1" applyBorder="1" applyAlignment="1">
      <alignment horizontal="center" vertical="center" shrinkToFit="1"/>
    </xf>
    <xf numFmtId="41" fontId="217" fillId="0" borderId="14" xfId="1749" applyNumberFormat="1" applyFont="1" applyBorder="1" applyAlignment="1">
      <alignment horizontal="center" vertical="center" shrinkToFit="1"/>
    </xf>
    <xf numFmtId="0" fontId="217" fillId="0" borderId="34" xfId="1749" applyFont="1" applyBorder="1" applyAlignment="1">
      <alignment horizontal="center" vertical="center" shrinkToFit="1"/>
    </xf>
    <xf numFmtId="41" fontId="217" fillId="0" borderId="77" xfId="1749" applyNumberFormat="1" applyFont="1" applyBorder="1" applyAlignment="1">
      <alignment horizontal="center" vertical="center" shrinkToFit="1"/>
    </xf>
    <xf numFmtId="0" fontId="216" fillId="0" borderId="120" xfId="1749" applyFont="1" applyBorder="1" applyAlignment="1">
      <alignment horizontal="center" vertical="center" shrinkToFit="1"/>
    </xf>
    <xf numFmtId="41" fontId="216" fillId="0" borderId="39" xfId="1749" applyNumberFormat="1" applyFont="1" applyBorder="1" applyAlignment="1">
      <alignment horizontal="center" vertical="center" shrinkToFit="1"/>
    </xf>
    <xf numFmtId="41" fontId="216" fillId="0" borderId="10" xfId="1749" applyNumberFormat="1" applyFont="1" applyBorder="1" applyAlignment="1">
      <alignment horizontal="center" vertical="center" shrinkToFit="1"/>
    </xf>
    <xf numFmtId="41" fontId="216" fillId="0" borderId="40" xfId="1749" applyNumberFormat="1" applyFont="1" applyBorder="1" applyAlignment="1">
      <alignment horizontal="center" vertical="center" shrinkToFit="1"/>
    </xf>
    <xf numFmtId="41" fontId="216" fillId="0" borderId="120" xfId="1749" applyNumberFormat="1" applyFont="1" applyBorder="1" applyAlignment="1">
      <alignment horizontal="center" vertical="center" shrinkToFit="1"/>
    </xf>
    <xf numFmtId="0" fontId="217" fillId="0" borderId="136" xfId="1749" applyFont="1" applyBorder="1" applyAlignment="1">
      <alignment horizontal="center" vertical="center" shrinkToFit="1"/>
    </xf>
    <xf numFmtId="0" fontId="217" fillId="0" borderId="166" xfId="1749" applyFont="1" applyBorder="1" applyAlignment="1">
      <alignment horizontal="center" vertical="center" shrinkToFit="1"/>
    </xf>
    <xf numFmtId="0" fontId="214" fillId="0" borderId="0" xfId="1749" applyFont="1" applyAlignment="1">
      <alignment horizontal="center" vertical="center" shrinkToFit="1"/>
    </xf>
    <xf numFmtId="0" fontId="181" fillId="0" borderId="25" xfId="1749" quotePrefix="1" applyFont="1" applyBorder="1">
      <alignment vertical="center"/>
    </xf>
    <xf numFmtId="39" fontId="185" fillId="0" borderId="0" xfId="1749" applyNumberFormat="1" applyFont="1" applyAlignment="1">
      <alignment horizontal="center" vertical="center"/>
    </xf>
    <xf numFmtId="3" fontId="185" fillId="0" borderId="0" xfId="1749" applyNumberFormat="1" applyFont="1" applyAlignment="1">
      <alignment horizontal="right" vertical="center"/>
    </xf>
    <xf numFmtId="10" fontId="186" fillId="0" borderId="0" xfId="1749" applyNumberFormat="1" applyFont="1" applyAlignment="1">
      <alignment horizontal="center" vertical="center"/>
    </xf>
    <xf numFmtId="38" fontId="221" fillId="36" borderId="0" xfId="1749" applyNumberFormat="1" applyFont="1" applyFill="1">
      <alignment vertical="center"/>
    </xf>
    <xf numFmtId="41" fontId="185" fillId="0" borderId="0" xfId="1749" applyNumberFormat="1" applyFont="1">
      <alignment vertical="center"/>
    </xf>
    <xf numFmtId="0" fontId="188" fillId="0" borderId="0" xfId="1749" quotePrefix="1" applyFont="1" applyAlignment="1">
      <alignment horizontal="center" vertical="center"/>
    </xf>
    <xf numFmtId="10" fontId="185" fillId="0" borderId="0" xfId="1749" applyNumberFormat="1" applyFont="1" applyAlignment="1">
      <alignment horizontal="center" vertical="center"/>
    </xf>
    <xf numFmtId="9" fontId="185" fillId="0" borderId="0" xfId="1749" applyNumberFormat="1" applyFont="1" applyAlignment="1">
      <alignment horizontal="center" vertical="center"/>
    </xf>
    <xf numFmtId="0" fontId="222" fillId="0" borderId="0" xfId="1749" quotePrefix="1" applyFont="1">
      <alignment vertical="center"/>
    </xf>
    <xf numFmtId="0" fontId="181" fillId="0" borderId="0" xfId="1749" quotePrefix="1" applyFont="1">
      <alignment vertical="center"/>
    </xf>
    <xf numFmtId="0" fontId="225" fillId="0" borderId="0" xfId="1749" applyFont="1" applyAlignment="1">
      <alignment horizontal="left" vertical="center"/>
    </xf>
    <xf numFmtId="41" fontId="183" fillId="27" borderId="1" xfId="3041" applyFont="1" applyFill="1" applyBorder="1" applyAlignment="1">
      <alignment horizontal="center" vertical="center" wrapText="1"/>
    </xf>
    <xf numFmtId="0" fontId="183" fillId="27" borderId="1" xfId="1749" applyFont="1" applyFill="1" applyBorder="1" applyAlignment="1">
      <alignment horizontal="center" vertical="center" wrapText="1"/>
    </xf>
    <xf numFmtId="2" fontId="183" fillId="27" borderId="1" xfId="1749" applyNumberFormat="1" applyFont="1" applyFill="1" applyBorder="1">
      <alignment vertical="center"/>
    </xf>
    <xf numFmtId="0" fontId="185" fillId="27" borderId="0" xfId="1749" applyFont="1" applyFill="1">
      <alignment vertical="center"/>
    </xf>
    <xf numFmtId="41" fontId="185" fillId="27" borderId="1" xfId="1749" applyNumberFormat="1" applyFont="1" applyFill="1" applyBorder="1" applyAlignment="1">
      <alignment horizontal="right" vertical="center"/>
    </xf>
    <xf numFmtId="0" fontId="185" fillId="27" borderId="1" xfId="1749" applyFont="1" applyFill="1" applyBorder="1">
      <alignment vertical="center"/>
    </xf>
    <xf numFmtId="188" fontId="185" fillId="27" borderId="1" xfId="1749" applyNumberFormat="1" applyFont="1" applyFill="1" applyBorder="1" applyAlignment="1">
      <alignment horizontal="center" vertical="center"/>
    </xf>
    <xf numFmtId="41" fontId="183" fillId="27" borderId="1" xfId="1749" applyNumberFormat="1" applyFont="1" applyFill="1" applyBorder="1" applyAlignment="1">
      <alignment vertical="center" wrapText="1"/>
    </xf>
    <xf numFmtId="186" fontId="183" fillId="27" borderId="1" xfId="3041" applyNumberFormat="1" applyFont="1" applyFill="1" applyBorder="1" applyAlignment="1">
      <alignment horizontal="center" vertical="center"/>
    </xf>
    <xf numFmtId="0" fontId="183" fillId="27" borderId="1" xfId="1749" applyFont="1" applyFill="1" applyBorder="1" applyAlignment="1">
      <alignment horizontal="center" vertical="center"/>
    </xf>
    <xf numFmtId="0" fontId="183" fillId="27" borderId="0" xfId="1749" applyFont="1" applyFill="1">
      <alignment vertical="center"/>
    </xf>
    <xf numFmtId="0" fontId="185" fillId="27" borderId="1" xfId="1749" applyFont="1" applyFill="1" applyBorder="1" applyAlignment="1">
      <alignment horizontal="center" vertical="center"/>
    </xf>
    <xf numFmtId="41" fontId="183" fillId="27" borderId="1" xfId="1749" applyNumberFormat="1" applyFont="1" applyFill="1" applyBorder="1" applyAlignment="1">
      <alignment horizontal="right" vertical="center"/>
    </xf>
    <xf numFmtId="41" fontId="183" fillId="27" borderId="1" xfId="3041" applyFont="1" applyFill="1" applyBorder="1" applyAlignment="1">
      <alignment horizontal="center" vertical="center"/>
    </xf>
    <xf numFmtId="0" fontId="186" fillId="27" borderId="0" xfId="1749" applyFont="1" applyFill="1">
      <alignment vertical="center"/>
    </xf>
    <xf numFmtId="41" fontId="183" fillId="27" borderId="1" xfId="3041" applyFont="1" applyFill="1" applyBorder="1">
      <alignment vertical="center"/>
    </xf>
    <xf numFmtId="0" fontId="183" fillId="27" borderId="1" xfId="1749" applyFont="1" applyFill="1" applyBorder="1">
      <alignment vertical="center"/>
    </xf>
    <xf numFmtId="38" fontId="183" fillId="27" borderId="0" xfId="1749" applyNumberFormat="1" applyFont="1" applyFill="1">
      <alignment vertical="center"/>
    </xf>
    <xf numFmtId="188" fontId="183" fillId="27" borderId="1" xfId="1749" applyNumberFormat="1" applyFont="1" applyFill="1" applyBorder="1" applyAlignment="1">
      <alignment horizontal="center" vertical="center"/>
    </xf>
    <xf numFmtId="38" fontId="221" fillId="27" borderId="0" xfId="1749" applyNumberFormat="1" applyFont="1" applyFill="1">
      <alignment vertical="center"/>
    </xf>
    <xf numFmtId="0" fontId="188" fillId="27" borderId="0" xfId="1749" applyFont="1" applyFill="1">
      <alignment vertical="center"/>
    </xf>
    <xf numFmtId="0" fontId="183" fillId="27" borderId="1" xfId="1749" applyFont="1" applyFill="1" applyBorder="1" applyAlignment="1">
      <alignment horizontal="right" vertical="center"/>
    </xf>
    <xf numFmtId="215" fontId="26" fillId="0" borderId="44" xfId="1730" applyNumberFormat="1" applyFont="1" applyBorder="1" applyAlignment="1" applyProtection="1">
      <alignment horizontal="right" vertical="center"/>
      <protection locked="0"/>
    </xf>
    <xf numFmtId="0" fontId="26" fillId="0" borderId="136" xfId="3113" applyFont="1" applyBorder="1" applyAlignment="1">
      <alignment horizontal="center" vertical="center"/>
    </xf>
    <xf numFmtId="0" fontId="26" fillId="0" borderId="40" xfId="3113" applyFont="1" applyBorder="1" applyAlignment="1">
      <alignment horizontal="center" vertical="center"/>
    </xf>
    <xf numFmtId="215" fontId="26" fillId="0" borderId="133" xfId="1730" applyNumberFormat="1" applyFont="1" applyBorder="1" applyAlignment="1" applyProtection="1">
      <alignment horizontal="right" vertical="center"/>
      <protection locked="0"/>
    </xf>
    <xf numFmtId="188" fontId="26" fillId="0" borderId="8" xfId="3461" applyNumberFormat="1" applyFont="1" applyBorder="1" applyAlignment="1">
      <alignment vertical="center"/>
    </xf>
    <xf numFmtId="41" fontId="185" fillId="0" borderId="0" xfId="1749" applyNumberFormat="1" applyFont="1" applyAlignment="1">
      <alignment horizontal="center" vertical="center"/>
    </xf>
    <xf numFmtId="0" fontId="26" fillId="0" borderId="59" xfId="3461" applyFont="1" applyBorder="1" applyAlignment="1">
      <alignment horizontal="left" vertical="center"/>
    </xf>
    <xf numFmtId="191" fontId="26" fillId="0" borderId="59" xfId="3461" applyNumberFormat="1" applyFont="1" applyBorder="1" applyAlignment="1">
      <alignment vertical="center"/>
    </xf>
    <xf numFmtId="0" fontId="26" fillId="0" borderId="77" xfId="3461" applyFont="1" applyBorder="1" applyAlignment="1">
      <alignment horizontal="left" vertical="center"/>
    </xf>
    <xf numFmtId="191" fontId="26" fillId="11" borderId="77" xfId="3461" applyNumberFormat="1" applyFont="1" applyFill="1" applyBorder="1" applyAlignment="1">
      <alignment vertical="center"/>
    </xf>
    <xf numFmtId="3" fontId="26" fillId="0" borderId="0" xfId="1067" applyNumberFormat="1" applyFont="1" applyAlignment="1">
      <alignment vertical="center"/>
    </xf>
    <xf numFmtId="9" fontId="26" fillId="0" borderId="0" xfId="3613" applyFont="1" applyAlignment="1">
      <alignment vertical="center"/>
    </xf>
    <xf numFmtId="0" fontId="26" fillId="27" borderId="34" xfId="1014" applyFont="1" applyFill="1" applyBorder="1" applyAlignment="1">
      <alignment horizontal="center" vertical="center"/>
    </xf>
    <xf numFmtId="0" fontId="7" fillId="0" borderId="201" xfId="1070" applyBorder="1" applyAlignment="1">
      <alignment horizontal="center" vertical="center" wrapText="1"/>
    </xf>
    <xf numFmtId="0" fontId="156" fillId="0" borderId="202" xfId="0" applyFont="1" applyBorder="1" applyAlignment="1">
      <alignment horizontal="center" vertical="center" wrapText="1"/>
    </xf>
    <xf numFmtId="3" fontId="108" fillId="0" borderId="202" xfId="0" applyNumberFormat="1" applyFont="1" applyBorder="1" applyAlignment="1">
      <alignment horizontal="center" vertical="center"/>
    </xf>
    <xf numFmtId="3" fontId="161" fillId="0" borderId="203" xfId="0" applyNumberFormat="1" applyFont="1" applyBorder="1" applyAlignment="1">
      <alignment horizontal="center" vertical="center" wrapText="1"/>
    </xf>
    <xf numFmtId="0" fontId="7" fillId="0" borderId="204" xfId="1070" applyBorder="1" applyAlignment="1">
      <alignment horizontal="center" vertical="center" wrapText="1"/>
    </xf>
    <xf numFmtId="0" fontId="156" fillId="0" borderId="205" xfId="0" applyFont="1" applyBorder="1" applyAlignment="1">
      <alignment horizontal="center" vertical="center" wrapText="1"/>
    </xf>
    <xf numFmtId="3" fontId="108" fillId="0" borderId="205" xfId="0" applyNumberFormat="1" applyFont="1" applyBorder="1" applyAlignment="1">
      <alignment horizontal="center" vertical="center"/>
    </xf>
    <xf numFmtId="3" fontId="161" fillId="0" borderId="206" xfId="0" applyNumberFormat="1" applyFont="1" applyBorder="1" applyAlignment="1">
      <alignment horizontal="center" vertical="center" wrapText="1"/>
    </xf>
    <xf numFmtId="3" fontId="108" fillId="0" borderId="118" xfId="0" applyNumberFormat="1" applyFont="1" applyBorder="1" applyAlignment="1">
      <alignment horizontal="center" vertical="center"/>
    </xf>
    <xf numFmtId="0" fontId="31" fillId="0" borderId="0" xfId="1071" applyFont="1" applyAlignment="1">
      <alignment horizontal="center" vertical="center"/>
    </xf>
    <xf numFmtId="3" fontId="7" fillId="0" borderId="2" xfId="1071" applyNumberFormat="1" applyFont="1" applyBorder="1" applyAlignment="1">
      <alignment horizontal="center" vertical="center" wrapText="1"/>
    </xf>
    <xf numFmtId="3" fontId="7" fillId="0" borderId="14" xfId="1071" applyNumberFormat="1" applyFont="1" applyBorder="1" applyAlignment="1">
      <alignment horizontal="center" vertical="center" wrapText="1"/>
    </xf>
    <xf numFmtId="3" fontId="7" fillId="0" borderId="136" xfId="1071" applyNumberFormat="1" applyFont="1" applyBorder="1" applyAlignment="1">
      <alignment horizontal="center" vertical="center" wrapText="1"/>
    </xf>
    <xf numFmtId="3" fontId="7" fillId="0" borderId="34" xfId="1071" applyNumberFormat="1" applyFont="1" applyBorder="1" applyAlignment="1">
      <alignment horizontal="center" vertical="center" wrapText="1"/>
    </xf>
    <xf numFmtId="3" fontId="7" fillId="0" borderId="116" xfId="1071" applyNumberFormat="1" applyFont="1" applyBorder="1" applyAlignment="1">
      <alignment horizontal="center" vertical="center" wrapText="1"/>
    </xf>
    <xf numFmtId="3" fontId="7" fillId="0" borderId="8" xfId="1071" applyNumberFormat="1" applyFont="1" applyBorder="1" applyAlignment="1">
      <alignment horizontal="center" vertical="center" wrapText="1"/>
    </xf>
    <xf numFmtId="3" fontId="7" fillId="0" borderId="38" xfId="1071" applyNumberFormat="1" applyFont="1" applyBorder="1" applyAlignment="1">
      <alignment horizontal="center" vertical="center" wrapText="1"/>
    </xf>
    <xf numFmtId="3" fontId="7" fillId="0" borderId="115" xfId="1071" applyNumberFormat="1" applyFont="1" applyBorder="1" applyAlignment="1">
      <alignment horizontal="center" vertical="center" wrapText="1"/>
    </xf>
    <xf numFmtId="3" fontId="7" fillId="0" borderId="142" xfId="1071" applyNumberFormat="1" applyFont="1" applyBorder="1" applyAlignment="1">
      <alignment horizontal="center" vertical="center" wrapText="1"/>
    </xf>
    <xf numFmtId="0" fontId="216" fillId="0" borderId="74" xfId="1749" applyFont="1" applyBorder="1" applyAlignment="1">
      <alignment horizontal="center" vertical="center" shrinkToFit="1"/>
    </xf>
    <xf numFmtId="0" fontId="216" fillId="0" borderId="166" xfId="1749" applyFont="1" applyBorder="1" applyAlignment="1">
      <alignment horizontal="center" vertical="center" shrinkToFit="1"/>
    </xf>
    <xf numFmtId="0" fontId="216" fillId="0" borderId="77" xfId="1749" applyFont="1" applyBorder="1" applyAlignment="1">
      <alignment horizontal="center" vertical="center" shrinkToFit="1"/>
    </xf>
    <xf numFmtId="0" fontId="216" fillId="0" borderId="120" xfId="1749" applyFont="1" applyBorder="1" applyAlignment="1">
      <alignment horizontal="center" vertical="center" shrinkToFit="1"/>
    </xf>
    <xf numFmtId="0" fontId="216" fillId="0" borderId="59" xfId="1749" applyFont="1" applyBorder="1" applyAlignment="1">
      <alignment horizontal="center" vertical="center" shrinkToFit="1"/>
    </xf>
    <xf numFmtId="0" fontId="216" fillId="0" borderId="62" xfId="1749" applyFont="1" applyBorder="1" applyAlignment="1">
      <alignment horizontal="center" vertical="center" shrinkToFit="1"/>
    </xf>
    <xf numFmtId="0" fontId="216" fillId="0" borderId="13" xfId="1749" applyFont="1" applyBorder="1" applyAlignment="1">
      <alignment horizontal="center" vertical="center" shrinkToFit="1"/>
    </xf>
    <xf numFmtId="0" fontId="216" fillId="0" borderId="59" xfId="1749" applyFont="1" applyBorder="1" applyAlignment="1">
      <alignment horizontal="center" vertical="center" wrapText="1" shrinkToFit="1"/>
    </xf>
    <xf numFmtId="0" fontId="216" fillId="0" borderId="62" xfId="1749" applyFont="1" applyBorder="1" applyAlignment="1">
      <alignment horizontal="center" vertical="center" wrapText="1" shrinkToFit="1"/>
    </xf>
    <xf numFmtId="0" fontId="216" fillId="0" borderId="13" xfId="1749" applyFont="1" applyBorder="1" applyAlignment="1">
      <alignment horizontal="center" vertical="center" wrapText="1" shrinkToFit="1"/>
    </xf>
    <xf numFmtId="0" fontId="218" fillId="27" borderId="0" xfId="3315" applyFont="1" applyFill="1" applyAlignment="1">
      <alignment horizontal="center" vertical="center"/>
    </xf>
    <xf numFmtId="0" fontId="181" fillId="0" borderId="0" xfId="1749" applyFont="1" applyAlignment="1">
      <alignment horizontal="left" vertical="center" shrinkToFit="1"/>
    </xf>
    <xf numFmtId="0" fontId="216" fillId="33" borderId="74" xfId="1749" applyFont="1" applyFill="1" applyBorder="1" applyAlignment="1">
      <alignment horizontal="center" vertical="center" shrinkToFit="1"/>
    </xf>
    <xf numFmtId="0" fontId="216" fillId="33" borderId="120" xfId="1749" applyFont="1" applyFill="1" applyBorder="1" applyAlignment="1">
      <alignment horizontal="center" vertical="center" shrinkToFit="1"/>
    </xf>
    <xf numFmtId="0" fontId="216" fillId="33" borderId="116" xfId="1749" applyFont="1" applyFill="1" applyBorder="1" applyAlignment="1">
      <alignment horizontal="center" vertical="center" shrinkToFit="1"/>
    </xf>
    <xf numFmtId="0" fontId="216" fillId="33" borderId="38" xfId="1749" applyFont="1" applyFill="1" applyBorder="1" applyAlignment="1">
      <alignment horizontal="center" vertical="center" shrinkToFit="1"/>
    </xf>
    <xf numFmtId="0" fontId="216" fillId="33" borderId="115" xfId="1749" applyFont="1" applyFill="1" applyBorder="1" applyAlignment="1">
      <alignment horizontal="center" vertical="center" shrinkToFit="1"/>
    </xf>
    <xf numFmtId="0" fontId="216" fillId="33" borderId="59" xfId="1749" applyFont="1" applyFill="1" applyBorder="1" applyAlignment="1">
      <alignment horizontal="center" vertical="center" wrapText="1" shrinkToFit="1"/>
    </xf>
    <xf numFmtId="0" fontId="216" fillId="33" borderId="13" xfId="1749" applyFont="1" applyFill="1" applyBorder="1" applyAlignment="1">
      <alignment horizontal="center" vertical="center" shrinkToFit="1"/>
    </xf>
    <xf numFmtId="0" fontId="181" fillId="0" borderId="0" xfId="1749" quotePrefix="1" applyFont="1" applyAlignment="1">
      <alignment horizontal="left" vertical="center"/>
    </xf>
    <xf numFmtId="0" fontId="186" fillId="33" borderId="168" xfId="1749" quotePrefix="1" applyFont="1" applyFill="1" applyBorder="1" applyAlignment="1">
      <alignment horizontal="center" vertical="center"/>
    </xf>
    <xf numFmtId="0" fontId="186" fillId="33" borderId="169" xfId="1749" quotePrefix="1" applyFont="1" applyFill="1" applyBorder="1" applyAlignment="1">
      <alignment horizontal="center" vertical="center"/>
    </xf>
    <xf numFmtId="0" fontId="186" fillId="33" borderId="170" xfId="1749" quotePrefix="1" applyFont="1" applyFill="1" applyBorder="1" applyAlignment="1">
      <alignment horizontal="center" vertical="center"/>
    </xf>
    <xf numFmtId="0" fontId="186" fillId="33" borderId="24" xfId="1749" quotePrefix="1" applyFont="1" applyFill="1" applyBorder="1" applyAlignment="1">
      <alignment horizontal="center" vertical="center"/>
    </xf>
    <xf numFmtId="0" fontId="186" fillId="33" borderId="25" xfId="1749" quotePrefix="1" applyFont="1" applyFill="1" applyBorder="1" applyAlignment="1">
      <alignment horizontal="center" vertical="center"/>
    </xf>
    <xf numFmtId="0" fontId="186" fillId="33" borderId="121" xfId="1749" quotePrefix="1" applyFont="1" applyFill="1" applyBorder="1" applyAlignment="1">
      <alignment horizontal="center" vertical="center"/>
    </xf>
    <xf numFmtId="0" fontId="186" fillId="33" borderId="169" xfId="1749" applyFont="1" applyFill="1" applyBorder="1" applyAlignment="1">
      <alignment horizontal="center" vertical="center"/>
    </xf>
    <xf numFmtId="0" fontId="186" fillId="33" borderId="170" xfId="1749" applyFont="1" applyFill="1" applyBorder="1" applyAlignment="1">
      <alignment horizontal="center" vertical="center"/>
    </xf>
    <xf numFmtId="37" fontId="186" fillId="33" borderId="72" xfId="1749" applyNumberFormat="1" applyFont="1" applyFill="1" applyBorder="1" applyAlignment="1">
      <alignment horizontal="center" vertical="center"/>
    </xf>
    <xf numFmtId="37" fontId="186" fillId="33" borderId="171" xfId="1749" applyNumberFormat="1" applyFont="1" applyFill="1" applyBorder="1" applyAlignment="1">
      <alignment horizontal="center" vertical="center"/>
    </xf>
    <xf numFmtId="37" fontId="186" fillId="33" borderId="172" xfId="1749" applyNumberFormat="1" applyFont="1" applyFill="1" applyBorder="1" applyAlignment="1">
      <alignment horizontal="center" vertical="center"/>
    </xf>
    <xf numFmtId="37" fontId="186" fillId="33" borderId="12" xfId="1749" applyNumberFormat="1" applyFont="1" applyFill="1" applyBorder="1" applyAlignment="1">
      <alignment horizontal="center" vertical="center"/>
    </xf>
    <xf numFmtId="0" fontId="186" fillId="33" borderId="104" xfId="1749" applyFont="1" applyFill="1" applyBorder="1" applyAlignment="1">
      <alignment horizontal="center" vertical="center"/>
    </xf>
    <xf numFmtId="0" fontId="186" fillId="33" borderId="10" xfId="1749" applyFont="1" applyFill="1" applyBorder="1" applyAlignment="1">
      <alignment horizontal="center" vertical="center"/>
    </xf>
    <xf numFmtId="37" fontId="186" fillId="33" borderId="72" xfId="1749" applyNumberFormat="1" applyFont="1" applyFill="1" applyBorder="1" applyAlignment="1">
      <alignment horizontal="center" vertical="center" wrapText="1"/>
    </xf>
    <xf numFmtId="37" fontId="186" fillId="33" borderId="169" xfId="1749" applyNumberFormat="1" applyFont="1" applyFill="1" applyBorder="1" applyAlignment="1">
      <alignment horizontal="center" vertical="center"/>
    </xf>
    <xf numFmtId="37" fontId="186" fillId="33" borderId="170" xfId="1749" applyNumberFormat="1" applyFont="1" applyFill="1" applyBorder="1" applyAlignment="1">
      <alignment horizontal="center" vertical="center"/>
    </xf>
    <xf numFmtId="37" fontId="186" fillId="33" borderId="25" xfId="1749" applyNumberFormat="1" applyFont="1" applyFill="1" applyBorder="1" applyAlignment="1">
      <alignment horizontal="center" vertical="center"/>
    </xf>
    <xf numFmtId="37" fontId="186" fillId="33" borderId="121" xfId="1749" applyNumberFormat="1" applyFont="1" applyFill="1" applyBorder="1" applyAlignment="1">
      <alignment horizontal="center" vertical="center"/>
    </xf>
    <xf numFmtId="37" fontId="186" fillId="33" borderId="38" xfId="1749" applyNumberFormat="1" applyFont="1" applyFill="1" applyBorder="1" applyAlignment="1">
      <alignment horizontal="center" vertical="center"/>
    </xf>
    <xf numFmtId="37" fontId="186" fillId="33" borderId="115" xfId="1749" applyNumberFormat="1" applyFont="1" applyFill="1" applyBorder="1" applyAlignment="1">
      <alignment horizontal="center" vertical="center"/>
    </xf>
    <xf numFmtId="37" fontId="186" fillId="33" borderId="10" xfId="1749" applyNumberFormat="1" applyFont="1" applyFill="1" applyBorder="1" applyAlignment="1">
      <alignment horizontal="center" vertical="center"/>
    </xf>
    <xf numFmtId="37" fontId="186" fillId="33" borderId="40" xfId="1749" applyNumberFormat="1" applyFont="1" applyFill="1" applyBorder="1" applyAlignment="1">
      <alignment horizontal="center" vertical="center"/>
    </xf>
    <xf numFmtId="0" fontId="186" fillId="33" borderId="10" xfId="1749" quotePrefix="1" applyFont="1" applyFill="1" applyBorder="1" applyAlignment="1">
      <alignment horizontal="center" vertical="center"/>
    </xf>
    <xf numFmtId="0" fontId="186" fillId="33" borderId="10" xfId="1749" applyFont="1" applyFill="1" applyBorder="1" applyAlignment="1">
      <alignment horizontal="center" vertical="center" wrapText="1"/>
    </xf>
    <xf numFmtId="0" fontId="186" fillId="0" borderId="60" xfId="1749" applyFont="1" applyBorder="1" applyAlignment="1">
      <alignment horizontal="center" vertical="center"/>
    </xf>
    <xf numFmtId="0" fontId="186" fillId="0" borderId="5" xfId="1749" applyFont="1" applyBorder="1" applyAlignment="1">
      <alignment horizontal="center" vertical="center"/>
    </xf>
    <xf numFmtId="0" fontId="186" fillId="0" borderId="81" xfId="1749" applyFont="1" applyBorder="1" applyAlignment="1">
      <alignment horizontal="center" vertical="center"/>
    </xf>
    <xf numFmtId="41" fontId="187" fillId="0" borderId="47" xfId="1749" applyNumberFormat="1" applyFont="1" applyBorder="1" applyAlignment="1">
      <alignment horizontal="center" vertical="center"/>
    </xf>
    <xf numFmtId="41" fontId="187" fillId="0" borderId="5" xfId="1749" applyNumberFormat="1" applyFont="1" applyBorder="1" applyAlignment="1">
      <alignment horizontal="center" vertical="center"/>
    </xf>
    <xf numFmtId="41" fontId="187" fillId="0" borderId="81" xfId="1749" applyNumberFormat="1" applyFont="1" applyBorder="1" applyAlignment="1">
      <alignment horizontal="center" vertical="center"/>
    </xf>
    <xf numFmtId="37" fontId="185" fillId="0" borderId="172" xfId="1749" applyNumberFormat="1" applyFont="1" applyBorder="1" applyAlignment="1">
      <alignment horizontal="center" vertical="center"/>
    </xf>
    <xf numFmtId="37" fontId="185" fillId="0" borderId="12" xfId="1749" applyNumberFormat="1" applyFont="1" applyBorder="1" applyAlignment="1">
      <alignment horizontal="center" vertical="center"/>
    </xf>
    <xf numFmtId="41" fontId="185" fillId="0" borderId="36" xfId="1750" quotePrefix="1" applyFont="1" applyBorder="1" applyAlignment="1">
      <alignment horizontal="center" vertical="center"/>
    </xf>
    <xf numFmtId="0" fontId="186" fillId="0" borderId="35" xfId="1749" applyFont="1" applyBorder="1" applyAlignment="1">
      <alignment horizontal="center" vertical="center"/>
    </xf>
    <xf numFmtId="0" fontId="186" fillId="0" borderId="36" xfId="1749" applyFont="1" applyBorder="1" applyAlignment="1">
      <alignment horizontal="center" vertical="center"/>
    </xf>
    <xf numFmtId="41" fontId="186" fillId="0" borderId="36" xfId="1749" applyNumberFormat="1" applyFont="1" applyBorder="1" applyAlignment="1">
      <alignment horizontal="center" vertical="center"/>
    </xf>
    <xf numFmtId="10" fontId="186" fillId="0" borderId="36" xfId="1749" quotePrefix="1" applyNumberFormat="1" applyFont="1" applyBorder="1" applyAlignment="1">
      <alignment horizontal="center" vertical="center"/>
    </xf>
    <xf numFmtId="0" fontId="186" fillId="33" borderId="72" xfId="1749" applyFont="1" applyFill="1" applyBorder="1" applyAlignment="1">
      <alignment horizontal="center" vertical="center" wrapText="1"/>
    </xf>
    <xf numFmtId="0" fontId="186" fillId="33" borderId="169" xfId="1749" applyFont="1" applyFill="1" applyBorder="1" applyAlignment="1">
      <alignment horizontal="center" vertical="center" wrapText="1"/>
    </xf>
    <xf numFmtId="0" fontId="186" fillId="33" borderId="170" xfId="1749" applyFont="1" applyFill="1" applyBorder="1" applyAlignment="1">
      <alignment horizontal="center" vertical="center" wrapText="1"/>
    </xf>
    <xf numFmtId="0" fontId="186" fillId="33" borderId="172" xfId="1749" applyFont="1" applyFill="1" applyBorder="1" applyAlignment="1">
      <alignment horizontal="center" vertical="center" wrapText="1"/>
    </xf>
    <xf numFmtId="0" fontId="186" fillId="33" borderId="25" xfId="1749" applyFont="1" applyFill="1" applyBorder="1" applyAlignment="1">
      <alignment horizontal="center" vertical="center" wrapText="1"/>
    </xf>
    <xf numFmtId="0" fontId="186" fillId="33" borderId="121" xfId="1749" applyFont="1" applyFill="1" applyBorder="1" applyAlignment="1">
      <alignment horizontal="center" vertical="center" wrapText="1"/>
    </xf>
    <xf numFmtId="3" fontId="185" fillId="0" borderId="0" xfId="1749" applyNumberFormat="1" applyFont="1" applyAlignment="1">
      <alignment horizontal="right" vertical="center"/>
    </xf>
    <xf numFmtId="10" fontId="186" fillId="0" borderId="0" xfId="1749" applyNumberFormat="1" applyFont="1" applyAlignment="1">
      <alignment horizontal="center" vertical="center"/>
    </xf>
    <xf numFmtId="0" fontId="186" fillId="33" borderId="116" xfId="1749" quotePrefix="1" applyFont="1" applyFill="1" applyBorder="1" applyAlignment="1">
      <alignment horizontal="center" vertical="center"/>
    </xf>
    <xf numFmtId="0" fontId="186" fillId="33" borderId="38" xfId="1749" quotePrefix="1" applyFont="1" applyFill="1" applyBorder="1" applyAlignment="1">
      <alignment horizontal="center" vertical="center"/>
    </xf>
    <xf numFmtId="0" fontId="186" fillId="33" borderId="39" xfId="1749" quotePrefix="1" applyFont="1" applyFill="1" applyBorder="1" applyAlignment="1">
      <alignment horizontal="center" vertical="center"/>
    </xf>
    <xf numFmtId="0" fontId="186" fillId="33" borderId="38" xfId="1749" applyFont="1" applyFill="1" applyBorder="1" applyAlignment="1">
      <alignment horizontal="center" vertical="center" wrapText="1"/>
    </xf>
    <xf numFmtId="37" fontId="186" fillId="33" borderId="38" xfId="1749" applyNumberFormat="1" applyFont="1" applyFill="1" applyBorder="1" applyAlignment="1">
      <alignment horizontal="center" vertical="center" wrapText="1"/>
    </xf>
    <xf numFmtId="37" fontId="186" fillId="33" borderId="10" xfId="1749" applyNumberFormat="1" applyFont="1" applyFill="1" applyBorder="1" applyAlignment="1">
      <alignment horizontal="center" vertical="center" wrapText="1"/>
    </xf>
    <xf numFmtId="37" fontId="186" fillId="33" borderId="38" xfId="1749" quotePrefix="1" applyNumberFormat="1" applyFont="1" applyFill="1" applyBorder="1" applyAlignment="1">
      <alignment horizontal="center" vertical="center" wrapText="1"/>
    </xf>
    <xf numFmtId="37" fontId="186" fillId="33" borderId="10" xfId="1749" quotePrefix="1" applyNumberFormat="1" applyFont="1" applyFill="1" applyBorder="1" applyAlignment="1">
      <alignment horizontal="center" vertical="center" wrapText="1"/>
    </xf>
    <xf numFmtId="39" fontId="185" fillId="0" borderId="0" xfId="1749" applyNumberFormat="1" applyFont="1" applyAlignment="1">
      <alignment horizontal="center" vertical="center"/>
    </xf>
    <xf numFmtId="39" fontId="185" fillId="0" borderId="0" xfId="1749" quotePrefix="1" applyNumberFormat="1" applyFont="1" applyAlignment="1">
      <alignment horizontal="center" vertical="center"/>
    </xf>
    <xf numFmtId="0" fontId="186" fillId="33" borderId="24" xfId="1749" applyFont="1" applyFill="1" applyBorder="1" applyAlignment="1">
      <alignment horizontal="left" vertical="center"/>
    </xf>
    <xf numFmtId="0" fontId="186" fillId="33" borderId="25" xfId="1749" applyFont="1" applyFill="1" applyBorder="1" applyAlignment="1">
      <alignment horizontal="left" vertical="center"/>
    </xf>
    <xf numFmtId="0" fontId="186" fillId="33" borderId="121" xfId="1749" applyFont="1" applyFill="1" applyBorder="1" applyAlignment="1">
      <alignment horizontal="left" vertical="center"/>
    </xf>
    <xf numFmtId="41" fontId="185" fillId="0" borderId="47" xfId="1751" quotePrefix="1" applyFont="1" applyBorder="1" applyAlignment="1">
      <alignment horizontal="center" vertical="center"/>
    </xf>
    <xf numFmtId="41" fontId="185" fillId="0" borderId="81" xfId="1751" quotePrefix="1" applyFont="1" applyBorder="1" applyAlignment="1">
      <alignment horizontal="center" vertical="center"/>
    </xf>
    <xf numFmtId="41" fontId="185" fillId="0" borderId="5" xfId="1751" quotePrefix="1" applyFont="1" applyBorder="1" applyAlignment="1">
      <alignment horizontal="center" vertical="center"/>
    </xf>
    <xf numFmtId="37" fontId="185" fillId="0" borderId="36" xfId="1749" applyNumberFormat="1" applyFont="1" applyBorder="1" applyAlignment="1">
      <alignment horizontal="center" vertical="center"/>
    </xf>
    <xf numFmtId="37" fontId="185" fillId="0" borderId="37" xfId="1749" applyNumberFormat="1" applyFont="1" applyBorder="1" applyAlignment="1">
      <alignment horizontal="center" vertical="center"/>
    </xf>
    <xf numFmtId="0" fontId="186" fillId="33" borderId="168" xfId="1749" applyFont="1" applyFill="1" applyBorder="1" applyAlignment="1">
      <alignment horizontal="center" vertical="center"/>
    </xf>
    <xf numFmtId="9" fontId="185" fillId="0" borderId="36" xfId="1749" quotePrefix="1" applyNumberFormat="1" applyFont="1" applyBorder="1" applyAlignment="1">
      <alignment horizontal="center" vertical="center"/>
    </xf>
    <xf numFmtId="41" fontId="191" fillId="26" borderId="36" xfId="1750" quotePrefix="1" applyFont="1" applyFill="1" applyBorder="1" applyAlignment="1">
      <alignment horizontal="center" vertical="center"/>
    </xf>
    <xf numFmtId="9" fontId="191" fillId="26" borderId="36" xfId="1749" quotePrefix="1" applyNumberFormat="1" applyFont="1" applyFill="1" applyBorder="1" applyAlignment="1">
      <alignment horizontal="center" vertical="center"/>
    </xf>
    <xf numFmtId="0" fontId="186" fillId="0" borderId="60" xfId="1749" applyFont="1" applyBorder="1" applyAlignment="1">
      <alignment horizontal="center" vertical="center" shrinkToFit="1"/>
    </xf>
    <xf numFmtId="0" fontId="186" fillId="0" borderId="5" xfId="1749" applyFont="1" applyBorder="1" applyAlignment="1">
      <alignment horizontal="center" vertical="center" shrinkToFit="1"/>
    </xf>
    <xf numFmtId="0" fontId="186" fillId="0" borderId="81" xfId="1749" applyFont="1" applyBorder="1" applyAlignment="1">
      <alignment horizontal="center" vertical="center" shrinkToFit="1"/>
    </xf>
    <xf numFmtId="2" fontId="185" fillId="0" borderId="47" xfId="1749" applyNumberFormat="1" applyFont="1" applyBorder="1" applyAlignment="1">
      <alignment horizontal="center" vertical="center"/>
    </xf>
    <xf numFmtId="2" fontId="185" fillId="0" borderId="5" xfId="1749" applyNumberFormat="1" applyFont="1" applyBorder="1" applyAlignment="1">
      <alignment horizontal="center" vertical="center"/>
    </xf>
    <xf numFmtId="2" fontId="185" fillId="0" borderId="81" xfId="1749" applyNumberFormat="1" applyFont="1" applyBorder="1" applyAlignment="1">
      <alignment horizontal="center" vertical="center"/>
    </xf>
    <xf numFmtId="188" fontId="185" fillId="0" borderId="133" xfId="1749" quotePrefix="1" applyNumberFormat="1" applyFont="1" applyBorder="1" applyAlignment="1">
      <alignment horizontal="center" vertical="center"/>
    </xf>
    <xf numFmtId="188" fontId="185" fillId="0" borderId="119" xfId="1749" quotePrefix="1" applyNumberFormat="1" applyFont="1" applyBorder="1" applyAlignment="1">
      <alignment horizontal="center" vertical="center"/>
    </xf>
    <xf numFmtId="0" fontId="186" fillId="33" borderId="168" xfId="1749" quotePrefix="1" applyFont="1" applyFill="1" applyBorder="1" applyAlignment="1">
      <alignment horizontal="center" vertical="center" wrapText="1"/>
    </xf>
    <xf numFmtId="0" fontId="186" fillId="33" borderId="169" xfId="1749" quotePrefix="1" applyFont="1" applyFill="1" applyBorder="1" applyAlignment="1">
      <alignment horizontal="center" vertical="center" wrapText="1"/>
    </xf>
    <xf numFmtId="0" fontId="186" fillId="33" borderId="24" xfId="1749" quotePrefix="1" applyFont="1" applyFill="1" applyBorder="1" applyAlignment="1">
      <alignment horizontal="center" vertical="center" wrapText="1"/>
    </xf>
    <xf numFmtId="0" fontId="186" fillId="33" borderId="25" xfId="1749" quotePrefix="1" applyFont="1" applyFill="1" applyBorder="1" applyAlignment="1">
      <alignment horizontal="center" vertical="center" wrapText="1"/>
    </xf>
    <xf numFmtId="0" fontId="186" fillId="33" borderId="76" xfId="1749" applyFont="1" applyFill="1" applyBorder="1" applyAlignment="1">
      <alignment horizontal="center" vertical="center"/>
    </xf>
    <xf numFmtId="0" fontId="186" fillId="33" borderId="67" xfId="1749" applyFont="1" applyFill="1" applyBorder="1" applyAlignment="1">
      <alignment horizontal="center" vertical="center"/>
    </xf>
    <xf numFmtId="0" fontId="186" fillId="33" borderId="114" xfId="1749" applyFont="1" applyFill="1" applyBorder="1" applyAlignment="1">
      <alignment horizontal="center" vertical="center"/>
    </xf>
    <xf numFmtId="0" fontId="186" fillId="33" borderId="133" xfId="1749" applyFont="1" applyFill="1" applyBorder="1" applyAlignment="1">
      <alignment horizontal="center" vertical="center"/>
    </xf>
    <xf numFmtId="0" fontId="186" fillId="33" borderId="132" xfId="1749" applyFont="1" applyFill="1" applyBorder="1" applyAlignment="1">
      <alignment horizontal="center" vertical="center"/>
    </xf>
    <xf numFmtId="0" fontId="191" fillId="33" borderId="133" xfId="1749" applyFont="1" applyFill="1" applyBorder="1" applyAlignment="1">
      <alignment horizontal="center" vertical="center"/>
    </xf>
    <xf numFmtId="0" fontId="191" fillId="33" borderId="132" xfId="1749" applyFont="1" applyFill="1" applyBorder="1" applyAlignment="1">
      <alignment horizontal="center" vertical="center"/>
    </xf>
    <xf numFmtId="0" fontId="191" fillId="33" borderId="104" xfId="1749" applyFont="1" applyFill="1" applyBorder="1" applyAlignment="1">
      <alignment horizontal="center" vertical="center"/>
    </xf>
    <xf numFmtId="0" fontId="186" fillId="0" borderId="66" xfId="1749" applyFont="1" applyBorder="1" applyAlignment="1">
      <alignment horizontal="center" vertical="center"/>
    </xf>
    <xf numFmtId="0" fontId="186" fillId="0" borderId="67" xfId="1749" applyFont="1" applyBorder="1" applyAlignment="1">
      <alignment horizontal="center" vertical="center"/>
    </xf>
    <xf numFmtId="41" fontId="186" fillId="0" borderId="76" xfId="1750" quotePrefix="1" applyFont="1" applyBorder="1" applyAlignment="1">
      <alignment horizontal="center" vertical="center"/>
    </xf>
    <xf numFmtId="41" fontId="186" fillId="0" borderId="67" xfId="1750" quotePrefix="1" applyFont="1" applyBorder="1" applyAlignment="1">
      <alignment horizontal="center" vertical="center"/>
    </xf>
    <xf numFmtId="37" fontId="186" fillId="0" borderId="76" xfId="1749" applyNumberFormat="1" applyFont="1" applyBorder="1" applyAlignment="1">
      <alignment horizontal="center" vertical="center"/>
    </xf>
    <xf numFmtId="37" fontId="186" fillId="0" borderId="68" xfId="1749" applyNumberFormat="1" applyFont="1" applyBorder="1" applyAlignment="1">
      <alignment horizontal="center" vertical="center"/>
    </xf>
    <xf numFmtId="0" fontId="185" fillId="0" borderId="69" xfId="1749" applyFont="1" applyBorder="1" applyAlignment="1">
      <alignment horizontal="center" vertical="center"/>
    </xf>
    <xf numFmtId="0" fontId="185" fillId="0" borderId="45" xfId="1749" applyFont="1" applyBorder="1" applyAlignment="1">
      <alignment horizontal="center" vertical="center"/>
    </xf>
    <xf numFmtId="41" fontId="185" fillId="0" borderId="51" xfId="1750" quotePrefix="1" applyFont="1" applyBorder="1" applyAlignment="1">
      <alignment horizontal="center" vertical="center"/>
    </xf>
    <xf numFmtId="41" fontId="185" fillId="0" borderId="52" xfId="1750" quotePrefix="1" applyFont="1" applyBorder="1" applyAlignment="1">
      <alignment horizontal="center" vertical="center"/>
    </xf>
    <xf numFmtId="41" fontId="192" fillId="0" borderId="44" xfId="1750" quotePrefix="1" applyFont="1" applyBorder="1" applyAlignment="1">
      <alignment horizontal="center" vertical="center"/>
    </xf>
    <xf numFmtId="41" fontId="192" fillId="0" borderId="45" xfId="1750" quotePrefix="1" applyFont="1" applyBorder="1" applyAlignment="1">
      <alignment horizontal="center" vertical="center"/>
    </xf>
    <xf numFmtId="41" fontId="185" fillId="0" borderId="44" xfId="1750" quotePrefix="1" applyFont="1" applyBorder="1" applyAlignment="1">
      <alignment horizontal="center" vertical="center"/>
    </xf>
    <xf numFmtId="41" fontId="185" fillId="0" borderId="45" xfId="1750" quotePrefix="1" applyFont="1" applyBorder="1" applyAlignment="1">
      <alignment horizontal="center" vertical="center"/>
    </xf>
    <xf numFmtId="37" fontId="185" fillId="0" borderId="44" xfId="1749" applyNumberFormat="1" applyFont="1" applyBorder="1" applyAlignment="1">
      <alignment horizontal="center" vertical="center"/>
    </xf>
    <xf numFmtId="37" fontId="185" fillId="0" borderId="50" xfId="1749" applyNumberFormat="1" applyFont="1" applyBorder="1" applyAlignment="1">
      <alignment horizontal="center" vertical="center"/>
    </xf>
    <xf numFmtId="0" fontId="185" fillId="0" borderId="103" xfId="1749" applyFont="1" applyBorder="1" applyAlignment="1">
      <alignment horizontal="center" vertical="center"/>
    </xf>
    <xf numFmtId="0" fontId="185" fillId="0" borderId="132" xfId="1749" applyFont="1" applyBorder="1" applyAlignment="1">
      <alignment horizontal="center" vertical="center"/>
    </xf>
    <xf numFmtId="41" fontId="186" fillId="0" borderId="133" xfId="1750" quotePrefix="1" applyFont="1" applyBorder="1" applyAlignment="1">
      <alignment horizontal="center" vertical="center"/>
    </xf>
    <xf numFmtId="41" fontId="186" fillId="0" borderId="132" xfId="1750" quotePrefix="1" applyFont="1" applyBorder="1" applyAlignment="1">
      <alignment horizontal="center" vertical="center"/>
    </xf>
    <xf numFmtId="41" fontId="186" fillId="0" borderId="104" xfId="1750" quotePrefix="1" applyFont="1" applyBorder="1" applyAlignment="1">
      <alignment horizontal="center" vertical="center"/>
    </xf>
    <xf numFmtId="41" fontId="192" fillId="0" borderId="133" xfId="1750" quotePrefix="1" applyFont="1" applyBorder="1" applyAlignment="1">
      <alignment horizontal="center" vertical="center"/>
    </xf>
    <xf numFmtId="41" fontId="192" fillId="0" borderId="132" xfId="1750" quotePrefix="1" applyFont="1" applyBorder="1" applyAlignment="1">
      <alignment horizontal="center" vertical="center"/>
    </xf>
    <xf numFmtId="41" fontId="185" fillId="0" borderId="133" xfId="1750" quotePrefix="1" applyFont="1" applyBorder="1" applyAlignment="1">
      <alignment horizontal="center" vertical="center"/>
    </xf>
    <xf numFmtId="41" fontId="185" fillId="0" borderId="132" xfId="1750" quotePrefix="1" applyFont="1" applyBorder="1" applyAlignment="1">
      <alignment horizontal="center" vertical="center"/>
    </xf>
    <xf numFmtId="37" fontId="185" fillId="0" borderId="133" xfId="1749" applyNumberFormat="1" applyFont="1" applyBorder="1" applyAlignment="1">
      <alignment horizontal="center" vertical="center"/>
    </xf>
    <xf numFmtId="37" fontId="185" fillId="0" borderId="119" xfId="1749" applyNumberFormat="1" applyFont="1" applyBorder="1" applyAlignment="1">
      <alignment horizontal="center" vertical="center"/>
    </xf>
    <xf numFmtId="0" fontId="186" fillId="33" borderId="133" xfId="1749" quotePrefix="1" applyFont="1" applyFill="1" applyBorder="1" applyAlignment="1">
      <alignment horizontal="center" vertical="center" wrapText="1" shrinkToFit="1"/>
    </xf>
    <xf numFmtId="0" fontId="186" fillId="33" borderId="132" xfId="1749" quotePrefix="1" applyFont="1" applyFill="1" applyBorder="1" applyAlignment="1">
      <alignment horizontal="center" vertical="center" shrinkToFit="1"/>
    </xf>
    <xf numFmtId="0" fontId="186" fillId="33" borderId="104" xfId="1749" quotePrefix="1" applyFont="1" applyFill="1" applyBorder="1" applyAlignment="1">
      <alignment horizontal="center" vertical="center" shrinkToFit="1"/>
    </xf>
    <xf numFmtId="0" fontId="186" fillId="33" borderId="133" xfId="1749" quotePrefix="1" applyFont="1" applyFill="1" applyBorder="1" applyAlignment="1">
      <alignment horizontal="center" vertical="center"/>
    </xf>
    <xf numFmtId="0" fontId="186" fillId="33" borderId="132" xfId="1749" quotePrefix="1" applyFont="1" applyFill="1" applyBorder="1" applyAlignment="1">
      <alignment horizontal="center" vertical="center"/>
    </xf>
    <xf numFmtId="0" fontId="186" fillId="33" borderId="104" xfId="1749" quotePrefix="1" applyFont="1" applyFill="1" applyBorder="1" applyAlignment="1">
      <alignment horizontal="center" vertical="center"/>
    </xf>
    <xf numFmtId="41" fontId="185" fillId="0" borderId="47" xfId="1750" quotePrefix="1" applyFont="1" applyBorder="1" applyAlignment="1">
      <alignment horizontal="center" vertical="center"/>
    </xf>
    <xf numFmtId="41" fontId="185" fillId="0" borderId="5" xfId="1750" quotePrefix="1" applyFont="1" applyBorder="1" applyAlignment="1">
      <alignment horizontal="center" vertical="center"/>
    </xf>
    <xf numFmtId="10" fontId="186" fillId="0" borderId="47" xfId="1749" quotePrefix="1" applyNumberFormat="1" applyFont="1" applyBorder="1" applyAlignment="1">
      <alignment horizontal="center" vertical="center"/>
    </xf>
    <xf numFmtId="10" fontId="186" fillId="0" borderId="5" xfId="1749" quotePrefix="1" applyNumberFormat="1" applyFont="1" applyBorder="1" applyAlignment="1">
      <alignment horizontal="center" vertical="center"/>
    </xf>
    <xf numFmtId="0" fontId="186" fillId="0" borderId="81" xfId="1749" quotePrefix="1" applyFont="1" applyBorder="1" applyAlignment="1">
      <alignment horizontal="center" vertical="center"/>
    </xf>
    <xf numFmtId="41" fontId="186" fillId="0" borderId="47" xfId="1750" quotePrefix="1" applyFont="1" applyBorder="1" applyAlignment="1">
      <alignment horizontal="center" vertical="center"/>
    </xf>
    <xf numFmtId="41" fontId="186" fillId="0" borderId="5" xfId="1750" quotePrefix="1" applyFont="1" applyBorder="1" applyAlignment="1">
      <alignment horizontal="center" vertical="center"/>
    </xf>
    <xf numFmtId="41" fontId="186" fillId="0" borderId="48" xfId="1750" quotePrefix="1" applyFont="1" applyBorder="1" applyAlignment="1">
      <alignment horizontal="center" vertical="center"/>
    </xf>
    <xf numFmtId="0" fontId="186" fillId="33" borderId="72" xfId="1749" applyFont="1" applyFill="1" applyBorder="1" applyAlignment="1">
      <alignment horizontal="center" vertical="center"/>
    </xf>
    <xf numFmtId="0" fontId="186" fillId="33" borderId="171" xfId="1749" applyFont="1" applyFill="1" applyBorder="1" applyAlignment="1">
      <alignment horizontal="center" vertical="center"/>
    </xf>
    <xf numFmtId="0" fontId="186" fillId="33" borderId="172" xfId="1749" applyFont="1" applyFill="1" applyBorder="1" applyAlignment="1">
      <alignment horizontal="center" vertical="center"/>
    </xf>
    <xf numFmtId="0" fontId="186" fillId="33" borderId="25" xfId="1749" applyFont="1" applyFill="1" applyBorder="1" applyAlignment="1">
      <alignment horizontal="center" vertical="center"/>
    </xf>
    <xf numFmtId="0" fontId="186" fillId="33" borderId="12" xfId="1749" applyFont="1" applyFill="1" applyBorder="1" applyAlignment="1">
      <alignment horizontal="center" vertical="center"/>
    </xf>
    <xf numFmtId="0" fontId="186" fillId="33" borderId="168" xfId="1749" applyFont="1" applyFill="1" applyBorder="1" applyAlignment="1">
      <alignment horizontal="center" vertical="center" wrapText="1"/>
    </xf>
    <xf numFmtId="177" fontId="185" fillId="0" borderId="47" xfId="1749" applyNumberFormat="1" applyFont="1" applyBorder="1" applyAlignment="1">
      <alignment horizontal="center" vertical="center"/>
    </xf>
    <xf numFmtId="177" fontId="185" fillId="0" borderId="5" xfId="1749" applyNumberFormat="1" applyFont="1" applyBorder="1" applyAlignment="1">
      <alignment horizontal="center" vertical="center"/>
    </xf>
    <xf numFmtId="177" fontId="185" fillId="0" borderId="81" xfId="1749" applyNumberFormat="1" applyFont="1" applyBorder="1" applyAlignment="1">
      <alignment horizontal="center" vertical="center"/>
    </xf>
    <xf numFmtId="0" fontId="193" fillId="0" borderId="60" xfId="1749" quotePrefix="1" applyFont="1" applyBorder="1" applyAlignment="1">
      <alignment horizontal="center" vertical="center" wrapText="1"/>
    </xf>
    <xf numFmtId="0" fontId="194" fillId="0" borderId="5" xfId="1749" quotePrefix="1" applyFont="1" applyBorder="1" applyAlignment="1">
      <alignment horizontal="center" vertical="center"/>
    </xf>
    <xf numFmtId="0" fontId="194" fillId="0" borderId="81" xfId="1749" quotePrefix="1" applyFont="1" applyBorder="1" applyAlignment="1">
      <alignment horizontal="center" vertical="center"/>
    </xf>
    <xf numFmtId="0" fontId="186" fillId="33" borderId="38" xfId="1749" applyFont="1" applyFill="1" applyBorder="1" applyAlignment="1">
      <alignment horizontal="center" vertical="center"/>
    </xf>
    <xf numFmtId="0" fontId="191" fillId="26" borderId="0" xfId="1749" quotePrefix="1" applyFont="1" applyFill="1" applyAlignment="1">
      <alignment horizontal="center" vertical="center"/>
    </xf>
    <xf numFmtId="41" fontId="220" fillId="0" borderId="47" xfId="1749" applyNumberFormat="1" applyFont="1" applyBorder="1" applyAlignment="1">
      <alignment horizontal="center" vertical="center"/>
    </xf>
    <xf numFmtId="41" fontId="220" fillId="0" borderId="5" xfId="1749" applyNumberFormat="1" applyFont="1" applyBorder="1" applyAlignment="1">
      <alignment horizontal="center" vertical="center"/>
    </xf>
    <xf numFmtId="41" fontId="220" fillId="0" borderId="81" xfId="1749" applyNumberFormat="1" applyFont="1" applyBorder="1" applyAlignment="1">
      <alignment horizontal="center" vertical="center"/>
    </xf>
    <xf numFmtId="0" fontId="186" fillId="0" borderId="0" xfId="1749" applyFont="1" applyAlignment="1">
      <alignment horizontal="center" vertical="center"/>
    </xf>
    <xf numFmtId="41" fontId="186" fillId="0" borderId="36" xfId="1750" quotePrefix="1" applyFont="1" applyBorder="1" applyAlignment="1">
      <alignment horizontal="center" vertical="center"/>
    </xf>
    <xf numFmtId="0" fontId="186" fillId="0" borderId="116" xfId="1749" applyFont="1" applyBorder="1" applyAlignment="1">
      <alignment horizontal="center" vertical="center" wrapText="1" shrinkToFit="1"/>
    </xf>
    <xf numFmtId="0" fontId="186" fillId="0" borderId="38" xfId="1749" applyFont="1" applyBorder="1" applyAlignment="1">
      <alignment horizontal="center" vertical="center" shrinkToFit="1"/>
    </xf>
    <xf numFmtId="0" fontId="186" fillId="0" borderId="8" xfId="1749" applyFont="1" applyBorder="1" applyAlignment="1">
      <alignment horizontal="center" vertical="center" shrinkToFit="1"/>
    </xf>
    <xf numFmtId="0" fontId="186" fillId="0" borderId="14" xfId="1749" applyFont="1" applyBorder="1" applyAlignment="1">
      <alignment horizontal="center" vertical="center" shrinkToFit="1"/>
    </xf>
    <xf numFmtId="0" fontId="186" fillId="0" borderId="39" xfId="1749" applyFont="1" applyBorder="1" applyAlignment="1">
      <alignment horizontal="center" vertical="center" shrinkToFit="1"/>
    </xf>
    <xf numFmtId="0" fontId="186" fillId="0" borderId="10" xfId="1749" applyFont="1" applyBorder="1" applyAlignment="1">
      <alignment horizontal="center" vertical="center" shrinkToFit="1"/>
    </xf>
    <xf numFmtId="0" fontId="186" fillId="0" borderId="76" xfId="1749" applyFont="1" applyBorder="1" applyAlignment="1">
      <alignment horizontal="center" vertical="center" shrinkToFit="1"/>
    </xf>
    <xf numFmtId="0" fontId="186" fillId="0" borderId="67" xfId="1749" applyFont="1" applyBorder="1" applyAlignment="1">
      <alignment horizontal="center" vertical="center" shrinkToFit="1"/>
    </xf>
    <xf numFmtId="0" fontId="186" fillId="0" borderId="114" xfId="1749" applyFont="1" applyBorder="1" applyAlignment="1">
      <alignment horizontal="center" vertical="center" shrinkToFit="1"/>
    </xf>
    <xf numFmtId="2" fontId="185" fillId="0" borderId="76" xfId="1749" applyNumberFormat="1" applyFont="1" applyBorder="1" applyAlignment="1">
      <alignment horizontal="center" vertical="center"/>
    </xf>
    <xf numFmtId="2" fontId="185" fillId="0" borderId="67" xfId="1749" applyNumberFormat="1" applyFont="1" applyBorder="1" applyAlignment="1">
      <alignment horizontal="center" vertical="center"/>
    </xf>
    <xf numFmtId="2" fontId="185" fillId="0" borderId="114" xfId="1749" applyNumberFormat="1" applyFont="1" applyBorder="1" applyAlignment="1">
      <alignment horizontal="center" vertical="center"/>
    </xf>
    <xf numFmtId="2" fontId="185" fillId="0" borderId="133" xfId="1749" applyNumberFormat="1" applyFont="1" applyBorder="1" applyAlignment="1">
      <alignment horizontal="center" vertical="center"/>
    </xf>
    <xf numFmtId="2" fontId="185" fillId="0" borderId="132" xfId="1749" applyNumberFormat="1" applyFont="1" applyBorder="1" applyAlignment="1">
      <alignment horizontal="center" vertical="center"/>
    </xf>
    <xf numFmtId="2" fontId="185" fillId="0" borderId="104" xfId="1749" applyNumberFormat="1" applyFont="1" applyBorder="1" applyAlignment="1">
      <alignment horizontal="center" vertical="center"/>
    </xf>
    <xf numFmtId="2" fontId="185" fillId="0" borderId="44" xfId="1749" applyNumberFormat="1" applyFont="1" applyBorder="1" applyAlignment="1">
      <alignment horizontal="center" vertical="center"/>
    </xf>
    <xf numFmtId="2" fontId="185" fillId="0" borderId="45" xfId="1749" applyNumberFormat="1" applyFont="1" applyBorder="1" applyAlignment="1">
      <alignment horizontal="center" vertical="center"/>
    </xf>
    <xf numFmtId="2" fontId="185" fillId="0" borderId="70" xfId="1749" applyNumberFormat="1" applyFont="1" applyBorder="1" applyAlignment="1">
      <alignment horizontal="center" vertical="center"/>
    </xf>
    <xf numFmtId="188" fontId="185" fillId="0" borderId="72" xfId="1749" quotePrefix="1" applyNumberFormat="1" applyFont="1" applyBorder="1" applyAlignment="1">
      <alignment horizontal="center" vertical="center"/>
    </xf>
    <xf numFmtId="188" fontId="185" fillId="0" borderId="171" xfId="1749" quotePrefix="1" applyNumberFormat="1" applyFont="1" applyBorder="1" applyAlignment="1">
      <alignment horizontal="center" vertical="center"/>
    </xf>
    <xf numFmtId="188" fontId="185" fillId="0" borderId="141" xfId="1749" quotePrefix="1" applyNumberFormat="1" applyFont="1" applyBorder="1" applyAlignment="1">
      <alignment horizontal="center" vertical="center"/>
    </xf>
    <xf numFmtId="188" fontId="185" fillId="0" borderId="16" xfId="1749" quotePrefix="1" applyNumberFormat="1" applyFont="1" applyBorder="1" applyAlignment="1">
      <alignment horizontal="center" vertical="center"/>
    </xf>
    <xf numFmtId="188" fontId="185" fillId="0" borderId="172" xfId="1749" quotePrefix="1" applyNumberFormat="1" applyFont="1" applyBorder="1" applyAlignment="1">
      <alignment horizontal="center" vertical="center"/>
    </xf>
    <xf numFmtId="188" fontId="185" fillId="0" borderId="12" xfId="1749" quotePrefix="1" applyNumberFormat="1" applyFont="1" applyBorder="1" applyAlignment="1">
      <alignment horizontal="center" vertical="center"/>
    </xf>
    <xf numFmtId="0" fontId="186" fillId="0" borderId="44" xfId="1749" applyFont="1" applyBorder="1" applyAlignment="1">
      <alignment horizontal="center" vertical="center" shrinkToFit="1"/>
    </xf>
    <xf numFmtId="0" fontId="186" fillId="0" borderId="45" xfId="1749" applyFont="1" applyBorder="1" applyAlignment="1">
      <alignment horizontal="center" vertical="center" shrinkToFit="1"/>
    </xf>
    <xf numFmtId="0" fontId="186" fillId="0" borderId="70" xfId="1749" applyFont="1" applyBorder="1" applyAlignment="1">
      <alignment horizontal="center" vertical="center" shrinkToFit="1"/>
    </xf>
    <xf numFmtId="0" fontId="186" fillId="0" borderId="133" xfId="1749" applyFont="1" applyBorder="1" applyAlignment="1">
      <alignment horizontal="center" vertical="center" shrinkToFit="1"/>
    </xf>
    <xf numFmtId="0" fontId="186" fillId="0" borderId="132" xfId="1749" applyFont="1" applyBorder="1" applyAlignment="1">
      <alignment horizontal="center" vertical="center" shrinkToFit="1"/>
    </xf>
    <xf numFmtId="0" fontId="186" fillId="0" borderId="104" xfId="1749" applyFont="1" applyBorder="1" applyAlignment="1">
      <alignment horizontal="center" vertical="center" shrinkToFit="1"/>
    </xf>
    <xf numFmtId="41" fontId="185" fillId="0" borderId="81" xfId="1750" quotePrefix="1" applyFont="1" applyBorder="1" applyAlignment="1">
      <alignment horizontal="center" vertical="center"/>
    </xf>
    <xf numFmtId="41" fontId="186" fillId="0" borderId="47" xfId="1749" quotePrefix="1" applyNumberFormat="1" applyFont="1" applyBorder="1" applyAlignment="1">
      <alignment horizontal="center" vertical="center"/>
    </xf>
    <xf numFmtId="41" fontId="186" fillId="0" borderId="5" xfId="1749" quotePrefix="1" applyNumberFormat="1" applyFont="1" applyBorder="1" applyAlignment="1">
      <alignment horizontal="center" vertical="center"/>
    </xf>
    <xf numFmtId="41" fontId="186" fillId="0" borderId="48" xfId="1749" quotePrefix="1" applyNumberFormat="1" applyFont="1" applyBorder="1" applyAlignment="1">
      <alignment horizontal="center" vertical="center"/>
    </xf>
    <xf numFmtId="0" fontId="186" fillId="33" borderId="132" xfId="1749" quotePrefix="1" applyFont="1" applyFill="1" applyBorder="1" applyAlignment="1">
      <alignment horizontal="center" vertical="center" wrapText="1" shrinkToFit="1"/>
    </xf>
    <xf numFmtId="0" fontId="186" fillId="33" borderId="104" xfId="1749" quotePrefix="1" applyFont="1" applyFill="1" applyBorder="1" applyAlignment="1">
      <alignment horizontal="center" vertical="center" wrapText="1" shrinkToFit="1"/>
    </xf>
    <xf numFmtId="0" fontId="194" fillId="0" borderId="60" xfId="1749" quotePrefix="1" applyFont="1" applyBorder="1" applyAlignment="1">
      <alignment horizontal="center" vertical="center" wrapText="1"/>
    </xf>
    <xf numFmtId="41" fontId="186" fillId="0" borderId="47" xfId="1749" applyNumberFormat="1" applyFont="1" applyBorder="1" applyAlignment="1">
      <alignment horizontal="center" vertical="center"/>
    </xf>
    <xf numFmtId="41" fontId="186" fillId="0" borderId="5" xfId="1749" applyNumberFormat="1" applyFont="1" applyBorder="1" applyAlignment="1">
      <alignment horizontal="center" vertical="center"/>
    </xf>
    <xf numFmtId="41" fontId="186" fillId="0" borderId="81" xfId="1749" applyNumberFormat="1" applyFont="1" applyBorder="1" applyAlignment="1">
      <alignment horizontal="center" vertical="center"/>
    </xf>
    <xf numFmtId="41" fontId="191" fillId="26" borderId="47" xfId="1749" applyNumberFormat="1" applyFont="1" applyFill="1" applyBorder="1" applyAlignment="1">
      <alignment horizontal="center" vertical="center"/>
    </xf>
    <xf numFmtId="41" fontId="191" fillId="26" borderId="5" xfId="1749" applyNumberFormat="1" applyFont="1" applyFill="1" applyBorder="1" applyAlignment="1">
      <alignment horizontal="center" vertical="center"/>
    </xf>
    <xf numFmtId="41" fontId="191" fillId="26" borderId="81" xfId="1749" applyNumberFormat="1" applyFont="1" applyFill="1" applyBorder="1" applyAlignment="1">
      <alignment horizontal="center" vertical="center"/>
    </xf>
    <xf numFmtId="0" fontId="186" fillId="33" borderId="72" xfId="1749" quotePrefix="1" applyFont="1" applyFill="1" applyBorder="1" applyAlignment="1">
      <alignment horizontal="center" vertical="center" wrapText="1"/>
    </xf>
    <xf numFmtId="0" fontId="186" fillId="33" borderId="170" xfId="1749" quotePrefix="1" applyFont="1" applyFill="1" applyBorder="1" applyAlignment="1">
      <alignment horizontal="center" vertical="center" wrapText="1"/>
    </xf>
    <xf numFmtId="0" fontId="186" fillId="33" borderId="172" xfId="1749" quotePrefix="1" applyFont="1" applyFill="1" applyBorder="1" applyAlignment="1">
      <alignment horizontal="center" vertical="center" wrapText="1"/>
    </xf>
    <xf numFmtId="0" fontId="186" fillId="33" borderId="121" xfId="1749" quotePrefix="1" applyFont="1" applyFill="1" applyBorder="1" applyAlignment="1">
      <alignment horizontal="center" vertical="center" wrapText="1"/>
    </xf>
    <xf numFmtId="37" fontId="186" fillId="33" borderId="76" xfId="1749" applyNumberFormat="1" applyFont="1" applyFill="1" applyBorder="1" applyAlignment="1">
      <alignment horizontal="center" vertical="center" wrapText="1"/>
    </xf>
    <xf numFmtId="37" fontId="186" fillId="33" borderId="67" xfId="1749" applyNumberFormat="1" applyFont="1" applyFill="1" applyBorder="1" applyAlignment="1">
      <alignment horizontal="center" vertical="center" wrapText="1"/>
    </xf>
    <xf numFmtId="37" fontId="186" fillId="33" borderId="114" xfId="1749" applyNumberFormat="1" applyFont="1" applyFill="1" applyBorder="1" applyAlignment="1">
      <alignment horizontal="center" vertical="center" wrapText="1"/>
    </xf>
    <xf numFmtId="10" fontId="186" fillId="0" borderId="81" xfId="1749" quotePrefix="1" applyNumberFormat="1" applyFont="1" applyBorder="1" applyAlignment="1">
      <alignment horizontal="center" vertical="center"/>
    </xf>
    <xf numFmtId="41" fontId="185" fillId="0" borderId="47" xfId="3041" quotePrefix="1" applyFont="1" applyBorder="1" applyAlignment="1">
      <alignment horizontal="center" vertical="center"/>
    </xf>
    <xf numFmtId="41" fontId="185" fillId="0" borderId="5" xfId="3041" quotePrefix="1" applyFont="1" applyBorder="1" applyAlignment="1">
      <alignment horizontal="center" vertical="center"/>
    </xf>
    <xf numFmtId="41" fontId="185" fillId="0" borderId="81" xfId="3041" quotePrefix="1" applyFont="1" applyBorder="1" applyAlignment="1">
      <alignment horizontal="center" vertical="center"/>
    </xf>
    <xf numFmtId="41" fontId="186" fillId="0" borderId="47" xfId="3041" quotePrefix="1" applyFont="1" applyBorder="1" applyAlignment="1">
      <alignment horizontal="center" vertical="center"/>
    </xf>
    <xf numFmtId="41" fontId="186" fillId="0" borderId="5" xfId="3041" quotePrefix="1" applyFont="1" applyBorder="1" applyAlignment="1">
      <alignment horizontal="center" vertical="center"/>
    </xf>
    <xf numFmtId="41" fontId="186" fillId="0" borderId="81" xfId="3041" quotePrefix="1" applyFont="1" applyBorder="1" applyAlignment="1">
      <alignment horizontal="center" vertical="center"/>
    </xf>
    <xf numFmtId="37" fontId="185" fillId="0" borderId="164" xfId="1749" applyNumberFormat="1" applyFont="1" applyBorder="1" applyAlignment="1">
      <alignment horizontal="center" vertical="center"/>
    </xf>
    <xf numFmtId="37" fontId="185" fillId="0" borderId="82" xfId="1749" applyNumberFormat="1" applyFont="1" applyBorder="1" applyAlignment="1">
      <alignment horizontal="center" vertical="center"/>
    </xf>
    <xf numFmtId="0" fontId="188" fillId="26" borderId="0" xfId="1749" quotePrefix="1" applyFont="1" applyFill="1" applyAlignment="1">
      <alignment horizontal="center" vertical="center"/>
    </xf>
    <xf numFmtId="10" fontId="185" fillId="0" borderId="0" xfId="1749" applyNumberFormat="1" applyFont="1" applyAlignment="1">
      <alignment horizontal="center" vertical="center"/>
    </xf>
    <xf numFmtId="9" fontId="185" fillId="0" borderId="0" xfId="1749" applyNumberFormat="1" applyFont="1" applyAlignment="1">
      <alignment horizontal="center" vertical="center"/>
    </xf>
    <xf numFmtId="0" fontId="226" fillId="0" borderId="59" xfId="1749" applyFont="1" applyBorder="1" applyAlignment="1">
      <alignment horizontal="center" vertical="center" wrapText="1"/>
    </xf>
    <xf numFmtId="0" fontId="226" fillId="0" borderId="62" xfId="1749" applyFont="1" applyBorder="1" applyAlignment="1">
      <alignment horizontal="center" vertical="center" wrapText="1"/>
    </xf>
    <xf numFmtId="0" fontId="226" fillId="0" borderId="13" xfId="1749" applyFont="1" applyBorder="1" applyAlignment="1">
      <alignment horizontal="center" vertical="center" wrapText="1"/>
    </xf>
    <xf numFmtId="0" fontId="226" fillId="0" borderId="60" xfId="1749" applyFont="1" applyBorder="1" applyAlignment="1">
      <alignment horizontal="center" vertical="center"/>
    </xf>
    <xf numFmtId="0" fontId="226" fillId="0" borderId="5" xfId="1749" applyFont="1" applyBorder="1" applyAlignment="1">
      <alignment horizontal="center" vertical="center"/>
    </xf>
    <xf numFmtId="0" fontId="226" fillId="0" borderId="48" xfId="1749" applyFont="1" applyBorder="1" applyAlignment="1">
      <alignment horizontal="center" vertical="center"/>
    </xf>
    <xf numFmtId="0" fontId="226" fillId="0" borderId="1" xfId="1749" applyFont="1" applyBorder="1" applyAlignment="1">
      <alignment horizontal="center" vertical="center" wrapText="1"/>
    </xf>
    <xf numFmtId="0" fontId="226" fillId="0" borderId="59" xfId="1749" applyFont="1" applyBorder="1" applyAlignment="1">
      <alignment horizontal="center" vertical="center"/>
    </xf>
    <xf numFmtId="0" fontId="226" fillId="0" borderId="13" xfId="1749" applyFont="1" applyBorder="1" applyAlignment="1">
      <alignment horizontal="center" vertical="center"/>
    </xf>
    <xf numFmtId="0" fontId="183" fillId="0" borderId="1" xfId="1749" applyFont="1" applyBorder="1" applyAlignment="1">
      <alignment horizontal="center" vertical="center"/>
    </xf>
    <xf numFmtId="0" fontId="185" fillId="0" borderId="1" xfId="1749" applyFont="1" applyBorder="1" applyAlignment="1">
      <alignment horizontal="center" vertical="center"/>
    </xf>
    <xf numFmtId="0" fontId="26" fillId="0" borderId="60" xfId="1014" applyFont="1" applyBorder="1" applyAlignment="1">
      <alignment horizontal="center" vertical="center"/>
    </xf>
    <xf numFmtId="0" fontId="26" fillId="0" borderId="5" xfId="1014" applyFont="1" applyBorder="1" applyAlignment="1">
      <alignment horizontal="center" vertical="center"/>
    </xf>
    <xf numFmtId="0" fontId="26" fillId="0" borderId="81" xfId="1014" applyFont="1" applyBorder="1" applyAlignment="1">
      <alignment horizontal="center" vertical="center"/>
    </xf>
    <xf numFmtId="0" fontId="26" fillId="0" borderId="103" xfId="1014" applyFont="1" applyBorder="1" applyAlignment="1">
      <alignment horizontal="center" vertical="center"/>
    </xf>
    <xf numFmtId="0" fontId="26" fillId="0" borderId="132" xfId="1014" applyFont="1" applyBorder="1" applyAlignment="1">
      <alignment horizontal="center" vertical="center"/>
    </xf>
    <xf numFmtId="0" fontId="26" fillId="0" borderId="104" xfId="1014" applyFont="1" applyBorder="1" applyAlignment="1">
      <alignment horizontal="center" vertical="center"/>
    </xf>
    <xf numFmtId="41" fontId="34" fillId="0" borderId="102" xfId="962" applyFont="1" applyFill="1" applyBorder="1" applyAlignment="1">
      <alignment horizontal="center" vertical="center" wrapText="1"/>
    </xf>
    <xf numFmtId="41" fontId="34" fillId="0" borderId="36" xfId="962" applyFont="1" applyFill="1" applyBorder="1" applyAlignment="1">
      <alignment horizontal="center" vertical="center" wrapText="1"/>
    </xf>
    <xf numFmtId="0" fontId="26" fillId="0" borderId="71" xfId="1014" applyFont="1" applyBorder="1" applyAlignment="1">
      <alignment horizontal="center" vertical="center" wrapText="1"/>
    </xf>
    <xf numFmtId="0" fontId="26" fillId="0" borderId="143" xfId="1014" applyFont="1" applyBorder="1" applyAlignment="1">
      <alignment horizontal="center" vertical="center" wrapText="1"/>
    </xf>
    <xf numFmtId="0" fontId="26" fillId="0" borderId="8" xfId="1014" applyFont="1" applyBorder="1" applyAlignment="1">
      <alignment horizontal="center" vertical="center"/>
    </xf>
    <xf numFmtId="0" fontId="26" fillId="0" borderId="14" xfId="1014" applyFont="1" applyBorder="1" applyAlignment="1">
      <alignment horizontal="center" vertical="center"/>
    </xf>
    <xf numFmtId="49" fontId="26" fillId="0" borderId="10" xfId="1030" applyNumberFormat="1" applyFont="1" applyBorder="1" applyAlignment="1" applyProtection="1">
      <alignment horizontal="center" vertical="center" wrapText="1"/>
      <protection locked="0"/>
    </xf>
    <xf numFmtId="0" fontId="26" fillId="0" borderId="8" xfId="1014" applyFont="1" applyBorder="1" applyAlignment="1">
      <alignment horizontal="center" vertical="center" wrapText="1"/>
    </xf>
    <xf numFmtId="0" fontId="26" fillId="0" borderId="69" xfId="1014" applyFont="1" applyBorder="1" applyAlignment="1">
      <alignment horizontal="center" vertical="center"/>
    </xf>
    <xf numFmtId="0" fontId="26" fillId="0" borderId="45" xfId="1014" applyFont="1" applyBorder="1" applyAlignment="1">
      <alignment horizontal="center" vertical="center"/>
    </xf>
    <xf numFmtId="0" fontId="26" fillId="0" borderId="70" xfId="1014" applyFont="1" applyBorder="1" applyAlignment="1">
      <alignment horizontal="center" vertical="center"/>
    </xf>
    <xf numFmtId="0" fontId="26" fillId="0" borderId="23" xfId="1014" applyFont="1" applyBorder="1" applyAlignment="1">
      <alignment horizontal="center" vertical="center"/>
    </xf>
    <xf numFmtId="0" fontId="26" fillId="0" borderId="0" xfId="1014" applyFont="1" applyAlignment="1">
      <alignment horizontal="center" vertical="center"/>
    </xf>
    <xf numFmtId="0" fontId="26" fillId="0" borderId="24" xfId="1014" applyFont="1" applyBorder="1" applyAlignment="1">
      <alignment horizontal="center" vertical="center"/>
    </xf>
    <xf numFmtId="0" fontId="26" fillId="0" borderId="25" xfId="1014" applyFont="1" applyBorder="1" applyAlignment="1">
      <alignment horizontal="center" vertical="center"/>
    </xf>
    <xf numFmtId="0" fontId="26" fillId="0" borderId="2" xfId="1014" applyFont="1" applyBorder="1" applyAlignment="1">
      <alignment horizontal="center" vertical="center"/>
    </xf>
    <xf numFmtId="49" fontId="26" fillId="0" borderId="14" xfId="1030" applyNumberFormat="1" applyFont="1" applyBorder="1" applyAlignment="1" applyProtection="1">
      <alignment horizontal="center" vertical="center" wrapText="1"/>
      <protection locked="0"/>
    </xf>
    <xf numFmtId="0" fontId="24" fillId="0" borderId="0" xfId="1014" applyFont="1" applyAlignment="1">
      <alignment horizontal="center" vertical="center"/>
    </xf>
    <xf numFmtId="0" fontId="34" fillId="0" borderId="116" xfId="1014" applyFont="1" applyBorder="1" applyAlignment="1">
      <alignment horizontal="center" vertical="center"/>
    </xf>
    <xf numFmtId="0" fontId="34" fillId="0" borderId="39" xfId="1014" applyFont="1" applyBorder="1" applyAlignment="1">
      <alignment horizontal="center" vertical="center"/>
    </xf>
    <xf numFmtId="0" fontId="34" fillId="0" borderId="38" xfId="1014" applyFont="1" applyBorder="1" applyAlignment="1">
      <alignment horizontal="center" vertical="center"/>
    </xf>
    <xf numFmtId="0" fontId="34" fillId="0" borderId="10" xfId="1014" applyFont="1" applyBorder="1" applyAlignment="1">
      <alignment horizontal="center" vertical="center"/>
    </xf>
    <xf numFmtId="41" fontId="34" fillId="0" borderId="72" xfId="962" applyFont="1" applyFill="1" applyBorder="1" applyAlignment="1">
      <alignment horizontal="center" vertical="center" wrapText="1"/>
    </xf>
    <xf numFmtId="41" fontId="34" fillId="0" borderId="170" xfId="962" applyFont="1" applyFill="1" applyBorder="1" applyAlignment="1">
      <alignment horizontal="center" vertical="center" wrapText="1"/>
    </xf>
    <xf numFmtId="0" fontId="34" fillId="0" borderId="115" xfId="1014" applyFont="1" applyBorder="1" applyAlignment="1">
      <alignment horizontal="center" vertical="center"/>
    </xf>
    <xf numFmtId="0" fontId="34" fillId="0" borderId="40" xfId="1014" applyFont="1" applyBorder="1" applyAlignment="1">
      <alignment horizontal="center" vertical="center"/>
    </xf>
    <xf numFmtId="0" fontId="29" fillId="0" borderId="0" xfId="1071" applyFont="1" applyAlignment="1">
      <alignment horizontal="center" vertical="center"/>
    </xf>
    <xf numFmtId="0" fontId="26" fillId="0" borderId="60" xfId="1067" applyFont="1" applyBorder="1" applyAlignment="1">
      <alignment horizontal="center" vertical="center"/>
    </xf>
    <xf numFmtId="0" fontId="26" fillId="0" borderId="5" xfId="1067" applyFont="1" applyBorder="1" applyAlignment="1">
      <alignment horizontal="center" vertical="center"/>
    </xf>
    <xf numFmtId="0" fontId="26" fillId="0" borderId="48" xfId="1067" applyFont="1" applyBorder="1" applyAlignment="1">
      <alignment horizontal="center" vertical="center"/>
    </xf>
    <xf numFmtId="0" fontId="26" fillId="0" borderId="60" xfId="1067" applyFont="1" applyBorder="1" applyAlignment="1">
      <alignment horizontal="left" vertical="center"/>
    </xf>
    <xf numFmtId="0" fontId="26" fillId="0" borderId="5" xfId="1067" applyFont="1" applyBorder="1" applyAlignment="1">
      <alignment horizontal="left" vertical="center"/>
    </xf>
    <xf numFmtId="0" fontId="26" fillId="0" borderId="48" xfId="1067" applyFont="1" applyBorder="1" applyAlignment="1">
      <alignment horizontal="left" vertical="center"/>
    </xf>
    <xf numFmtId="0" fontId="26" fillId="0" borderId="63" xfId="1067" quotePrefix="1" applyFont="1" applyBorder="1" applyAlignment="1">
      <alignment horizontal="center" vertical="center"/>
    </xf>
    <xf numFmtId="0" fontId="26" fillId="0" borderId="5" xfId="1067" quotePrefix="1" applyFont="1" applyBorder="1" applyAlignment="1">
      <alignment horizontal="center" vertical="center"/>
    </xf>
    <xf numFmtId="0" fontId="26" fillId="0" borderId="60" xfId="1067" applyFont="1" applyBorder="1" applyAlignment="1">
      <alignment horizontal="justify" vertical="center"/>
    </xf>
    <xf numFmtId="0" fontId="26" fillId="0" borderId="5" xfId="1067" applyFont="1" applyBorder="1" applyAlignment="1">
      <alignment horizontal="justify" vertical="center"/>
    </xf>
    <xf numFmtId="0" fontId="26" fillId="0" borderId="59" xfId="1067" applyFont="1" applyBorder="1" applyAlignment="1">
      <alignment horizontal="center" vertical="center"/>
    </xf>
    <xf numFmtId="0" fontId="26" fillId="0" borderId="13" xfId="1067" applyFont="1" applyBorder="1" applyAlignment="1">
      <alignment horizontal="center" vertical="center"/>
    </xf>
    <xf numFmtId="0" fontId="34" fillId="0" borderId="144" xfId="1067" applyFont="1" applyBorder="1" applyAlignment="1">
      <alignment horizontal="center" vertical="center"/>
    </xf>
    <xf numFmtId="0" fontId="34" fillId="0" borderId="65" xfId="1067" quotePrefix="1" applyFont="1" applyBorder="1" applyAlignment="1">
      <alignment horizontal="center" vertical="center"/>
    </xf>
    <xf numFmtId="0" fontId="34" fillId="0" borderId="54" xfId="1067" applyFont="1" applyBorder="1" applyAlignment="1">
      <alignment horizontal="center" vertical="center"/>
    </xf>
    <xf numFmtId="0" fontId="34" fillId="0" borderId="55" xfId="1067" applyFont="1" applyBorder="1" applyAlignment="1">
      <alignment horizontal="center" vertical="center"/>
    </xf>
    <xf numFmtId="0" fontId="34" fillId="0" borderId="145" xfId="1067" applyFont="1" applyBorder="1" applyAlignment="1">
      <alignment horizontal="center" vertical="center"/>
    </xf>
    <xf numFmtId="0" fontId="34" fillId="0" borderId="146" xfId="1067" applyFont="1" applyBorder="1" applyAlignment="1">
      <alignment horizontal="center" vertical="center"/>
    </xf>
    <xf numFmtId="0" fontId="34" fillId="0" borderId="25" xfId="1067" applyFont="1" applyBorder="1" applyAlignment="1">
      <alignment horizontal="center" vertical="center"/>
    </xf>
    <xf numFmtId="0" fontId="34" fillId="0" borderId="12" xfId="1067" applyFont="1" applyBorder="1" applyAlignment="1">
      <alignment horizontal="center" vertical="center"/>
    </xf>
    <xf numFmtId="0" fontId="30" fillId="0" borderId="137" xfId="1067" applyFont="1" applyBorder="1" applyAlignment="1">
      <alignment horizontal="center" vertical="center"/>
    </xf>
    <xf numFmtId="0" fontId="30" fillId="0" borderId="13" xfId="1067" applyFont="1" applyBorder="1" applyAlignment="1">
      <alignment horizontal="center" vertical="center"/>
    </xf>
    <xf numFmtId="0" fontId="34" fillId="0" borderId="137" xfId="1067" applyFont="1" applyBorder="1" applyAlignment="1">
      <alignment horizontal="center" vertical="center"/>
    </xf>
    <xf numFmtId="0" fontId="34" fillId="0" borderId="13" xfId="1067" applyFont="1" applyBorder="1" applyAlignment="1">
      <alignment horizontal="center" vertical="center"/>
    </xf>
    <xf numFmtId="0" fontId="172" fillId="0" borderId="14" xfId="1071" applyFont="1" applyBorder="1" applyAlignment="1">
      <alignment horizontal="center" vertical="center" wrapText="1"/>
    </xf>
    <xf numFmtId="0" fontId="29" fillId="0" borderId="116" xfId="1071" applyFont="1" applyBorder="1" applyAlignment="1">
      <alignment horizontal="center" vertical="center"/>
    </xf>
    <xf numFmtId="0" fontId="29" fillId="0" borderId="38" xfId="1071" applyFont="1" applyBorder="1" applyAlignment="1">
      <alignment horizontal="center" vertical="center"/>
    </xf>
    <xf numFmtId="0" fontId="29" fillId="0" borderId="115" xfId="1071" applyFont="1" applyBorder="1" applyAlignment="1">
      <alignment horizontal="center" vertical="center"/>
    </xf>
    <xf numFmtId="0" fontId="172" fillId="0" borderId="14" xfId="1071" applyFont="1" applyBorder="1" applyAlignment="1">
      <alignment horizontal="center" vertical="center"/>
    </xf>
    <xf numFmtId="0" fontId="172" fillId="0" borderId="34" xfId="1071" applyFont="1" applyBorder="1" applyAlignment="1">
      <alignment horizontal="center" vertical="center" wrapText="1"/>
    </xf>
    <xf numFmtId="0" fontId="172" fillId="0" borderId="34" xfId="1071" applyFont="1" applyBorder="1" applyAlignment="1">
      <alignment horizontal="center" vertical="center"/>
    </xf>
    <xf numFmtId="0" fontId="172" fillId="0" borderId="8" xfId="1071" applyFont="1" applyBorder="1" applyAlignment="1">
      <alignment horizontal="center" vertical="center"/>
    </xf>
    <xf numFmtId="0" fontId="7" fillId="0" borderId="14" xfId="1071" applyFont="1" applyBorder="1" applyAlignment="1">
      <alignment horizontal="center" vertical="center"/>
    </xf>
    <xf numFmtId="0" fontId="7" fillId="0" borderId="34" xfId="1071" applyFont="1" applyBorder="1" applyAlignment="1">
      <alignment horizontal="center" vertical="center"/>
    </xf>
    <xf numFmtId="0" fontId="29" fillId="0" borderId="71" xfId="1071" applyFont="1" applyBorder="1" applyAlignment="1">
      <alignment horizontal="center" vertical="center"/>
    </xf>
    <xf numFmtId="0" fontId="29" fillId="0" borderId="102" xfId="1071" applyFont="1" applyBorder="1" applyAlignment="1">
      <alignment horizontal="center" vertical="center"/>
    </xf>
    <xf numFmtId="0" fontId="29" fillId="0" borderId="73" xfId="1071" applyFont="1" applyBorder="1" applyAlignment="1">
      <alignment horizontal="center" vertical="center"/>
    </xf>
    <xf numFmtId="0" fontId="7" fillId="0" borderId="8" xfId="1071" applyFont="1" applyBorder="1" applyAlignment="1">
      <alignment horizontal="center"/>
    </xf>
    <xf numFmtId="0" fontId="26" fillId="0" borderId="59" xfId="1073" applyFont="1" applyBorder="1" applyAlignment="1">
      <alignment horizontal="center" vertical="center"/>
    </xf>
    <xf numFmtId="0" fontId="26" fillId="0" borderId="62" xfId="1073" applyFont="1" applyBorder="1" applyAlignment="1">
      <alignment horizontal="center" vertical="center"/>
    </xf>
    <xf numFmtId="0" fontId="26" fillId="11" borderId="31" xfId="1073" applyFont="1" applyFill="1" applyBorder="1" applyAlignment="1">
      <alignment horizontal="center" vertical="center"/>
    </xf>
    <xf numFmtId="0" fontId="26" fillId="11" borderId="32" xfId="1073" applyFont="1" applyFill="1" applyBorder="1" applyAlignment="1">
      <alignment horizontal="center" vertical="center"/>
    </xf>
    <xf numFmtId="0" fontId="26" fillId="11" borderId="33" xfId="1073" applyFont="1" applyFill="1" applyBorder="1" applyAlignment="1">
      <alignment horizontal="center" vertical="center"/>
    </xf>
    <xf numFmtId="0" fontId="26" fillId="11" borderId="24" xfId="1073" applyFont="1" applyFill="1" applyBorder="1" applyAlignment="1">
      <alignment horizontal="center" vertical="center"/>
    </xf>
    <xf numFmtId="0" fontId="26" fillId="11" borderId="25" xfId="1073" applyFont="1" applyFill="1" applyBorder="1" applyAlignment="1">
      <alignment horizontal="center" vertical="center"/>
    </xf>
    <xf numFmtId="0" fontId="26" fillId="11" borderId="12" xfId="1073" applyFont="1" applyFill="1" applyBorder="1" applyAlignment="1">
      <alignment horizontal="center" vertical="center"/>
    </xf>
    <xf numFmtId="0" fontId="26" fillId="0" borderId="69" xfId="1073" applyFont="1" applyBorder="1" applyAlignment="1">
      <alignment horizontal="center" vertical="center"/>
    </xf>
    <xf numFmtId="0" fontId="26" fillId="0" borderId="45" xfId="1073" applyFont="1" applyBorder="1" applyAlignment="1">
      <alignment horizontal="center" vertical="center"/>
    </xf>
    <xf numFmtId="0" fontId="26" fillId="0" borderId="50" xfId="1073" applyFont="1" applyBorder="1" applyAlignment="1">
      <alignment horizontal="center" vertical="center"/>
    </xf>
    <xf numFmtId="191" fontId="26" fillId="11" borderId="66" xfId="1073" applyNumberFormat="1" applyFont="1" applyFill="1" applyBorder="1" applyAlignment="1">
      <alignment horizontal="center" vertical="center"/>
    </xf>
    <xf numFmtId="191" fontId="26" fillId="11" borderId="67" xfId="1073" applyNumberFormat="1" applyFont="1" applyFill="1" applyBorder="1" applyAlignment="1">
      <alignment horizontal="center" vertical="center"/>
    </xf>
    <xf numFmtId="0" fontId="34" fillId="0" borderId="69" xfId="1073" applyFont="1" applyBorder="1" applyAlignment="1">
      <alignment horizontal="center" vertical="center"/>
    </xf>
    <xf numFmtId="0" fontId="34" fillId="0" borderId="45" xfId="1073" applyFont="1" applyBorder="1" applyAlignment="1">
      <alignment horizontal="center" vertical="center"/>
    </xf>
    <xf numFmtId="0" fontId="34" fillId="0" borderId="50" xfId="1073" applyFont="1" applyBorder="1" applyAlignment="1">
      <alignment horizontal="center" vertical="center"/>
    </xf>
    <xf numFmtId="186" fontId="26" fillId="0" borderId="69" xfId="969" applyNumberFormat="1" applyFont="1" applyFill="1" applyBorder="1" applyAlignment="1">
      <alignment horizontal="center" vertical="center"/>
    </xf>
    <xf numFmtId="186" fontId="26" fillId="0" borderId="50" xfId="969" applyNumberFormat="1" applyFont="1" applyFill="1" applyBorder="1" applyAlignment="1">
      <alignment horizontal="center" vertical="center"/>
    </xf>
    <xf numFmtId="188" fontId="34" fillId="11" borderId="69" xfId="969" applyNumberFormat="1" applyFont="1" applyFill="1" applyBorder="1" applyAlignment="1">
      <alignment horizontal="center" vertical="center"/>
    </xf>
    <xf numFmtId="188" fontId="34" fillId="11" borderId="50" xfId="969" applyNumberFormat="1" applyFont="1" applyFill="1" applyBorder="1" applyAlignment="1">
      <alignment horizontal="center" vertical="center"/>
    </xf>
    <xf numFmtId="188" fontId="26" fillId="11" borderId="69" xfId="969" applyNumberFormat="1" applyFont="1" applyFill="1" applyBorder="1" applyAlignment="1">
      <alignment horizontal="center" vertical="center"/>
    </xf>
    <xf numFmtId="188" fontId="26" fillId="11" borderId="50" xfId="969" applyNumberFormat="1" applyFont="1" applyFill="1" applyBorder="1" applyAlignment="1">
      <alignment horizontal="center" vertical="center"/>
    </xf>
    <xf numFmtId="191" fontId="26" fillId="11" borderId="103" xfId="1073" applyNumberFormat="1" applyFont="1" applyFill="1" applyBorder="1" applyAlignment="1">
      <alignment horizontal="center" vertical="center"/>
    </xf>
    <xf numFmtId="191" fontId="26" fillId="11" borderId="119" xfId="1073" applyNumberFormat="1" applyFont="1" applyFill="1" applyBorder="1" applyAlignment="1">
      <alignment horizontal="center" vertical="center"/>
    </xf>
    <xf numFmtId="0" fontId="26" fillId="11" borderId="59" xfId="1073" applyFont="1" applyFill="1" applyBorder="1" applyAlignment="1">
      <alignment horizontal="center" vertical="center" wrapText="1"/>
    </xf>
    <xf numFmtId="0" fontId="26" fillId="11" borderId="62" xfId="1073" applyFont="1" applyFill="1" applyBorder="1" applyAlignment="1">
      <alignment horizontal="center" vertical="center" wrapText="1"/>
    </xf>
    <xf numFmtId="0" fontId="34" fillId="11" borderId="60" xfId="1073" applyFont="1" applyFill="1" applyBorder="1" applyAlignment="1">
      <alignment horizontal="center" vertical="center"/>
    </xf>
    <xf numFmtId="0" fontId="34" fillId="11" borderId="5" xfId="1073" applyFont="1" applyFill="1" applyBorder="1" applyAlignment="1">
      <alignment horizontal="center" vertical="center"/>
    </xf>
    <xf numFmtId="0" fontId="26" fillId="0" borderId="60" xfId="1073" applyFont="1" applyBorder="1" applyAlignment="1">
      <alignment horizontal="center" vertical="center"/>
    </xf>
    <xf numFmtId="0" fontId="26" fillId="0" borderId="5" xfId="1073" applyFont="1" applyBorder="1" applyAlignment="1">
      <alignment horizontal="center" vertical="center"/>
    </xf>
    <xf numFmtId="191" fontId="26" fillId="11" borderId="32" xfId="1073" applyNumberFormat="1" applyFont="1" applyFill="1" applyBorder="1" applyAlignment="1">
      <alignment horizontal="center" vertical="center"/>
    </xf>
    <xf numFmtId="191" fontId="26" fillId="11" borderId="60" xfId="1073" applyNumberFormat="1" applyFont="1" applyFill="1" applyBorder="1" applyAlignment="1">
      <alignment horizontal="center" vertical="center"/>
    </xf>
    <xf numFmtId="191" fontId="26" fillId="11" borderId="48" xfId="1073" applyNumberFormat="1" applyFont="1" applyFill="1" applyBorder="1" applyAlignment="1">
      <alignment horizontal="center" vertical="center"/>
    </xf>
    <xf numFmtId="0" fontId="34" fillId="11" borderId="48" xfId="1073" applyFont="1" applyFill="1" applyBorder="1" applyAlignment="1">
      <alignment horizontal="center" vertical="center"/>
    </xf>
    <xf numFmtId="186" fontId="36" fillId="11" borderId="60" xfId="969" applyNumberFormat="1" applyFont="1" applyFill="1" applyBorder="1" applyAlignment="1">
      <alignment horizontal="center" vertical="center"/>
    </xf>
    <xf numFmtId="186" fontId="36" fillId="11" borderId="48" xfId="969" applyNumberFormat="1" applyFont="1" applyFill="1" applyBorder="1" applyAlignment="1">
      <alignment horizontal="center" vertical="center"/>
    </xf>
    <xf numFmtId="0" fontId="26" fillId="11" borderId="59" xfId="1073" applyFont="1" applyFill="1" applyBorder="1" applyAlignment="1">
      <alignment horizontal="center" vertical="center"/>
    </xf>
    <xf numFmtId="0" fontId="26" fillId="11" borderId="62" xfId="1073" applyFont="1" applyFill="1" applyBorder="1" applyAlignment="1">
      <alignment horizontal="center" vertical="center"/>
    </xf>
    <xf numFmtId="0" fontId="26" fillId="0" borderId="1" xfId="1073" applyFont="1" applyBorder="1" applyAlignment="1">
      <alignment horizontal="center" vertical="center"/>
    </xf>
    <xf numFmtId="0" fontId="26" fillId="0" borderId="79" xfId="1073" applyFont="1" applyBorder="1" applyAlignment="1">
      <alignment horizontal="center" vertical="center"/>
    </xf>
    <xf numFmtId="0" fontId="26" fillId="0" borderId="52" xfId="1073" applyFont="1" applyBorder="1" applyAlignment="1">
      <alignment horizontal="center" vertical="center"/>
    </xf>
    <xf numFmtId="0" fontId="26" fillId="0" borderId="53" xfId="1073" applyFont="1" applyBorder="1" applyAlignment="1">
      <alignment horizontal="center" vertical="center"/>
    </xf>
    <xf numFmtId="0" fontId="26" fillId="0" borderId="23" xfId="1073" applyFont="1" applyBorder="1" applyAlignment="1">
      <alignment horizontal="center" vertical="center"/>
    </xf>
    <xf numFmtId="0" fontId="26" fillId="0" borderId="0" xfId="1073" applyFont="1" applyAlignment="1">
      <alignment horizontal="center" vertical="center"/>
    </xf>
    <xf numFmtId="0" fontId="26" fillId="0" borderId="16" xfId="1073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26" fillId="0" borderId="60" xfId="0" applyFont="1" applyBorder="1" applyAlignment="1">
      <alignment horizontal="center" vertical="center"/>
    </xf>
    <xf numFmtId="0" fontId="26" fillId="0" borderId="81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71" xfId="0" applyFont="1" applyBorder="1" applyAlignment="1">
      <alignment horizontal="center" vertical="center"/>
    </xf>
    <xf numFmtId="0" fontId="26" fillId="0" borderId="142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6" fillId="0" borderId="143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46" xfId="0" applyFont="1" applyBorder="1" applyAlignment="1">
      <alignment horizontal="center" vertical="center"/>
    </xf>
    <xf numFmtId="0" fontId="26" fillId="0" borderId="82" xfId="0" applyFont="1" applyBorder="1" applyAlignment="1">
      <alignment horizontal="center" vertical="center"/>
    </xf>
    <xf numFmtId="0" fontId="26" fillId="0" borderId="39" xfId="0" applyFont="1" applyBorder="1" applyAlignment="1">
      <alignment horizontal="center" vertical="center"/>
    </xf>
    <xf numFmtId="205" fontId="26" fillId="0" borderId="76" xfId="0" applyNumberFormat="1" applyFont="1" applyBorder="1" applyAlignment="1">
      <alignment horizontal="center" vertical="center"/>
    </xf>
    <xf numFmtId="205" fontId="26" fillId="0" borderId="114" xfId="0" applyNumberFormat="1" applyFont="1" applyBorder="1" applyAlignment="1">
      <alignment horizontal="center" vertical="center"/>
    </xf>
    <xf numFmtId="0" fontId="26" fillId="0" borderId="102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26" fillId="0" borderId="73" xfId="0" applyFont="1" applyBorder="1" applyAlignment="1">
      <alignment horizontal="center" vertical="center"/>
    </xf>
    <xf numFmtId="0" fontId="26" fillId="0" borderId="37" xfId="0" applyFont="1" applyBorder="1" applyAlignment="1">
      <alignment horizontal="center" vertical="center"/>
    </xf>
    <xf numFmtId="177" fontId="26" fillId="0" borderId="133" xfId="0" applyNumberFormat="1" applyFont="1" applyBorder="1" applyAlignment="1">
      <alignment horizontal="center" vertical="center"/>
    </xf>
    <xf numFmtId="177" fontId="26" fillId="0" borderId="104" xfId="0" applyNumberFormat="1" applyFont="1" applyBorder="1" applyAlignment="1">
      <alignment horizontal="center" vertical="center"/>
    </xf>
    <xf numFmtId="0" fontId="26" fillId="0" borderId="38" xfId="0" applyFont="1" applyBorder="1" applyAlignment="1">
      <alignment horizontal="center" vertical="center"/>
    </xf>
    <xf numFmtId="0" fontId="26" fillId="0" borderId="116" xfId="0" applyFont="1" applyBorder="1" applyAlignment="1">
      <alignment horizontal="center" vertical="center" wrapText="1"/>
    </xf>
    <xf numFmtId="0" fontId="26" fillId="0" borderId="76" xfId="0" applyFont="1" applyBorder="1" applyAlignment="1">
      <alignment horizontal="left" vertical="center"/>
    </xf>
    <xf numFmtId="0" fontId="26" fillId="0" borderId="114" xfId="0" applyFont="1" applyBorder="1" applyAlignment="1">
      <alignment horizontal="left" vertical="center"/>
    </xf>
    <xf numFmtId="0" fontId="26" fillId="0" borderId="41" xfId="0" applyFont="1" applyBorder="1" applyAlignment="1">
      <alignment horizontal="center" vertical="center"/>
    </xf>
    <xf numFmtId="0" fontId="26" fillId="0" borderId="165" xfId="0" applyFont="1" applyBorder="1" applyAlignment="1">
      <alignment horizontal="center" vertical="center"/>
    </xf>
    <xf numFmtId="0" fontId="26" fillId="0" borderId="44" xfId="0" applyFont="1" applyBorder="1" applyAlignment="1">
      <alignment horizontal="center" vertical="center" wrapText="1"/>
    </xf>
    <xf numFmtId="0" fontId="26" fillId="0" borderId="70" xfId="0" applyFont="1" applyBorder="1" applyAlignment="1">
      <alignment horizontal="center" vertical="center"/>
    </xf>
    <xf numFmtId="0" fontId="26" fillId="0" borderId="133" xfId="0" applyFont="1" applyBorder="1" applyAlignment="1">
      <alignment horizontal="center" vertical="center"/>
    </xf>
    <xf numFmtId="0" fontId="26" fillId="0" borderId="104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69" xfId="0" applyFont="1" applyBorder="1" applyAlignment="1">
      <alignment horizontal="center" vertical="center"/>
    </xf>
    <xf numFmtId="3" fontId="38" fillId="0" borderId="101" xfId="954" applyNumberFormat="1" applyFont="1" applyFill="1" applyBorder="1" applyAlignment="1">
      <alignment horizontal="center" vertical="center" shrinkToFit="1"/>
    </xf>
    <xf numFmtId="3" fontId="38" fillId="0" borderId="27" xfId="954" applyNumberFormat="1" applyFont="1" applyFill="1" applyBorder="1" applyAlignment="1">
      <alignment horizontal="center" vertical="center" shrinkToFit="1"/>
    </xf>
    <xf numFmtId="3" fontId="38" fillId="0" borderId="59" xfId="954" applyNumberFormat="1" applyFont="1" applyFill="1" applyBorder="1" applyAlignment="1">
      <alignment horizontal="center" vertical="center" shrinkToFit="1"/>
    </xf>
    <xf numFmtId="3" fontId="38" fillId="0" borderId="13" xfId="954" applyNumberFormat="1" applyFont="1" applyFill="1" applyBorder="1" applyAlignment="1">
      <alignment horizontal="center" vertical="center" shrinkToFit="1"/>
    </xf>
    <xf numFmtId="4" fontId="38" fillId="0" borderId="101" xfId="954" applyNumberFormat="1" applyFont="1" applyFill="1" applyBorder="1" applyAlignment="1">
      <alignment horizontal="center" vertical="center" shrinkToFit="1"/>
    </xf>
    <xf numFmtId="4" fontId="38" fillId="0" borderId="86" xfId="954" applyNumberFormat="1" applyFont="1" applyFill="1" applyBorder="1" applyAlignment="1">
      <alignment horizontal="center" vertical="center" shrinkToFit="1"/>
    </xf>
    <xf numFmtId="3" fontId="38" fillId="0" borderId="30" xfId="954" applyNumberFormat="1" applyFont="1" applyFill="1" applyBorder="1" applyAlignment="1">
      <alignment horizontal="center" vertical="center" shrinkToFit="1"/>
    </xf>
    <xf numFmtId="4" fontId="38" fillId="0" borderId="27" xfId="954" applyNumberFormat="1" applyFont="1" applyFill="1" applyBorder="1" applyAlignment="1">
      <alignment horizontal="center" vertical="center" shrinkToFit="1"/>
    </xf>
    <xf numFmtId="4" fontId="38" fillId="0" borderId="30" xfId="954" applyNumberFormat="1" applyFont="1" applyFill="1" applyBorder="1" applyAlignment="1">
      <alignment horizontal="center" vertical="center" shrinkToFit="1"/>
    </xf>
    <xf numFmtId="38" fontId="23" fillId="0" borderId="31" xfId="0" applyNumberFormat="1" applyFont="1" applyBorder="1" applyAlignment="1">
      <alignment horizontal="center" vertical="center"/>
    </xf>
    <xf numFmtId="38" fontId="23" fillId="0" borderId="32" xfId="0" applyNumberFormat="1" applyFont="1" applyBorder="1" applyAlignment="1">
      <alignment horizontal="center" vertical="center"/>
    </xf>
    <xf numFmtId="38" fontId="23" fillId="0" borderId="33" xfId="0" applyNumberFormat="1" applyFont="1" applyBorder="1" applyAlignment="1">
      <alignment horizontal="center" vertical="center"/>
    </xf>
    <xf numFmtId="38" fontId="23" fillId="0" borderId="23" xfId="0" applyNumberFormat="1" applyFont="1" applyBorder="1" applyAlignment="1">
      <alignment horizontal="center" vertical="center"/>
    </xf>
    <xf numFmtId="38" fontId="23" fillId="0" borderId="0" xfId="0" applyNumberFormat="1" applyFont="1" applyAlignment="1">
      <alignment horizontal="center" vertical="center"/>
    </xf>
    <xf numFmtId="38" fontId="23" fillId="0" borderId="16" xfId="0" applyNumberFormat="1" applyFont="1" applyBorder="1" applyAlignment="1">
      <alignment horizontal="center" vertical="center"/>
    </xf>
    <xf numFmtId="38" fontId="17" fillId="0" borderId="31" xfId="0" applyNumberFormat="1" applyFont="1" applyBorder="1" applyAlignment="1">
      <alignment horizontal="center" vertical="center" wrapText="1"/>
    </xf>
    <xf numFmtId="38" fontId="17" fillId="0" borderId="33" xfId="0" applyNumberFormat="1" applyFont="1" applyBorder="1" applyAlignment="1">
      <alignment horizontal="center" vertical="center" wrapText="1"/>
    </xf>
    <xf numFmtId="38" fontId="17" fillId="0" borderId="24" xfId="0" applyNumberFormat="1" applyFont="1" applyBorder="1" applyAlignment="1">
      <alignment horizontal="center" vertical="center" wrapText="1"/>
    </xf>
    <xf numFmtId="38" fontId="17" fillId="0" borderId="12" xfId="0" applyNumberFormat="1" applyFont="1" applyBorder="1" applyAlignment="1">
      <alignment horizontal="center" vertical="center" wrapText="1"/>
    </xf>
    <xf numFmtId="38" fontId="17" fillId="0" borderId="31" xfId="0" applyNumberFormat="1" applyFont="1" applyBorder="1" applyAlignment="1">
      <alignment horizontal="left" vertical="center" wrapText="1"/>
    </xf>
    <xf numFmtId="38" fontId="17" fillId="0" borderId="33" xfId="0" applyNumberFormat="1" applyFont="1" applyBorder="1" applyAlignment="1">
      <alignment horizontal="left" vertical="center" wrapText="1"/>
    </xf>
    <xf numFmtId="38" fontId="17" fillId="0" borderId="24" xfId="0" applyNumberFormat="1" applyFont="1" applyBorder="1" applyAlignment="1">
      <alignment horizontal="left" vertical="center" wrapText="1"/>
    </xf>
    <xf numFmtId="38" fontId="17" fillId="0" borderId="12" xfId="0" applyNumberFormat="1" applyFont="1" applyBorder="1" applyAlignment="1">
      <alignment horizontal="left" vertical="center" wrapText="1"/>
    </xf>
    <xf numFmtId="0" fontId="7" fillId="0" borderId="28" xfId="0" applyFont="1" applyBorder="1" applyAlignment="1">
      <alignment horizontal="center" vertical="center"/>
    </xf>
    <xf numFmtId="3" fontId="7" fillId="0" borderId="90" xfId="0" applyNumberFormat="1" applyFont="1" applyBorder="1" applyAlignment="1">
      <alignment horizontal="center" vertical="center"/>
    </xf>
    <xf numFmtId="3" fontId="7" fillId="0" borderId="93" xfId="0" applyNumberFormat="1" applyFont="1" applyBorder="1" applyAlignment="1">
      <alignment horizontal="center" vertical="center"/>
    </xf>
    <xf numFmtId="0" fontId="7" fillId="0" borderId="60" xfId="0" applyFont="1" applyBorder="1" applyAlignment="1" applyProtection="1">
      <alignment horizontal="center" vertical="center"/>
      <protection locked="0"/>
    </xf>
    <xf numFmtId="0" fontId="7" fillId="0" borderId="48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4" fontId="7" fillId="0" borderId="60" xfId="0" applyNumberFormat="1" applyFont="1" applyBorder="1" applyAlignment="1">
      <alignment horizontal="center" vertical="center"/>
    </xf>
    <xf numFmtId="4" fontId="7" fillId="0" borderId="48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3" fontId="7" fillId="0" borderId="98" xfId="0" applyNumberFormat="1" applyFont="1" applyBorder="1" applyAlignment="1">
      <alignment horizontal="center" vertical="center"/>
    </xf>
    <xf numFmtId="3" fontId="7" fillId="0" borderId="101" xfId="0" applyNumberFormat="1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3" fontId="7" fillId="0" borderId="83" xfId="0" applyNumberFormat="1" applyFont="1" applyBorder="1" applyAlignment="1">
      <alignment horizontal="center" vertical="center"/>
    </xf>
    <xf numFmtId="3" fontId="7" fillId="0" borderId="86" xfId="0" applyNumberFormat="1" applyFont="1" applyBorder="1" applyAlignment="1">
      <alignment horizontal="center" vertical="center"/>
    </xf>
    <xf numFmtId="0" fontId="81" fillId="0" borderId="60" xfId="0" applyFont="1" applyBorder="1" applyAlignment="1">
      <alignment horizontal="center" vertical="center"/>
    </xf>
    <xf numFmtId="0" fontId="81" fillId="0" borderId="5" xfId="0" applyFont="1" applyBorder="1" applyAlignment="1">
      <alignment horizontal="center" vertical="center"/>
    </xf>
    <xf numFmtId="0" fontId="81" fillId="0" borderId="48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98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 wrapText="1"/>
    </xf>
    <xf numFmtId="0" fontId="27" fillId="21" borderId="98" xfId="0" applyFont="1" applyFill="1" applyBorder="1" applyAlignment="1">
      <alignment horizontal="left" vertical="center"/>
    </xf>
    <xf numFmtId="0" fontId="27" fillId="21" borderId="101" xfId="0" applyFont="1" applyFill="1" applyBorder="1" applyAlignment="1">
      <alignment horizontal="left" vertical="center"/>
    </xf>
    <xf numFmtId="0" fontId="7" fillId="0" borderId="90" xfId="0" applyFont="1" applyBorder="1" applyAlignment="1">
      <alignment horizontal="left" vertical="center" indent="2"/>
    </xf>
    <xf numFmtId="0" fontId="7" fillId="0" borderId="93" xfId="0" applyFont="1" applyBorder="1" applyAlignment="1">
      <alignment horizontal="left" vertical="center" indent="2"/>
    </xf>
    <xf numFmtId="0" fontId="7" fillId="0" borderId="83" xfId="0" applyFont="1" applyBorder="1" applyAlignment="1">
      <alignment horizontal="left" vertical="center" indent="2"/>
    </xf>
    <xf numFmtId="0" fontId="7" fillId="0" borderId="86" xfId="0" applyFont="1" applyBorder="1" applyAlignment="1">
      <alignment horizontal="left" vertical="center" indent="2"/>
    </xf>
    <xf numFmtId="0" fontId="24" fillId="0" borderId="25" xfId="0" applyFont="1" applyBorder="1" applyAlignment="1">
      <alignment horizontal="center" vertical="center"/>
    </xf>
    <xf numFmtId="0" fontId="51" fillId="0" borderId="0" xfId="1071" applyFont="1" applyAlignment="1">
      <alignment horizontal="center" vertical="center" wrapText="1"/>
    </xf>
    <xf numFmtId="0" fontId="53" fillId="0" borderId="0" xfId="1071" applyFont="1" applyAlignment="1">
      <alignment horizontal="center" vertical="center"/>
    </xf>
    <xf numFmtId="0" fontId="24" fillId="0" borderId="60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4" fontId="7" fillId="13" borderId="83" xfId="0" applyNumberFormat="1" applyFont="1" applyFill="1" applyBorder="1" applyAlignment="1" applyProtection="1">
      <alignment horizontal="center" vertical="center"/>
      <protection locked="0"/>
    </xf>
    <xf numFmtId="4" fontId="7" fillId="13" borderId="86" xfId="0" applyNumberFormat="1" applyFont="1" applyFill="1" applyBorder="1" applyAlignment="1" applyProtection="1">
      <alignment horizontal="center" vertical="center"/>
      <protection locked="0"/>
    </xf>
    <xf numFmtId="0" fontId="29" fillId="0" borderId="0" xfId="0" applyFont="1" applyAlignment="1">
      <alignment vertical="center"/>
    </xf>
    <xf numFmtId="3" fontId="171" fillId="0" borderId="38" xfId="0" applyNumberFormat="1" applyFont="1" applyBorder="1" applyAlignment="1">
      <alignment horizontal="center" vertical="center"/>
    </xf>
    <xf numFmtId="3" fontId="171" fillId="0" borderId="10" xfId="0" applyNumberFormat="1" applyFont="1" applyBorder="1" applyAlignment="1">
      <alignment horizontal="center" vertical="center"/>
    </xf>
    <xf numFmtId="3" fontId="171" fillId="0" borderId="115" xfId="0" applyNumberFormat="1" applyFont="1" applyBorder="1" applyAlignment="1">
      <alignment horizontal="center" vertical="center"/>
    </xf>
    <xf numFmtId="3" fontId="171" fillId="0" borderId="40" xfId="0" applyNumberFormat="1" applyFont="1" applyBorder="1" applyAlignment="1">
      <alignment horizontal="center" vertical="center"/>
    </xf>
    <xf numFmtId="0" fontId="26" fillId="0" borderId="116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48" fillId="0" borderId="0" xfId="1075" applyFont="1" applyAlignment="1" applyProtection="1">
      <alignment horizontal="left" vertical="center"/>
    </xf>
    <xf numFmtId="3" fontId="45" fillId="0" borderId="0" xfId="1075" applyNumberFormat="1" applyFont="1" applyBorder="1" applyAlignment="1" applyProtection="1">
      <alignment vertical="center"/>
    </xf>
    <xf numFmtId="3" fontId="28" fillId="0" borderId="0" xfId="0" applyNumberFormat="1" applyFont="1" applyAlignment="1">
      <alignment vertical="center"/>
    </xf>
    <xf numFmtId="3" fontId="26" fillId="0" borderId="60" xfId="0" applyNumberFormat="1" applyFont="1" applyBorder="1" applyAlignment="1">
      <alignment horizontal="center" vertical="center"/>
    </xf>
    <xf numFmtId="3" fontId="26" fillId="0" borderId="5" xfId="0" applyNumberFormat="1" applyFont="1" applyBorder="1" applyAlignment="1">
      <alignment horizontal="center" vertical="center"/>
    </xf>
    <xf numFmtId="3" fontId="26" fillId="0" borderId="48" xfId="0" applyNumberFormat="1" applyFont="1" applyBorder="1" applyAlignment="1">
      <alignment horizontal="center" vertical="center"/>
    </xf>
    <xf numFmtId="4" fontId="28" fillId="0" borderId="0" xfId="0" applyNumberFormat="1" applyFont="1" applyAlignment="1">
      <alignment vertical="center"/>
    </xf>
    <xf numFmtId="3" fontId="28" fillId="0" borderId="0" xfId="0" applyNumberFormat="1" applyFont="1" applyAlignment="1">
      <alignment horizontal="center" vertical="center"/>
    </xf>
    <xf numFmtId="3" fontId="46" fillId="0" borderId="60" xfId="0" applyNumberFormat="1" applyFont="1" applyBorder="1" applyAlignment="1">
      <alignment horizontal="center" vertical="center"/>
    </xf>
    <xf numFmtId="3" fontId="46" fillId="0" borderId="48" xfId="0" applyNumberFormat="1" applyFont="1" applyBorder="1" applyAlignment="1">
      <alignment horizontal="center" vertical="center"/>
    </xf>
    <xf numFmtId="3" fontId="26" fillId="0" borderId="1" xfId="0" applyNumberFormat="1" applyFont="1" applyBorder="1" applyAlignment="1">
      <alignment horizontal="center" vertical="center"/>
    </xf>
    <xf numFmtId="3" fontId="26" fillId="0" borderId="60" xfId="0" applyNumberFormat="1" applyFont="1" applyBorder="1" applyAlignment="1">
      <alignment horizontal="left" vertical="center" indent="1"/>
    </xf>
    <xf numFmtId="3" fontId="26" fillId="0" borderId="5" xfId="0" applyNumberFormat="1" applyFont="1" applyBorder="1" applyAlignment="1">
      <alignment horizontal="left" vertical="center" indent="1"/>
    </xf>
    <xf numFmtId="3" fontId="26" fillId="0" borderId="48" xfId="0" applyNumberFormat="1" applyFont="1" applyBorder="1" applyAlignment="1">
      <alignment horizontal="left" vertical="center" indent="1"/>
    </xf>
    <xf numFmtId="3" fontId="47" fillId="0" borderId="60" xfId="0" applyNumberFormat="1" applyFont="1" applyBorder="1" applyAlignment="1">
      <alignment horizontal="right" vertical="center"/>
    </xf>
    <xf numFmtId="3" fontId="47" fillId="0" borderId="5" xfId="0" applyNumberFormat="1" applyFont="1" applyBorder="1" applyAlignment="1">
      <alignment horizontal="right" vertical="center"/>
    </xf>
    <xf numFmtId="3" fontId="45" fillId="0" borderId="25" xfId="1075" applyNumberFormat="1" applyFont="1" applyBorder="1" applyAlignment="1" applyProtection="1">
      <alignment horizontal="center" vertical="center"/>
    </xf>
    <xf numFmtId="4" fontId="26" fillId="0" borderId="60" xfId="0" applyNumberFormat="1" applyFont="1" applyBorder="1" applyAlignment="1">
      <alignment horizontal="right" vertical="center"/>
    </xf>
    <xf numFmtId="4" fontId="26" fillId="0" borderId="5" xfId="0" applyNumberFormat="1" applyFont="1" applyBorder="1" applyAlignment="1">
      <alignment horizontal="right" vertical="center"/>
    </xf>
    <xf numFmtId="3" fontId="26" fillId="0" borderId="1" xfId="0" applyNumberFormat="1" applyFont="1" applyBorder="1" applyAlignment="1">
      <alignment horizontal="left" vertical="center" indent="1"/>
    </xf>
    <xf numFmtId="0" fontId="33" fillId="0" borderId="0" xfId="1070" applyFont="1" applyAlignment="1">
      <alignment horizontal="left" vertical="center"/>
    </xf>
    <xf numFmtId="0" fontId="24" fillId="0" borderId="0" xfId="1070" applyFont="1" applyAlignment="1">
      <alignment horizontal="center" vertical="center" wrapText="1"/>
    </xf>
    <xf numFmtId="0" fontId="39" fillId="0" borderId="0" xfId="1070" applyFont="1" applyAlignment="1">
      <alignment vertical="center"/>
    </xf>
    <xf numFmtId="0" fontId="37" fillId="0" borderId="0" xfId="1070" applyFont="1" applyAlignment="1">
      <alignment horizontal="center" vertical="center" wrapText="1"/>
    </xf>
    <xf numFmtId="0" fontId="49" fillId="0" borderId="0" xfId="1070" applyFont="1" applyAlignment="1">
      <alignment vertical="center"/>
    </xf>
    <xf numFmtId="0" fontId="91" fillId="0" borderId="0" xfId="1017" applyFont="1" applyAlignment="1">
      <alignment horizontal="left" vertical="center"/>
    </xf>
    <xf numFmtId="0" fontId="90" fillId="0" borderId="25" xfId="1017" applyFont="1" applyBorder="1" applyAlignment="1">
      <alignment horizontal="right" vertical="center"/>
    </xf>
    <xf numFmtId="0" fontId="90" fillId="24" borderId="59" xfId="1017" applyFont="1" applyFill="1" applyBorder="1" applyAlignment="1">
      <alignment horizontal="center" vertical="center"/>
    </xf>
    <xf numFmtId="0" fontId="90" fillId="24" borderId="13" xfId="1017" applyFont="1" applyFill="1" applyBorder="1" applyAlignment="1">
      <alignment horizontal="center" vertical="center"/>
    </xf>
    <xf numFmtId="0" fontId="90" fillId="24" borderId="60" xfId="1017" applyFont="1" applyFill="1" applyBorder="1" applyAlignment="1">
      <alignment horizontal="center" vertical="center"/>
    </xf>
    <xf numFmtId="0" fontId="90" fillId="24" borderId="48" xfId="1017" applyFont="1" applyFill="1" applyBorder="1" applyAlignment="1">
      <alignment horizontal="center" vertical="center"/>
    </xf>
    <xf numFmtId="0" fontId="88" fillId="0" borderId="0" xfId="1017" applyFont="1" applyAlignment="1">
      <alignment horizontal="left" vertical="center"/>
    </xf>
    <xf numFmtId="0" fontId="77" fillId="24" borderId="1" xfId="1017" applyFont="1" applyFill="1" applyBorder="1" applyAlignment="1">
      <alignment horizontal="center" vertical="center"/>
    </xf>
    <xf numFmtId="0" fontId="90" fillId="24" borderId="1" xfId="1017" applyFont="1" applyFill="1" applyBorder="1" applyAlignment="1">
      <alignment horizontal="center" vertical="center"/>
    </xf>
    <xf numFmtId="0" fontId="0" fillId="31" borderId="151" xfId="0" applyFill="1" applyBorder="1" applyAlignment="1">
      <alignment horizontal="center" vertical="center" wrapText="1"/>
    </xf>
    <xf numFmtId="0" fontId="0" fillId="31" borderId="152" xfId="0" applyFill="1" applyBorder="1" applyAlignment="1">
      <alignment horizontal="center" vertical="center" wrapText="1"/>
    </xf>
    <xf numFmtId="0" fontId="0" fillId="31" borderId="153" xfId="0" applyFill="1" applyBorder="1" applyAlignment="1">
      <alignment horizontal="center" vertical="center" wrapText="1"/>
    </xf>
    <xf numFmtId="0" fontId="0" fillId="31" borderId="154" xfId="0" applyFill="1" applyBorder="1" applyAlignment="1">
      <alignment horizontal="center" vertical="center" wrapText="1"/>
    </xf>
    <xf numFmtId="0" fontId="163" fillId="0" borderId="0" xfId="1724" applyFont="1" applyAlignment="1">
      <alignment vertical="center" wrapText="1"/>
    </xf>
    <xf numFmtId="0" fontId="7" fillId="23" borderId="71" xfId="1066" quotePrefix="1" applyFont="1" applyFill="1" applyBorder="1" applyAlignment="1">
      <alignment horizontal="center" vertical="center"/>
    </xf>
    <xf numFmtId="0" fontId="7" fillId="23" borderId="35" xfId="1066" quotePrefix="1" applyFont="1" applyFill="1" applyBorder="1" applyAlignment="1">
      <alignment horizontal="center" vertical="center"/>
    </xf>
    <xf numFmtId="0" fontId="7" fillId="23" borderId="102" xfId="1066" applyFont="1" applyFill="1" applyBorder="1" applyAlignment="1">
      <alignment horizontal="center" vertical="center" wrapText="1"/>
    </xf>
    <xf numFmtId="0" fontId="7" fillId="23" borderId="36" xfId="1066" applyFont="1" applyFill="1" applyBorder="1" applyAlignment="1">
      <alignment horizontal="center" vertical="center" wrapText="1"/>
    </xf>
    <xf numFmtId="0" fontId="7" fillId="22" borderId="73" xfId="1066" applyFont="1" applyFill="1" applyBorder="1" applyAlignment="1">
      <alignment horizontal="center" vertical="center"/>
    </xf>
    <xf numFmtId="0" fontId="7" fillId="22" borderId="37" xfId="1066" applyFont="1" applyFill="1" applyBorder="1" applyAlignment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26" fillId="0" borderId="74" xfId="1073" applyFont="1" applyBorder="1" applyAlignment="1">
      <alignment vertical="center"/>
    </xf>
    <xf numFmtId="0" fontId="18" fillId="0" borderId="77" xfId="1073" applyFont="1" applyBorder="1" applyAlignment="1">
      <alignment vertical="center"/>
    </xf>
  </cellXfs>
  <cellStyles count="3614">
    <cellStyle name=" " xfId="1" xr:uid="{00000000-0005-0000-0000-000000000000}"/>
    <cellStyle name="          _x000d__x000a_386grabber=vga.3gr_x000d__x000a_" xfId="2" xr:uid="{00000000-0005-0000-0000-000001000000}"/>
    <cellStyle name="          _x000d__x000a_386grabber=vga.3gr_x000d__x000a_ 2" xfId="1752" xr:uid="{00000000-0005-0000-0000-000002000000}"/>
    <cellStyle name="  10" xfId="1753" xr:uid="{00000000-0005-0000-0000-000003000000}"/>
    <cellStyle name="  11" xfId="1754" xr:uid="{00000000-0005-0000-0000-000004000000}"/>
    <cellStyle name="  12" xfId="3355" xr:uid="{00000000-0005-0000-0000-000005000000}"/>
    <cellStyle name="  2" xfId="1755" xr:uid="{00000000-0005-0000-0000-000006000000}"/>
    <cellStyle name="  3" xfId="1756" xr:uid="{00000000-0005-0000-0000-000007000000}"/>
    <cellStyle name="  4" xfId="1757" xr:uid="{00000000-0005-0000-0000-000008000000}"/>
    <cellStyle name="  5" xfId="1758" xr:uid="{00000000-0005-0000-0000-000009000000}"/>
    <cellStyle name="  6" xfId="1759" xr:uid="{00000000-0005-0000-0000-00000A000000}"/>
    <cellStyle name="  7" xfId="1760" xr:uid="{00000000-0005-0000-0000-00000B000000}"/>
    <cellStyle name="  8" xfId="1761" xr:uid="{00000000-0005-0000-0000-00000C000000}"/>
    <cellStyle name="  9" xfId="1762" xr:uid="{00000000-0005-0000-0000-00000D000000}"/>
    <cellStyle name=" _006.복심지구(부대공)수정_1228" xfId="1763" xr:uid="{00000000-0005-0000-0000-00000E000000}"/>
    <cellStyle name=" _02.배수공" xfId="1764" xr:uid="{00000000-0005-0000-0000-00000F000000}"/>
    <cellStyle name=" _02.식생매트(2공구)" xfId="1765" xr:uid="{00000000-0005-0000-0000-000010000000}"/>
    <cellStyle name=" _02.식생매트(2공구)_L형옹벽" xfId="1766" xr:uid="{00000000-0005-0000-0000-000011000000}"/>
    <cellStyle name=" _02.토공" xfId="1767" xr:uid="{00000000-0005-0000-0000-000012000000}"/>
    <cellStyle name=" _02.토공(월호교)" xfId="1768" xr:uid="{00000000-0005-0000-0000-000013000000}"/>
    <cellStyle name=" _02.토공(월호교)_02.지407호(횡배수관)" xfId="1769" xr:uid="{00000000-0005-0000-0000-000014000000}"/>
    <cellStyle name=" _02.토공(월호교)_02-3.지407호(덧씌우기)" xfId="1770" xr:uid="{00000000-0005-0000-0000-000015000000}"/>
    <cellStyle name=" _02.토공(월호교)_06.지403호(미끄럼방지)" xfId="1771" xr:uid="{00000000-0005-0000-0000-000016000000}"/>
    <cellStyle name=" _02-3.지407호(덧씌우기)" xfId="1772" xr:uid="{00000000-0005-0000-0000-000017000000}"/>
    <cellStyle name=" _03.노면표시" xfId="1773" xr:uid="{00000000-0005-0000-0000-000018000000}"/>
    <cellStyle name=" _03.배수공" xfId="1774" xr:uid="{00000000-0005-0000-0000-000019000000}"/>
    <cellStyle name=" _03.지오식생블럭(3공구)" xfId="1775" xr:uid="{00000000-0005-0000-0000-00001A000000}"/>
    <cellStyle name=" _03.지오식생블럭(3공구)_L형옹벽" xfId="1776" xr:uid="{00000000-0005-0000-0000-00001B000000}"/>
    <cellStyle name=" _03호안공(황새울)" xfId="3" xr:uid="{00000000-0005-0000-0000-00001C000000}"/>
    <cellStyle name=" _05.구조물공" xfId="1777" xr:uid="{00000000-0005-0000-0000-00001D000000}"/>
    <cellStyle name=" _05.구조물공_03.배수공" xfId="1778" xr:uid="{00000000-0005-0000-0000-00001E000000}"/>
    <cellStyle name=" _05.부대공(봉산동하수관거)" xfId="1779" xr:uid="{00000000-0005-0000-0000-00001F000000}"/>
    <cellStyle name=" _05.포장공(태장2동주차장)" xfId="1780" xr:uid="{00000000-0005-0000-0000-000020000000}"/>
    <cellStyle name=" _06.지403호(미끄럼방지)" xfId="1781" xr:uid="{00000000-0005-0000-0000-000021000000}"/>
    <cellStyle name=" _1.관음사토공" xfId="1782" xr:uid="{00000000-0005-0000-0000-000022000000}"/>
    <cellStyle name=" _1.배수공" xfId="1783" xr:uid="{00000000-0005-0000-0000-000023000000}"/>
    <cellStyle name=" _110327흰두리-01.토공" xfId="1784" xr:uid="{00000000-0005-0000-0000-000024000000}"/>
    <cellStyle name=" _1-3.수로관" xfId="1785" xr:uid="{00000000-0005-0000-0000-000025000000}"/>
    <cellStyle name=" _20030218144011020-E1C865BF" xfId="1786" xr:uid="{00000000-0005-0000-0000-000026000000}"/>
    <cellStyle name=" _20030221140423820-A5C865BF" xfId="1787" xr:uid="{00000000-0005-0000-0000-000027000000}"/>
    <cellStyle name=" _20030221140423820-A5C865BF_raw water pump_공사설계서" xfId="1788" xr:uid="{00000000-0005-0000-0000-000028000000}"/>
    <cellStyle name=" _20030221140423820-A5C865BF_공사비집계표(품의용)" xfId="1789" xr:uid="{00000000-0005-0000-0000-000029000000}"/>
    <cellStyle name=" _20030221140423820-A5C865BF_공사비집계표(품의용)_raw water pump_공사설계서" xfId="1790" xr:uid="{00000000-0005-0000-0000-00002A000000}"/>
    <cellStyle name=" _20030221140423820-A5C865BF_추가품셈1-박" xfId="1791" xr:uid="{00000000-0005-0000-0000-00002B000000}"/>
    <cellStyle name=" _20030221140423820-A5C865BF_추가품셈1-박_raw water pump_공사설계서" xfId="1792" xr:uid="{00000000-0005-0000-0000-00002C000000}"/>
    <cellStyle name=" _20080617_실행내역_BMS" xfId="1793" xr:uid="{00000000-0005-0000-0000-00002D000000}"/>
    <cellStyle name=" _2-1.토공집계(1공구)(최)" xfId="1794" xr:uid="{00000000-0005-0000-0000-00002E000000}"/>
    <cellStyle name=" _2-1.토공집계(1공구)(최)_7.부대공" xfId="1795" xr:uid="{00000000-0005-0000-0000-00002F000000}"/>
    <cellStyle name=" _3-2.지수벽" xfId="1796" xr:uid="{00000000-0005-0000-0000-000030000000}"/>
    <cellStyle name=" _329전기설비기초-비교" xfId="1797" xr:uid="{00000000-0005-0000-0000-000031000000}"/>
    <cellStyle name=" _5.포장공" xfId="1798" xr:uid="{00000000-0005-0000-0000-000032000000}"/>
    <cellStyle name=" _5.포장공1" xfId="1799" xr:uid="{00000000-0005-0000-0000-000033000000}"/>
    <cellStyle name=" _5-7.낙석방호시설" xfId="1800" xr:uid="{00000000-0005-0000-0000-000034000000}"/>
    <cellStyle name=" _6.부대공" xfId="1801" xr:uid="{00000000-0005-0000-0000-000035000000}"/>
    <cellStyle name=" _7,8물량반영-전기설비기초0224" xfId="1802" xr:uid="{00000000-0005-0000-0000-000036000000}"/>
    <cellStyle name=" _7.부대공" xfId="1803" xr:uid="{00000000-0005-0000-0000-000037000000}"/>
    <cellStyle name=" _97연말" xfId="1804" xr:uid="{00000000-0005-0000-0000-000038000000}"/>
    <cellStyle name=" _97연말_20080617_실행내역_BMS" xfId="1805" xr:uid="{00000000-0005-0000-0000-000039000000}"/>
    <cellStyle name=" _97연말1" xfId="1806" xr:uid="{00000000-0005-0000-0000-00003A000000}"/>
    <cellStyle name=" _97연말1_20080617_실행내역_BMS" xfId="1807" xr:uid="{00000000-0005-0000-0000-00003B000000}"/>
    <cellStyle name=" _Book1" xfId="1808" xr:uid="{00000000-0005-0000-0000-00003C000000}"/>
    <cellStyle name=" _Book1_20080617_실행내역_BMS" xfId="1809" xr:uid="{00000000-0005-0000-0000-00003D000000}"/>
    <cellStyle name=" _L형측구" xfId="1810" xr:uid="{00000000-0005-0000-0000-00003E000000}"/>
    <cellStyle name=" _간지" xfId="1811" xr:uid="{00000000-0005-0000-0000-00003F000000}"/>
    <cellStyle name=" _간지_1" xfId="1812" xr:uid="{00000000-0005-0000-0000-000040000000}"/>
    <cellStyle name=" _간지_1_raw water pump_공사설계서" xfId="1813" xr:uid="{00000000-0005-0000-0000-000041000000}"/>
    <cellStyle name=" _간지_1_공사비집계표(품의용)" xfId="1814" xr:uid="{00000000-0005-0000-0000-000042000000}"/>
    <cellStyle name=" _간지_1_공사비집계표(품의용)_raw water pump_공사설계서" xfId="1815" xr:uid="{00000000-0005-0000-0000-000043000000}"/>
    <cellStyle name=" _간지_20030310114821780-E1C865BF" xfId="1816" xr:uid="{00000000-0005-0000-0000-000044000000}"/>
    <cellStyle name=" _간지_20030310114821780-E1C865BF_raw water pump_공사설계서" xfId="1817" xr:uid="{00000000-0005-0000-0000-000045000000}"/>
    <cellStyle name=" _간지_20030310114821780-E1C865BF_공사비집계표(품의용)" xfId="1818" xr:uid="{00000000-0005-0000-0000-000046000000}"/>
    <cellStyle name=" _간지_20030310114821780-E1C865BF_공사비집계표(품의용)_raw water pump_공사설계서" xfId="1819" xr:uid="{00000000-0005-0000-0000-000047000000}"/>
    <cellStyle name=" _간지_20030310114821780-E1C865BF_추가품셈1-박" xfId="1820" xr:uid="{00000000-0005-0000-0000-000048000000}"/>
    <cellStyle name=" _간지_20030310114821780-E1C865BF_추가품셈1-박_raw water pump_공사설계서" xfId="1821" xr:uid="{00000000-0005-0000-0000-000049000000}"/>
    <cellStyle name=" _간지_20030310150903590-E1C865BF" xfId="1822" xr:uid="{00000000-0005-0000-0000-00004A000000}"/>
    <cellStyle name=" _간지_20030310150903590-E1C865BF_raw water pump_공사설계서" xfId="1823" xr:uid="{00000000-0005-0000-0000-00004B000000}"/>
    <cellStyle name=" _간지_20030310150903590-E1C865BF_공사비집계표(품의용)" xfId="1824" xr:uid="{00000000-0005-0000-0000-00004C000000}"/>
    <cellStyle name=" _간지_20030310150903590-E1C865BF_공사비집계표(품의용)_raw water pump_공사설계서" xfId="1825" xr:uid="{00000000-0005-0000-0000-00004D000000}"/>
    <cellStyle name=" _간지_20030310150903590-E1C865BF_추가품셈1-박" xfId="1826" xr:uid="{00000000-0005-0000-0000-00004E000000}"/>
    <cellStyle name=" _간지_20030310150903590-E1C865BF_추가품셈1-박_raw water pump_공사설계서" xfId="1827" xr:uid="{00000000-0005-0000-0000-00004F000000}"/>
    <cellStyle name=" _간지_raw water pump_공사설계서" xfId="1828" xr:uid="{00000000-0005-0000-0000-000050000000}"/>
    <cellStyle name=" _간지_공사비집계표(품의용)" xfId="1829" xr:uid="{00000000-0005-0000-0000-000051000000}"/>
    <cellStyle name=" _간지_공사비집계표(품의용)_raw water pump_공사설계서" xfId="1830" xr:uid="{00000000-0005-0000-0000-000052000000}"/>
    <cellStyle name=" _간지_옥외탱크및기기기초(단가)" xfId="1831" xr:uid="{00000000-0005-0000-0000-000053000000}"/>
    <cellStyle name=" _간지_옥외탱크및기기기초(단가)_raw water pump_공사설계서" xfId="1832" xr:uid="{00000000-0005-0000-0000-000054000000}"/>
    <cellStyle name=" _간지_옥외탱크및기기기초(단가)_공사비집계표(품의용)" xfId="1833" xr:uid="{00000000-0005-0000-0000-000055000000}"/>
    <cellStyle name=" _간지_옥외탱크및기기기초(단가)_공사비집계표(품의용)_raw water pump_공사설계서" xfId="1834" xr:uid="{00000000-0005-0000-0000-000056000000}"/>
    <cellStyle name=" _간지_옥외탱크및기기기초(단가)_추가품셈1-박" xfId="1835" xr:uid="{00000000-0005-0000-0000-000057000000}"/>
    <cellStyle name=" _간지_옥외탱크및기기기초(단가)_추가품셈1-박_raw water pump_공사설계서" xfId="1836" xr:uid="{00000000-0005-0000-0000-000058000000}"/>
    <cellStyle name=" _간지_추가품셈1" xfId="1837" xr:uid="{00000000-0005-0000-0000-000059000000}"/>
    <cellStyle name=" _간지_추가품셈1_325전기설비기초" xfId="1838" xr:uid="{00000000-0005-0000-0000-00005A000000}"/>
    <cellStyle name=" _간지_추가품셈1_325전기설비기초_raw water pump_공사설계서" xfId="1839" xr:uid="{00000000-0005-0000-0000-00005B000000}"/>
    <cellStyle name=" _간지_추가품셈1_325전기설비기초_공사비집계표(품의용)" xfId="1840" xr:uid="{00000000-0005-0000-0000-00005C000000}"/>
    <cellStyle name=" _간지_추가품셈1_325전기설비기초_공사비집계표(품의용)_raw water pump_공사설계서" xfId="1841" xr:uid="{00000000-0005-0000-0000-00005D000000}"/>
    <cellStyle name=" _간지_추가품셈1_329전기설비기초-비교" xfId="1842" xr:uid="{00000000-0005-0000-0000-00005E000000}"/>
    <cellStyle name=" _간지_추가품셈1_329전기설비기초-비교_raw water pump_공사설계서" xfId="1843" xr:uid="{00000000-0005-0000-0000-00005F000000}"/>
    <cellStyle name=" _간지_추가품셈1_raw water pump_공사설계서" xfId="1844" xr:uid="{00000000-0005-0000-0000-000060000000}"/>
    <cellStyle name=" _간지_추가품셈1_공사비집계표(품의용)" xfId="1845" xr:uid="{00000000-0005-0000-0000-000061000000}"/>
    <cellStyle name=" _간지_추가품셈1_공사비집계표(품의용)_raw water pump_공사설계서" xfId="1846" xr:uid="{00000000-0005-0000-0000-000062000000}"/>
    <cellStyle name=" _간지_추가품셈1_옥외탱크기초(단가)" xfId="1847" xr:uid="{00000000-0005-0000-0000-000063000000}"/>
    <cellStyle name=" _간지_추가품셈1_옥외탱크기초(단가)_raw water pump_공사설계서" xfId="1848" xr:uid="{00000000-0005-0000-0000-000064000000}"/>
    <cellStyle name=" _간지_추가품셈1_옥외탱크기초(단가)_공사비집계표(품의용)" xfId="1849" xr:uid="{00000000-0005-0000-0000-000065000000}"/>
    <cellStyle name=" _간지_추가품셈1_옥외탱크기초(단가)_공사비집계표(품의용)_raw water pump_공사설계서" xfId="1850" xr:uid="{00000000-0005-0000-0000-000066000000}"/>
    <cellStyle name=" _간지_추가품셈1_옥외탱크기초-비교" xfId="1851" xr:uid="{00000000-0005-0000-0000-000067000000}"/>
    <cellStyle name=" _간지_추가품셈1_옥외탱크기초-비교_raw water pump_공사설계서" xfId="1852" xr:uid="{00000000-0005-0000-0000-000068000000}"/>
    <cellStyle name=" _간지_추가품셈1-박" xfId="1853" xr:uid="{00000000-0005-0000-0000-000069000000}"/>
    <cellStyle name=" _간지_추가품셈1-박_raw water pump_공사설계서" xfId="1854" xr:uid="{00000000-0005-0000-0000-00006A000000}"/>
    <cellStyle name=" _간지_콘크리트품및 품질관리비" xfId="1855" xr:uid="{00000000-0005-0000-0000-00006B000000}"/>
    <cellStyle name=" _간지_콘크리트품및 품질관리비_329전기설비기초-비교" xfId="1856" xr:uid="{00000000-0005-0000-0000-00006C000000}"/>
    <cellStyle name=" _간지_콘크리트품및 품질관리비_329전기설비기초-비교_raw water pump_공사설계서" xfId="1857" xr:uid="{00000000-0005-0000-0000-00006D000000}"/>
    <cellStyle name=" _간지_콘크리트품및 품질관리비_raw water pump_공사설계서" xfId="1858" xr:uid="{00000000-0005-0000-0000-00006E000000}"/>
    <cellStyle name=" _간지_콘크리트품및 품질관리비_공사비집계표(품의용)" xfId="1859" xr:uid="{00000000-0005-0000-0000-00006F000000}"/>
    <cellStyle name=" _간지_콘크리트품및 품질관리비_공사비집계표(품의용)_raw water pump_공사설계서" xfId="1860" xr:uid="{00000000-0005-0000-0000-000070000000}"/>
    <cellStyle name=" _간지_콘크리트품및 품질관리비_냉각수배수로-비교" xfId="1861" xr:uid="{00000000-0005-0000-0000-000071000000}"/>
    <cellStyle name=" _간지_콘크리트품및 품질관리비_냉각수배수로-비교_raw water pump_공사설계서" xfId="1862" xr:uid="{00000000-0005-0000-0000-000072000000}"/>
    <cellStyle name=" _간지_콘크리트품및 품질관리비_냉각수취수펌프구조물-비교" xfId="1863" xr:uid="{00000000-0005-0000-0000-000073000000}"/>
    <cellStyle name=" _간지_콘크리트품및 품질관리비_냉각수취수펌프구조물-비교_raw water pump_공사설계서" xfId="1864" xr:uid="{00000000-0005-0000-0000-000074000000}"/>
    <cellStyle name=" _간지_콘크리트품및 품질관리비_조경(final)-비교" xfId="1865" xr:uid="{00000000-0005-0000-0000-000075000000}"/>
    <cellStyle name=" _간지_콘크리트품및 품질관리비_조경(final)-비교_raw water pump_공사설계서" xfId="1866" xr:uid="{00000000-0005-0000-0000-000076000000}"/>
    <cellStyle name=" _간지_품셈" xfId="1867" xr:uid="{00000000-0005-0000-0000-000077000000}"/>
    <cellStyle name=" _간지_품셈_329전기설비기초-비교" xfId="1868" xr:uid="{00000000-0005-0000-0000-000078000000}"/>
    <cellStyle name=" _간지_품셈_329전기설비기초-비교_raw water pump_공사설계서" xfId="1869" xr:uid="{00000000-0005-0000-0000-000079000000}"/>
    <cellStyle name=" _간지_품셈_raw water pump_공사설계서" xfId="1870" xr:uid="{00000000-0005-0000-0000-00007A000000}"/>
    <cellStyle name=" _간지_품셈_공사비집계표(품의용)" xfId="1871" xr:uid="{00000000-0005-0000-0000-00007B000000}"/>
    <cellStyle name=" _간지_품셈_공사비집계표(품의용)_raw water pump_공사설계서" xfId="1872" xr:uid="{00000000-0005-0000-0000-00007C000000}"/>
    <cellStyle name=" _간지_품셈_냉각수배수로-비교" xfId="1873" xr:uid="{00000000-0005-0000-0000-00007D000000}"/>
    <cellStyle name=" _간지_품셈_냉각수배수로-비교_raw water pump_공사설계서" xfId="1874" xr:uid="{00000000-0005-0000-0000-00007E000000}"/>
    <cellStyle name=" _간지_품셈_냉각수취수펌프구조물-비교" xfId="1875" xr:uid="{00000000-0005-0000-0000-00007F000000}"/>
    <cellStyle name=" _간지_품셈_냉각수취수펌프구조물-비교_raw water pump_공사설계서" xfId="1876" xr:uid="{00000000-0005-0000-0000-000080000000}"/>
    <cellStyle name=" _간지_품셈_조경(final)-비교" xfId="1877" xr:uid="{00000000-0005-0000-0000-000081000000}"/>
    <cellStyle name=" _간지_품셈_조경(final)-비교_raw water pump_공사설계서" xfId="1878" xr:uid="{00000000-0005-0000-0000-000082000000}"/>
    <cellStyle name=" _개거공" xfId="1879" xr:uid="{00000000-0005-0000-0000-000083000000}"/>
    <cellStyle name=" _구내도로 및 배수(단가)" xfId="1880" xr:uid="{00000000-0005-0000-0000-000084000000}"/>
    <cellStyle name=" _구내도로 및 배수-비교" xfId="1881" xr:uid="{00000000-0005-0000-0000-000085000000}"/>
    <cellStyle name=" _구룡령23지구수량" xfId="1882" xr:uid="{00000000-0005-0000-0000-000086000000}"/>
    <cellStyle name=" _구산리양수장수량" xfId="1883" xr:uid="{00000000-0005-0000-0000-000087000000}"/>
    <cellStyle name=" _깨기" xfId="1884" xr:uid="{00000000-0005-0000-0000-000088000000}"/>
    <cellStyle name=" _냉각수배수로-비교" xfId="1885" xr:uid="{00000000-0005-0000-0000-000089000000}"/>
    <cellStyle name=" _냉각수취수펌프구조물-비교" xfId="1886" xr:uid="{00000000-0005-0000-0000-00008A000000}"/>
    <cellStyle name=" _대표공종내역" xfId="1887" xr:uid="{00000000-0005-0000-0000-00008B000000}"/>
    <cellStyle name=" _대표공종내역_raw water pump_공사설계서" xfId="1888" xr:uid="{00000000-0005-0000-0000-00008C000000}"/>
    <cellStyle name=" _대표공종내역_공사비집계표(품의용)" xfId="1889" xr:uid="{00000000-0005-0000-0000-00008D000000}"/>
    <cellStyle name=" _대표공종내역_공사비집계표(품의용)_raw water pump_공사설계서" xfId="1890" xr:uid="{00000000-0005-0000-0000-00008E000000}"/>
    <cellStyle name=" _대표공종내역_추가품셈1-박" xfId="1891" xr:uid="{00000000-0005-0000-0000-00008F000000}"/>
    <cellStyle name=" _대표공종내역_추가품셈1-박_raw water pump_공사설계서" xfId="1892" xr:uid="{00000000-0005-0000-0000-000090000000}"/>
    <cellStyle name=" _배수공" xfId="4" xr:uid="{00000000-0005-0000-0000-000091000000}"/>
    <cellStyle name=" _배수공(서울대)" xfId="1893" xr:uid="{00000000-0005-0000-0000-000092000000}"/>
    <cellStyle name=" _배수공(한퇴천)" xfId="1894" xr:uid="{00000000-0005-0000-0000-000093000000}"/>
    <cellStyle name=" _배수관" xfId="1895" xr:uid="{00000000-0005-0000-0000-000094000000}"/>
    <cellStyle name=" _보도포장" xfId="1896" xr:uid="{00000000-0005-0000-0000-000095000000}"/>
    <cellStyle name=" _본관기초굴착(단가)" xfId="1897" xr:uid="{00000000-0005-0000-0000-000096000000}"/>
    <cellStyle name=" _본관기초굴착(단가)-비교" xfId="1898" xr:uid="{00000000-0005-0000-0000-000097000000}"/>
    <cellStyle name=" _부대공1" xfId="1899" xr:uid="{00000000-0005-0000-0000-000098000000}"/>
    <cellStyle name=" _사급자재단가산출" xfId="1900" xr:uid="{00000000-0005-0000-0000-000099000000}"/>
    <cellStyle name=" _사급자재단가산출_325전기설비기초" xfId="1901" xr:uid="{00000000-0005-0000-0000-00009A000000}"/>
    <cellStyle name=" _사급자재단가산출_325전기설비기초_raw water pump_공사설계서" xfId="1902" xr:uid="{00000000-0005-0000-0000-00009B000000}"/>
    <cellStyle name=" _사급자재단가산출_325전기설비기초_공사비집계표(품의용)" xfId="1903" xr:uid="{00000000-0005-0000-0000-00009C000000}"/>
    <cellStyle name=" _사급자재단가산출_325전기설비기초_공사비집계표(품의용)_raw water pump_공사설계서" xfId="1904" xr:uid="{00000000-0005-0000-0000-00009D000000}"/>
    <cellStyle name=" _사급자재단가산출_329전기설비기초-비교" xfId="1905" xr:uid="{00000000-0005-0000-0000-00009E000000}"/>
    <cellStyle name=" _사급자재단가산출_329전기설비기초-비교_raw water pump_공사설계서" xfId="1906" xr:uid="{00000000-0005-0000-0000-00009F000000}"/>
    <cellStyle name=" _사급자재단가산출_raw water pump_공사설계서" xfId="1907" xr:uid="{00000000-0005-0000-0000-0000A0000000}"/>
    <cellStyle name=" _사급자재단가산출_공사비집계표(품의용)" xfId="1908" xr:uid="{00000000-0005-0000-0000-0000A1000000}"/>
    <cellStyle name=" _사급자재단가산출_공사비집계표(품의용)_raw water pump_공사설계서" xfId="1909" xr:uid="{00000000-0005-0000-0000-0000A2000000}"/>
    <cellStyle name=" _사급자재단가산출_대표공종 분류내역" xfId="1910" xr:uid="{00000000-0005-0000-0000-0000A3000000}"/>
    <cellStyle name=" _사급자재단가산출_대표공종 분류내역_raw water pump_공사설계서" xfId="1911" xr:uid="{00000000-0005-0000-0000-0000A4000000}"/>
    <cellStyle name=" _사급자재단가산출_대표공종 분류내역_공사비집계표(품의용)" xfId="1912" xr:uid="{00000000-0005-0000-0000-0000A5000000}"/>
    <cellStyle name=" _사급자재단가산출_대표공종 분류내역_공사비집계표(품의용)_raw water pump_공사설계서" xfId="1913" xr:uid="{00000000-0005-0000-0000-0000A6000000}"/>
    <cellStyle name=" _사급자재단가산출_대표공종 분류내역_냉각수배수로-비교" xfId="1914" xr:uid="{00000000-0005-0000-0000-0000A7000000}"/>
    <cellStyle name=" _사급자재단가산출_대표공종 분류내역_냉각수배수로-비교_raw water pump_공사설계서" xfId="1915" xr:uid="{00000000-0005-0000-0000-0000A8000000}"/>
    <cellStyle name=" _사급자재단가산출_대표공종 분류내역_냉각수취수펌프구조물-비교" xfId="1916" xr:uid="{00000000-0005-0000-0000-0000A9000000}"/>
    <cellStyle name=" _사급자재단가산출_대표공종 분류내역_냉각수취수펌프구조물-비교_raw water pump_공사설계서" xfId="1917" xr:uid="{00000000-0005-0000-0000-0000AA000000}"/>
    <cellStyle name=" _사급자재단가산출_대표공종분류" xfId="1918" xr:uid="{00000000-0005-0000-0000-0000AB000000}"/>
    <cellStyle name=" _사급자재단가산출_대표공종분류_raw water pump_공사설계서" xfId="1919" xr:uid="{00000000-0005-0000-0000-0000AC000000}"/>
    <cellStyle name=" _사급자재단가산출_대표공종분류_공사비집계표(품의용)" xfId="1920" xr:uid="{00000000-0005-0000-0000-0000AD000000}"/>
    <cellStyle name=" _사급자재단가산출_대표공종분류_공사비집계표(품의용)_raw water pump_공사설계서" xfId="1921" xr:uid="{00000000-0005-0000-0000-0000AE000000}"/>
    <cellStyle name=" _사급자재단가산출_본관기초굴착(단가)" xfId="1922" xr:uid="{00000000-0005-0000-0000-0000AF000000}"/>
    <cellStyle name=" _사급자재단가산출_본관기초굴착(단가)_raw water pump_공사설계서" xfId="1923" xr:uid="{00000000-0005-0000-0000-0000B0000000}"/>
    <cellStyle name=" _사급자재단가산출_사급자재총괄표" xfId="1924" xr:uid="{00000000-0005-0000-0000-0000B1000000}"/>
    <cellStyle name=" _사급자재단가산출_사급자재총괄표_raw water pump_공사설계서" xfId="1925" xr:uid="{00000000-0005-0000-0000-0000B2000000}"/>
    <cellStyle name=" _사급자재단가산출_사급자재총괄표_공사비집계표(품의용)" xfId="1926" xr:uid="{00000000-0005-0000-0000-0000B3000000}"/>
    <cellStyle name=" _사급자재단가산출_사급자재총괄표_공사비집계표(품의용)_raw water pump_공사설계서" xfId="1927" xr:uid="{00000000-0005-0000-0000-0000B4000000}"/>
    <cellStyle name=" _사급자재단가산출_설계개요" xfId="1928" xr:uid="{00000000-0005-0000-0000-0000B5000000}"/>
    <cellStyle name=" _사급자재단가산출_설계개요_raw water pump_공사설계서" xfId="1929" xr:uid="{00000000-0005-0000-0000-0000B6000000}"/>
    <cellStyle name=" _사급자재단가산출_설계개요_공사비집계표(품의용)" xfId="1930" xr:uid="{00000000-0005-0000-0000-0000B7000000}"/>
    <cellStyle name=" _사급자재단가산출_설계개요_공사비집계표(품의용)_raw water pump_공사설계서" xfId="1931" xr:uid="{00000000-0005-0000-0000-0000B8000000}"/>
    <cellStyle name=" _사급자재단가산출_설계개요_냉각수배수로-비교" xfId="1932" xr:uid="{00000000-0005-0000-0000-0000B9000000}"/>
    <cellStyle name=" _사급자재단가산출_설계개요_냉각수배수로-비교_raw water pump_공사설계서" xfId="1933" xr:uid="{00000000-0005-0000-0000-0000BA000000}"/>
    <cellStyle name=" _사급자재단가산출_설계개요_냉각수취수펌프구조물-비교" xfId="1934" xr:uid="{00000000-0005-0000-0000-0000BB000000}"/>
    <cellStyle name=" _사급자재단가산출_설계개요_냉각수취수펌프구조물-비교_raw water pump_공사설계서" xfId="1935" xr:uid="{00000000-0005-0000-0000-0000BC000000}"/>
    <cellStyle name=" _사급자재단가산출_설계명세서" xfId="1936" xr:uid="{00000000-0005-0000-0000-0000BD000000}"/>
    <cellStyle name=" _사급자재단가산출_설계명세서_325전기설비기초" xfId="1937" xr:uid="{00000000-0005-0000-0000-0000BE000000}"/>
    <cellStyle name=" _사급자재단가산출_설계명세서_325전기설비기초_raw water pump_공사설계서" xfId="1938" xr:uid="{00000000-0005-0000-0000-0000BF000000}"/>
    <cellStyle name=" _사급자재단가산출_설계명세서_325전기설비기초_공사비집계표(품의용)" xfId="1939" xr:uid="{00000000-0005-0000-0000-0000C0000000}"/>
    <cellStyle name=" _사급자재단가산출_설계명세서_325전기설비기초_공사비집계표(품의용)_raw water pump_공사설계서" xfId="1940" xr:uid="{00000000-0005-0000-0000-0000C1000000}"/>
    <cellStyle name=" _사급자재단가산출_설계명세서_raw water pump_공사설계서" xfId="1941" xr:uid="{00000000-0005-0000-0000-0000C2000000}"/>
    <cellStyle name=" _사급자재단가산출_설계명세서_공사비집계표(품의용)" xfId="1942" xr:uid="{00000000-0005-0000-0000-0000C3000000}"/>
    <cellStyle name=" _사급자재단가산출_설계명세서_공사비집계표(품의용)_raw water pump_공사설계서" xfId="1943" xr:uid="{00000000-0005-0000-0000-0000C4000000}"/>
    <cellStyle name=" _사급자재단가산출_설계명세서_냉각수배수로-비교" xfId="1944" xr:uid="{00000000-0005-0000-0000-0000C5000000}"/>
    <cellStyle name=" _사급자재단가산출_설계명세서_냉각수배수로-비교_raw water pump_공사설계서" xfId="1945" xr:uid="{00000000-0005-0000-0000-0000C6000000}"/>
    <cellStyle name=" _사급자재단가산출_설계명세서_냉각수취수펌프구조물-비교" xfId="1946" xr:uid="{00000000-0005-0000-0000-0000C7000000}"/>
    <cellStyle name=" _사급자재단가산출_설계명세서_냉각수취수펌프구조물-비교_raw water pump_공사설계서" xfId="1947" xr:uid="{00000000-0005-0000-0000-0000C8000000}"/>
    <cellStyle name=" _사급자재단가산출_설계명세서_설계개요" xfId="1948" xr:uid="{00000000-0005-0000-0000-0000C9000000}"/>
    <cellStyle name=" _사급자재단가산출_설계명세서_설계개요_raw water pump_공사설계서" xfId="1949" xr:uid="{00000000-0005-0000-0000-0000CA000000}"/>
    <cellStyle name=" _사급자재단가산출_설계명세서_설계개요_공사비집계표(품의용)" xfId="1950" xr:uid="{00000000-0005-0000-0000-0000CB000000}"/>
    <cellStyle name=" _사급자재단가산출_설계명세서_설계개요_공사비집계표(품의용)_raw water pump_공사설계서" xfId="1951" xr:uid="{00000000-0005-0000-0000-0000CC000000}"/>
    <cellStyle name=" _사급자재단가산출_옥외탱크기초(단가)" xfId="1952" xr:uid="{00000000-0005-0000-0000-0000CD000000}"/>
    <cellStyle name=" _사급자재단가산출_옥외탱크기초(단가)_raw water pump_공사설계서" xfId="1953" xr:uid="{00000000-0005-0000-0000-0000CE000000}"/>
    <cellStyle name=" _사급자재단가산출_옥외탱크기초(단가)_공사비집계표(품의용)" xfId="1954" xr:uid="{00000000-0005-0000-0000-0000CF000000}"/>
    <cellStyle name=" _사급자재단가산출_옥외탱크기초(단가)_공사비집계표(품의용)_raw water pump_공사설계서" xfId="1955" xr:uid="{00000000-0005-0000-0000-0000D0000000}"/>
    <cellStyle name=" _사급자재단가산출_옥외탱크기초-비교" xfId="1956" xr:uid="{00000000-0005-0000-0000-0000D1000000}"/>
    <cellStyle name=" _사급자재단가산출_옥외탱크기초-비교_raw water pump_공사설계서" xfId="1957" xr:uid="{00000000-0005-0000-0000-0000D2000000}"/>
    <cellStyle name=" _사급자재단가산출_옥외탱크및기기기초(단가)" xfId="1958" xr:uid="{00000000-0005-0000-0000-0000D3000000}"/>
    <cellStyle name=" _사급자재단가산출_옥외탱크및기기기초(단가)_329전기설비기초-비교" xfId="1959" xr:uid="{00000000-0005-0000-0000-0000D4000000}"/>
    <cellStyle name=" _사급자재단가산출_옥외탱크및기기기초(단가)_329전기설비기초-비교_raw water pump_공사설계서" xfId="1960" xr:uid="{00000000-0005-0000-0000-0000D5000000}"/>
    <cellStyle name=" _사급자재단가산출_옥외탱크및기기기초(단가)_raw water pump_공사설계서" xfId="1961" xr:uid="{00000000-0005-0000-0000-0000D6000000}"/>
    <cellStyle name=" _사급자재단가산출_옥외탱크및기기기초(단가)_공사비집계표(품의용)" xfId="1962" xr:uid="{00000000-0005-0000-0000-0000D7000000}"/>
    <cellStyle name=" _사급자재단가산출_옥외탱크및기기기초(단가)_공사비집계표(품의용)_raw water pump_공사설계서" xfId="1963" xr:uid="{00000000-0005-0000-0000-0000D8000000}"/>
    <cellStyle name=" _사급자재단가산출_옥외탱크및기기기초(단가)_석탄취급설비기초-비교" xfId="1964" xr:uid="{00000000-0005-0000-0000-0000D9000000}"/>
    <cellStyle name=" _사급자재단가산출_옥외탱크및기기기초(단가)_석탄취급설비기초-비교_raw water pump_공사설계서" xfId="1965" xr:uid="{00000000-0005-0000-0000-0000DA000000}"/>
    <cellStyle name=" _사급자재단가산출_조경(final)-비교" xfId="1966" xr:uid="{00000000-0005-0000-0000-0000DB000000}"/>
    <cellStyle name=" _사급자재단가산출_조경(final)-비교_raw water pump_공사설계서" xfId="1967" xr:uid="{00000000-0005-0000-0000-0000DC000000}"/>
    <cellStyle name=" _사급자재단가산출_추가품셈1" xfId="1968" xr:uid="{00000000-0005-0000-0000-0000DD000000}"/>
    <cellStyle name=" _사급자재단가산출_추가품셈1_raw water pump_공사설계서" xfId="1969" xr:uid="{00000000-0005-0000-0000-0000DE000000}"/>
    <cellStyle name=" _사급자재단가산출_추가품셈1_공사비집계표(품의용)" xfId="1970" xr:uid="{00000000-0005-0000-0000-0000DF000000}"/>
    <cellStyle name=" _사급자재단가산출_추가품셈1_공사비집계표(품의용)_raw water pump_공사설계서" xfId="1971" xr:uid="{00000000-0005-0000-0000-0000E0000000}"/>
    <cellStyle name=" _사급자재단가산출_추가품셈1-박" xfId="1972" xr:uid="{00000000-0005-0000-0000-0000E1000000}"/>
    <cellStyle name=" _사급자재단가산출_추가품셈1-박_raw water pump_공사설계서" xfId="1973" xr:uid="{00000000-0005-0000-0000-0000E2000000}"/>
    <cellStyle name=" _사급재료비및운반비" xfId="1974" xr:uid="{00000000-0005-0000-0000-0000E3000000}"/>
    <cellStyle name=" _사급재료비및운반비_AC-05옥내기기기초" xfId="1975" xr:uid="{00000000-0005-0000-0000-0000E4000000}"/>
    <cellStyle name=" _사급재료비및운반비_AC-05옥내기기기초_raw water pump_공사설계서" xfId="1976" xr:uid="{00000000-0005-0000-0000-0000E5000000}"/>
    <cellStyle name=" _사급재료비및운반비_raw water pump_공사설계서" xfId="1977" xr:uid="{00000000-0005-0000-0000-0000E6000000}"/>
    <cellStyle name=" _사급재료비및운반비_터빈발전기기초(단가)" xfId="1978" xr:uid="{00000000-0005-0000-0000-0000E7000000}"/>
    <cellStyle name=" _사급재료비및운반비_터빈발전기기초(단가)_1" xfId="1979" xr:uid="{00000000-0005-0000-0000-0000E8000000}"/>
    <cellStyle name=" _사급재료비및운반비_터빈발전기기초(단가)_1_AC-05옥내기기기초" xfId="1980" xr:uid="{00000000-0005-0000-0000-0000E9000000}"/>
    <cellStyle name=" _사급재료비및운반비_터빈발전기기초(단가)_1_AC-05옥내기기기초_raw water pump_공사설계서" xfId="1981" xr:uid="{00000000-0005-0000-0000-0000EA000000}"/>
    <cellStyle name=" _사급재료비및운반비_터빈발전기기초(단가)_1_raw water pump_공사설계서" xfId="1982" xr:uid="{00000000-0005-0000-0000-0000EB000000}"/>
    <cellStyle name=" _사급재료비및운반비_터빈발전기기초(단가)_AC-05옥내기기기초" xfId="1983" xr:uid="{00000000-0005-0000-0000-0000EC000000}"/>
    <cellStyle name=" _사급재료비및운반비_터빈발전기기초(단가)_AC-05옥내기기기초_raw water pump_공사설계서" xfId="1984" xr:uid="{00000000-0005-0000-0000-0000ED000000}"/>
    <cellStyle name=" _사급재료비및운반비_터빈발전기기초(단가)_raw water pump_공사설계서" xfId="1985" xr:uid="{00000000-0005-0000-0000-0000EE000000}"/>
    <cellStyle name=" _사촌1리 농로포장공사(1공구)" xfId="1986" xr:uid="{00000000-0005-0000-0000-0000EF000000}"/>
    <cellStyle name=" _석축공" xfId="1987" xr:uid="{00000000-0005-0000-0000-0000F0000000}"/>
    <cellStyle name=" _석탄취급설비기초-비교" xfId="1988" xr:uid="{00000000-0005-0000-0000-0000F1000000}"/>
    <cellStyle name=" _설계명세서" xfId="1989" xr:uid="{00000000-0005-0000-0000-0000F2000000}"/>
    <cellStyle name=" _설계명세서_1" xfId="1990" xr:uid="{00000000-0005-0000-0000-0000F3000000}"/>
    <cellStyle name=" _설계명세서_1_329전기설비기초-비교" xfId="1991" xr:uid="{00000000-0005-0000-0000-0000F4000000}"/>
    <cellStyle name=" _설계명세서_1_냉각수배수로-비교" xfId="1992" xr:uid="{00000000-0005-0000-0000-0000F5000000}"/>
    <cellStyle name=" _설계명세서_1_냉각수취수펌프구조물-비교" xfId="1993" xr:uid="{00000000-0005-0000-0000-0000F6000000}"/>
    <cellStyle name=" _설계명세서_1_조경(final)-비교" xfId="1994" xr:uid="{00000000-0005-0000-0000-0000F7000000}"/>
    <cellStyle name=" _설계명세서_raw water pump_공사설계서" xfId="1995" xr:uid="{00000000-0005-0000-0000-0000F8000000}"/>
    <cellStyle name=" _설계명세서_공사비집계표(품의용)" xfId="1996" xr:uid="{00000000-0005-0000-0000-0000F9000000}"/>
    <cellStyle name=" _설계명세서_공사비집계표(품의용)_raw water pump_공사설계서" xfId="1997" xr:uid="{00000000-0005-0000-0000-0000FA000000}"/>
    <cellStyle name=" _설계명세서_추가품셈1-박" xfId="1998" xr:uid="{00000000-0005-0000-0000-0000FB000000}"/>
    <cellStyle name=" _설계명세서_추가품셈1-박_raw water pump_공사설계서" xfId="1999" xr:uid="{00000000-0005-0000-0000-0000FC000000}"/>
    <cellStyle name=" _수량및 단가 산출내용표" xfId="2000" xr:uid="{00000000-0005-0000-0000-0000FD000000}"/>
    <cellStyle name=" _수량및 단가 산출내용표_20030310150903590-E1C865BF" xfId="2001" xr:uid="{00000000-0005-0000-0000-0000FE000000}"/>
    <cellStyle name=" _수량및 단가 산출내용표_20030310150903590-E1C865BF_raw water pump_공사설계서" xfId="2002" xr:uid="{00000000-0005-0000-0000-0000FF000000}"/>
    <cellStyle name=" _수량및 단가 산출내용표_20030310150903590-E1C865BF_공사비집계표(품의용)" xfId="2003" xr:uid="{00000000-0005-0000-0000-000000010000}"/>
    <cellStyle name=" _수량및 단가 산출내용표_20030310150903590-E1C865BF_공사비집계표(품의용)_raw water pump_공사설계서" xfId="2004" xr:uid="{00000000-0005-0000-0000-000001010000}"/>
    <cellStyle name=" _수량및 단가 산출내용표_329전기설비기초-비교" xfId="2005" xr:uid="{00000000-0005-0000-0000-000002010000}"/>
    <cellStyle name=" _수량및 단가 산출내용표_329전기설비기초-비교_raw water pump_공사설계서" xfId="2006" xr:uid="{00000000-0005-0000-0000-000003010000}"/>
    <cellStyle name=" _수량및 단가 산출내용표_AC-05옥내기기기초" xfId="2007" xr:uid="{00000000-0005-0000-0000-000004010000}"/>
    <cellStyle name=" _수량및 단가 산출내용표_AC-05옥내기기기초_raw water pump_공사설계서" xfId="2008" xr:uid="{00000000-0005-0000-0000-000005010000}"/>
    <cellStyle name=" _수량및 단가 산출내용표_raw water pump_공사설계서" xfId="2009" xr:uid="{00000000-0005-0000-0000-000006010000}"/>
    <cellStyle name=" _수량및 단가 산출내용표_간지" xfId="2010" xr:uid="{00000000-0005-0000-0000-000007010000}"/>
    <cellStyle name=" _수량및 단가 산출내용표_간지_325전기설비기초" xfId="2011" xr:uid="{00000000-0005-0000-0000-000008010000}"/>
    <cellStyle name=" _수량및 단가 산출내용표_간지_325전기설비기초_raw water pump_공사설계서" xfId="2012" xr:uid="{00000000-0005-0000-0000-000009010000}"/>
    <cellStyle name=" _수량및 단가 산출내용표_간지_325전기설비기초_공사비집계표(품의용)" xfId="2013" xr:uid="{00000000-0005-0000-0000-00000A010000}"/>
    <cellStyle name=" _수량및 단가 산출내용표_간지_325전기설비기초_공사비집계표(품의용)_raw water pump_공사설계서" xfId="2014" xr:uid="{00000000-0005-0000-0000-00000B010000}"/>
    <cellStyle name=" _수량및 단가 산출내용표_간지_329전기설비기초-비교" xfId="2015" xr:uid="{00000000-0005-0000-0000-00000C010000}"/>
    <cellStyle name=" _수량및 단가 산출내용표_간지_329전기설비기초-비교_raw water pump_공사설계서" xfId="2016" xr:uid="{00000000-0005-0000-0000-00000D010000}"/>
    <cellStyle name=" _수량및 단가 산출내용표_간지_raw water pump_공사설계서" xfId="2017" xr:uid="{00000000-0005-0000-0000-00000E010000}"/>
    <cellStyle name=" _수량및 단가 산출내용표_간지_공사비집계표(품의용)" xfId="2018" xr:uid="{00000000-0005-0000-0000-00000F010000}"/>
    <cellStyle name=" _수량및 단가 산출내용표_간지_공사비집계표(품의용)_raw water pump_공사설계서" xfId="2019" xr:uid="{00000000-0005-0000-0000-000010010000}"/>
    <cellStyle name=" _수량및 단가 산출내용표_간지_대표공종 분류내역" xfId="2020" xr:uid="{00000000-0005-0000-0000-000011010000}"/>
    <cellStyle name=" _수량및 단가 산출내용표_간지_대표공종 분류내역_raw water pump_공사설계서" xfId="2021" xr:uid="{00000000-0005-0000-0000-000012010000}"/>
    <cellStyle name=" _수량및 단가 산출내용표_간지_대표공종 분류내역_공사비집계표(품의용)" xfId="2022" xr:uid="{00000000-0005-0000-0000-000013010000}"/>
    <cellStyle name=" _수량및 단가 산출내용표_간지_대표공종 분류내역_공사비집계표(품의용)_raw water pump_공사설계서" xfId="2023" xr:uid="{00000000-0005-0000-0000-000014010000}"/>
    <cellStyle name=" _수량및 단가 산출내용표_간지_대표공종 분류내역_냉각수배수로-비교" xfId="2024" xr:uid="{00000000-0005-0000-0000-000015010000}"/>
    <cellStyle name=" _수량및 단가 산출내용표_간지_대표공종 분류내역_냉각수배수로-비교_raw water pump_공사설계서" xfId="2025" xr:uid="{00000000-0005-0000-0000-000016010000}"/>
    <cellStyle name=" _수량및 단가 산출내용표_간지_대표공종 분류내역_냉각수취수펌프구조물-비교" xfId="2026" xr:uid="{00000000-0005-0000-0000-000017010000}"/>
    <cellStyle name=" _수량및 단가 산출내용표_간지_대표공종 분류내역_냉각수취수펌프구조물-비교_raw water pump_공사설계서" xfId="2027" xr:uid="{00000000-0005-0000-0000-000018010000}"/>
    <cellStyle name=" _수량및 단가 산출내용표_간지_대표공종분류" xfId="2028" xr:uid="{00000000-0005-0000-0000-000019010000}"/>
    <cellStyle name=" _수량및 단가 산출내용표_간지_대표공종분류_raw water pump_공사설계서" xfId="2029" xr:uid="{00000000-0005-0000-0000-00001A010000}"/>
    <cellStyle name=" _수량및 단가 산출내용표_간지_대표공종분류_공사비집계표(품의용)" xfId="2030" xr:uid="{00000000-0005-0000-0000-00001B010000}"/>
    <cellStyle name=" _수량및 단가 산출내용표_간지_대표공종분류_공사비집계표(품의용)_raw water pump_공사설계서" xfId="2031" xr:uid="{00000000-0005-0000-0000-00001C010000}"/>
    <cellStyle name=" _수량및 단가 산출내용표_간지_본관기초굴착(단가)" xfId="2032" xr:uid="{00000000-0005-0000-0000-00001D010000}"/>
    <cellStyle name=" _수량및 단가 산출내용표_간지_본관기초굴착(단가)_raw water pump_공사설계서" xfId="2033" xr:uid="{00000000-0005-0000-0000-00001E010000}"/>
    <cellStyle name=" _수량및 단가 산출내용표_간지_사급자재총괄표" xfId="2034" xr:uid="{00000000-0005-0000-0000-00001F010000}"/>
    <cellStyle name=" _수량및 단가 산출내용표_간지_사급자재총괄표_raw water pump_공사설계서" xfId="2035" xr:uid="{00000000-0005-0000-0000-000020010000}"/>
    <cellStyle name=" _수량및 단가 산출내용표_간지_사급자재총괄표_공사비집계표(품의용)" xfId="2036" xr:uid="{00000000-0005-0000-0000-000021010000}"/>
    <cellStyle name=" _수량및 단가 산출내용표_간지_사급자재총괄표_공사비집계표(품의용)_raw water pump_공사설계서" xfId="2037" xr:uid="{00000000-0005-0000-0000-000022010000}"/>
    <cellStyle name=" _수량및 단가 산출내용표_간지_설계개요" xfId="2038" xr:uid="{00000000-0005-0000-0000-000023010000}"/>
    <cellStyle name=" _수량및 단가 산출내용표_간지_설계개요_raw water pump_공사설계서" xfId="2039" xr:uid="{00000000-0005-0000-0000-000024010000}"/>
    <cellStyle name=" _수량및 단가 산출내용표_간지_설계개요_공사비집계표(품의용)" xfId="2040" xr:uid="{00000000-0005-0000-0000-000025010000}"/>
    <cellStyle name=" _수량및 단가 산출내용표_간지_설계개요_공사비집계표(품의용)_raw water pump_공사설계서" xfId="2041" xr:uid="{00000000-0005-0000-0000-000026010000}"/>
    <cellStyle name=" _수량및 단가 산출내용표_간지_설계개요_냉각수배수로-비교" xfId="2042" xr:uid="{00000000-0005-0000-0000-000027010000}"/>
    <cellStyle name=" _수량및 단가 산출내용표_간지_설계개요_냉각수배수로-비교_raw water pump_공사설계서" xfId="2043" xr:uid="{00000000-0005-0000-0000-000028010000}"/>
    <cellStyle name=" _수량및 단가 산출내용표_간지_설계개요_냉각수취수펌프구조물-비교" xfId="2044" xr:uid="{00000000-0005-0000-0000-000029010000}"/>
    <cellStyle name=" _수량및 단가 산출내용표_간지_설계개요_냉각수취수펌프구조물-비교_raw water pump_공사설계서" xfId="2045" xr:uid="{00000000-0005-0000-0000-00002A010000}"/>
    <cellStyle name=" _수량및 단가 산출내용표_간지_설계명세서" xfId="2046" xr:uid="{00000000-0005-0000-0000-00002B010000}"/>
    <cellStyle name=" _수량및 단가 산출내용표_간지_설계명세서_325전기설비기초" xfId="2047" xr:uid="{00000000-0005-0000-0000-00002C010000}"/>
    <cellStyle name=" _수량및 단가 산출내용표_간지_설계명세서_325전기설비기초_raw water pump_공사설계서" xfId="2048" xr:uid="{00000000-0005-0000-0000-00002D010000}"/>
    <cellStyle name=" _수량및 단가 산출내용표_간지_설계명세서_325전기설비기초_공사비집계표(품의용)" xfId="2049" xr:uid="{00000000-0005-0000-0000-00002E010000}"/>
    <cellStyle name=" _수량및 단가 산출내용표_간지_설계명세서_325전기설비기초_공사비집계표(품의용)_raw water pump_공사설계서" xfId="2050" xr:uid="{00000000-0005-0000-0000-00002F010000}"/>
    <cellStyle name=" _수량및 단가 산출내용표_간지_설계명세서_raw water pump_공사설계서" xfId="2051" xr:uid="{00000000-0005-0000-0000-000030010000}"/>
    <cellStyle name=" _수량및 단가 산출내용표_간지_설계명세서_공사비집계표(품의용)" xfId="2052" xr:uid="{00000000-0005-0000-0000-000031010000}"/>
    <cellStyle name=" _수량및 단가 산출내용표_간지_설계명세서_공사비집계표(품의용)_raw water pump_공사설계서" xfId="2053" xr:uid="{00000000-0005-0000-0000-000032010000}"/>
    <cellStyle name=" _수량및 단가 산출내용표_간지_설계명세서_냉각수배수로-비교" xfId="2054" xr:uid="{00000000-0005-0000-0000-000033010000}"/>
    <cellStyle name=" _수량및 단가 산출내용표_간지_설계명세서_냉각수배수로-비교_raw water pump_공사설계서" xfId="2055" xr:uid="{00000000-0005-0000-0000-000034010000}"/>
    <cellStyle name=" _수량및 단가 산출내용표_간지_설계명세서_냉각수취수펌프구조물-비교" xfId="2056" xr:uid="{00000000-0005-0000-0000-000035010000}"/>
    <cellStyle name=" _수량및 단가 산출내용표_간지_설계명세서_냉각수취수펌프구조물-비교_raw water pump_공사설계서" xfId="2057" xr:uid="{00000000-0005-0000-0000-000036010000}"/>
    <cellStyle name=" _수량및 단가 산출내용표_간지_설계명세서_설계개요" xfId="2058" xr:uid="{00000000-0005-0000-0000-000037010000}"/>
    <cellStyle name=" _수량및 단가 산출내용표_간지_설계명세서_설계개요_raw water pump_공사설계서" xfId="2059" xr:uid="{00000000-0005-0000-0000-000038010000}"/>
    <cellStyle name=" _수량및 단가 산출내용표_간지_설계명세서_설계개요_공사비집계표(품의용)" xfId="2060" xr:uid="{00000000-0005-0000-0000-000039010000}"/>
    <cellStyle name=" _수량및 단가 산출내용표_간지_설계명세서_설계개요_공사비집계표(품의용)_raw water pump_공사설계서" xfId="2061" xr:uid="{00000000-0005-0000-0000-00003A010000}"/>
    <cellStyle name=" _수량및 단가 산출내용표_간지_옥외탱크기초(단가)" xfId="2062" xr:uid="{00000000-0005-0000-0000-00003B010000}"/>
    <cellStyle name=" _수량및 단가 산출내용표_간지_옥외탱크기초(단가)_raw water pump_공사설계서" xfId="2063" xr:uid="{00000000-0005-0000-0000-00003C010000}"/>
    <cellStyle name=" _수량및 단가 산출내용표_간지_옥외탱크기초(단가)_공사비집계표(품의용)" xfId="2064" xr:uid="{00000000-0005-0000-0000-00003D010000}"/>
    <cellStyle name=" _수량및 단가 산출내용표_간지_옥외탱크기초(단가)_공사비집계표(품의용)_raw water pump_공사설계서" xfId="2065" xr:uid="{00000000-0005-0000-0000-00003E010000}"/>
    <cellStyle name=" _수량및 단가 산출내용표_간지_옥외탱크기초-비교" xfId="2066" xr:uid="{00000000-0005-0000-0000-00003F010000}"/>
    <cellStyle name=" _수량및 단가 산출내용표_간지_옥외탱크기초-비교_raw water pump_공사설계서" xfId="2067" xr:uid="{00000000-0005-0000-0000-000040010000}"/>
    <cellStyle name=" _수량및 단가 산출내용표_간지_조경(final)-비교" xfId="2068" xr:uid="{00000000-0005-0000-0000-000041010000}"/>
    <cellStyle name=" _수량및 단가 산출내용표_간지_조경(final)-비교_raw water pump_공사설계서" xfId="2069" xr:uid="{00000000-0005-0000-0000-000042010000}"/>
    <cellStyle name=" _수량및 단가 산출내용표_간지_추가품셈1" xfId="2070" xr:uid="{00000000-0005-0000-0000-000043010000}"/>
    <cellStyle name=" _수량및 단가 산출내용표_간지_추가품셈1_raw water pump_공사설계서" xfId="2071" xr:uid="{00000000-0005-0000-0000-000044010000}"/>
    <cellStyle name=" _수량및 단가 산출내용표_간지_추가품셈1_공사비집계표(품의용)" xfId="2072" xr:uid="{00000000-0005-0000-0000-000045010000}"/>
    <cellStyle name=" _수량및 단가 산출내용표_간지_추가품셈1_공사비집계표(품의용)_raw water pump_공사설계서" xfId="2073" xr:uid="{00000000-0005-0000-0000-000046010000}"/>
    <cellStyle name=" _수량및 단가 산출내용표_간지_추가품셈1-박" xfId="2074" xr:uid="{00000000-0005-0000-0000-000047010000}"/>
    <cellStyle name=" _수량및 단가 산출내용표_간지_추가품셈1-박_raw water pump_공사설계서" xfId="2075" xr:uid="{00000000-0005-0000-0000-000048010000}"/>
    <cellStyle name=" _수량및 단가 산출내용표_공사비집계표(품의용)" xfId="2076" xr:uid="{00000000-0005-0000-0000-000049010000}"/>
    <cellStyle name=" _수량및 단가 산출내용표_공사비집계표(품의용)_raw water pump_공사설계서" xfId="2077" xr:uid="{00000000-0005-0000-0000-00004A010000}"/>
    <cellStyle name=" _수량및 단가 산출내용표_구내도로 및 배수(단가)" xfId="2078" xr:uid="{00000000-0005-0000-0000-00004B010000}"/>
    <cellStyle name=" _수량및 단가 산출내용표_구내도로 및 배수(단가)_raw water pump_공사설계서" xfId="2079" xr:uid="{00000000-0005-0000-0000-00004C010000}"/>
    <cellStyle name=" _수량및 단가 산출내용표_구내도로 및 배수(단가)_공사비집계표(품의용)" xfId="2080" xr:uid="{00000000-0005-0000-0000-00004D010000}"/>
    <cellStyle name=" _수량및 단가 산출내용표_구내도로 및 배수(단가)_공사비집계표(품의용)_raw water pump_공사설계서" xfId="2081" xr:uid="{00000000-0005-0000-0000-00004E010000}"/>
    <cellStyle name=" _수량및 단가 산출내용표_구내도로 및 배수-비교" xfId="2082" xr:uid="{00000000-0005-0000-0000-00004F010000}"/>
    <cellStyle name=" _수량및 단가 산출내용표_구내도로 및 배수-비교_raw water pump_공사설계서" xfId="2083" xr:uid="{00000000-0005-0000-0000-000050010000}"/>
    <cellStyle name=" _수량및 단가 산출내용표_냉각수배수로-비교" xfId="2084" xr:uid="{00000000-0005-0000-0000-000051010000}"/>
    <cellStyle name=" _수량및 단가 산출내용표_냉각수배수로-비교_raw water pump_공사설계서" xfId="2085" xr:uid="{00000000-0005-0000-0000-000052010000}"/>
    <cellStyle name=" _수량및 단가 산출내용표_냉각수취수펌프구조물-비교" xfId="2086" xr:uid="{00000000-0005-0000-0000-000053010000}"/>
    <cellStyle name=" _수량및 단가 산출내용표_냉각수취수펌프구조물-비교_raw water pump_공사설계서" xfId="2087" xr:uid="{00000000-0005-0000-0000-000054010000}"/>
    <cellStyle name=" _수량및 단가 산출내용표_본관기초굴착(단가)-비교" xfId="2088" xr:uid="{00000000-0005-0000-0000-000055010000}"/>
    <cellStyle name=" _수량및 단가 산출내용표_본관기초굴착(단가)-비교_raw water pump_공사설계서" xfId="2089" xr:uid="{00000000-0005-0000-0000-000056010000}"/>
    <cellStyle name=" _수량및 단가 산출내용표_사급자재단가산출" xfId="2090" xr:uid="{00000000-0005-0000-0000-000057010000}"/>
    <cellStyle name=" _수량및 단가 산출내용표_사급자재단가산출_325전기설비기초" xfId="2091" xr:uid="{00000000-0005-0000-0000-000058010000}"/>
    <cellStyle name=" _수량및 단가 산출내용표_사급자재단가산출_325전기설비기초_raw water pump_공사설계서" xfId="2092" xr:uid="{00000000-0005-0000-0000-000059010000}"/>
    <cellStyle name=" _수량및 단가 산출내용표_사급자재단가산출_325전기설비기초_공사비집계표(품의용)" xfId="2093" xr:uid="{00000000-0005-0000-0000-00005A010000}"/>
    <cellStyle name=" _수량및 단가 산출내용표_사급자재단가산출_325전기설비기초_공사비집계표(품의용)_raw water pump_공사설계서" xfId="2094" xr:uid="{00000000-0005-0000-0000-00005B010000}"/>
    <cellStyle name=" _수량및 단가 산출내용표_사급자재단가산출_329전기설비기초-비교" xfId="2095" xr:uid="{00000000-0005-0000-0000-00005C010000}"/>
    <cellStyle name=" _수량및 단가 산출내용표_사급자재단가산출_329전기설비기초-비교_raw water pump_공사설계서" xfId="2096" xr:uid="{00000000-0005-0000-0000-00005D010000}"/>
    <cellStyle name=" _수량및 단가 산출내용표_사급자재단가산출_raw water pump_공사설계서" xfId="2097" xr:uid="{00000000-0005-0000-0000-00005E010000}"/>
    <cellStyle name=" _수량및 단가 산출내용표_사급자재단가산출_공사비집계표(품의용)" xfId="2098" xr:uid="{00000000-0005-0000-0000-00005F010000}"/>
    <cellStyle name=" _수량및 단가 산출내용표_사급자재단가산출_공사비집계표(품의용)_raw water pump_공사설계서" xfId="2099" xr:uid="{00000000-0005-0000-0000-000060010000}"/>
    <cellStyle name=" _수량및 단가 산출내용표_사급자재단가산출_대표공종 분류내역" xfId="2100" xr:uid="{00000000-0005-0000-0000-000061010000}"/>
    <cellStyle name=" _수량및 단가 산출내용표_사급자재단가산출_대표공종 분류내역_raw water pump_공사설계서" xfId="2101" xr:uid="{00000000-0005-0000-0000-000062010000}"/>
    <cellStyle name=" _수량및 단가 산출내용표_사급자재단가산출_대표공종 분류내역_공사비집계표(품의용)" xfId="2102" xr:uid="{00000000-0005-0000-0000-000063010000}"/>
    <cellStyle name=" _수량및 단가 산출내용표_사급자재단가산출_대표공종 분류내역_공사비집계표(품의용)_raw water pump_공사설계서" xfId="2103" xr:uid="{00000000-0005-0000-0000-000064010000}"/>
    <cellStyle name=" _수량및 단가 산출내용표_사급자재단가산출_대표공종 분류내역_냉각수배수로-비교" xfId="2104" xr:uid="{00000000-0005-0000-0000-000065010000}"/>
    <cellStyle name=" _수량및 단가 산출내용표_사급자재단가산출_대표공종 분류내역_냉각수배수로-비교_raw water pump_공사설계서" xfId="2105" xr:uid="{00000000-0005-0000-0000-000066010000}"/>
    <cellStyle name=" _수량및 단가 산출내용표_사급자재단가산출_대표공종 분류내역_냉각수취수펌프구조물-비교" xfId="2106" xr:uid="{00000000-0005-0000-0000-000067010000}"/>
    <cellStyle name=" _수량및 단가 산출내용표_사급자재단가산출_대표공종 분류내역_냉각수취수펌프구조물-비교_raw water pump_공사설계서" xfId="2107" xr:uid="{00000000-0005-0000-0000-000068010000}"/>
    <cellStyle name=" _수량및 단가 산출내용표_사급자재단가산출_대표공종분류" xfId="2108" xr:uid="{00000000-0005-0000-0000-000069010000}"/>
    <cellStyle name=" _수량및 단가 산출내용표_사급자재단가산출_대표공종분류_raw water pump_공사설계서" xfId="2109" xr:uid="{00000000-0005-0000-0000-00006A010000}"/>
    <cellStyle name=" _수량및 단가 산출내용표_사급자재단가산출_대표공종분류_공사비집계표(품의용)" xfId="2110" xr:uid="{00000000-0005-0000-0000-00006B010000}"/>
    <cellStyle name=" _수량및 단가 산출내용표_사급자재단가산출_대표공종분류_공사비집계표(품의용)_raw water pump_공사설계서" xfId="2111" xr:uid="{00000000-0005-0000-0000-00006C010000}"/>
    <cellStyle name=" _수량및 단가 산출내용표_사급자재단가산출_본관기초굴착(단가)" xfId="2112" xr:uid="{00000000-0005-0000-0000-00006D010000}"/>
    <cellStyle name=" _수량및 단가 산출내용표_사급자재단가산출_본관기초굴착(단가)_raw water pump_공사설계서" xfId="2113" xr:uid="{00000000-0005-0000-0000-00006E010000}"/>
    <cellStyle name=" _수량및 단가 산출내용표_사급자재단가산출_사급자재총괄표" xfId="2114" xr:uid="{00000000-0005-0000-0000-00006F010000}"/>
    <cellStyle name=" _수량및 단가 산출내용표_사급자재단가산출_사급자재총괄표_raw water pump_공사설계서" xfId="2115" xr:uid="{00000000-0005-0000-0000-000070010000}"/>
    <cellStyle name=" _수량및 단가 산출내용표_사급자재단가산출_사급자재총괄표_공사비집계표(품의용)" xfId="2116" xr:uid="{00000000-0005-0000-0000-000071010000}"/>
    <cellStyle name=" _수량및 단가 산출내용표_사급자재단가산출_사급자재총괄표_공사비집계표(품의용)_raw water pump_공사설계서" xfId="2117" xr:uid="{00000000-0005-0000-0000-000072010000}"/>
    <cellStyle name=" _수량및 단가 산출내용표_사급자재단가산출_설계개요" xfId="2118" xr:uid="{00000000-0005-0000-0000-000073010000}"/>
    <cellStyle name=" _수량및 단가 산출내용표_사급자재단가산출_설계개요_raw water pump_공사설계서" xfId="2119" xr:uid="{00000000-0005-0000-0000-000074010000}"/>
    <cellStyle name=" _수량및 단가 산출내용표_사급자재단가산출_설계개요_공사비집계표(품의용)" xfId="2120" xr:uid="{00000000-0005-0000-0000-000075010000}"/>
    <cellStyle name=" _수량및 단가 산출내용표_사급자재단가산출_설계개요_공사비집계표(품의용)_raw water pump_공사설계서" xfId="2121" xr:uid="{00000000-0005-0000-0000-000076010000}"/>
    <cellStyle name=" _수량및 단가 산출내용표_사급자재단가산출_설계개요_냉각수배수로-비교" xfId="2122" xr:uid="{00000000-0005-0000-0000-000077010000}"/>
    <cellStyle name=" _수량및 단가 산출내용표_사급자재단가산출_설계개요_냉각수배수로-비교_raw water pump_공사설계서" xfId="2123" xr:uid="{00000000-0005-0000-0000-000078010000}"/>
    <cellStyle name=" _수량및 단가 산출내용표_사급자재단가산출_설계개요_냉각수취수펌프구조물-비교" xfId="2124" xr:uid="{00000000-0005-0000-0000-000079010000}"/>
    <cellStyle name=" _수량및 단가 산출내용표_사급자재단가산출_설계개요_냉각수취수펌프구조물-비교_raw water pump_공사설계서" xfId="2125" xr:uid="{00000000-0005-0000-0000-00007A010000}"/>
    <cellStyle name=" _수량및 단가 산출내용표_사급자재단가산출_설계명세서" xfId="2126" xr:uid="{00000000-0005-0000-0000-00007B010000}"/>
    <cellStyle name=" _수량및 단가 산출내용표_사급자재단가산출_설계명세서_325전기설비기초" xfId="2127" xr:uid="{00000000-0005-0000-0000-00007C010000}"/>
    <cellStyle name=" _수량및 단가 산출내용표_사급자재단가산출_설계명세서_325전기설비기초_raw water pump_공사설계서" xfId="2128" xr:uid="{00000000-0005-0000-0000-00007D010000}"/>
    <cellStyle name=" _수량및 단가 산출내용표_사급자재단가산출_설계명세서_325전기설비기초_공사비집계표(품의용)" xfId="2129" xr:uid="{00000000-0005-0000-0000-00007E010000}"/>
    <cellStyle name=" _수량및 단가 산출내용표_사급자재단가산출_설계명세서_325전기설비기초_공사비집계표(품의용)_raw water pump_공사설계서" xfId="2130" xr:uid="{00000000-0005-0000-0000-00007F010000}"/>
    <cellStyle name=" _수량및 단가 산출내용표_사급자재단가산출_설계명세서_raw water pump_공사설계서" xfId="2131" xr:uid="{00000000-0005-0000-0000-000080010000}"/>
    <cellStyle name=" _수량및 단가 산출내용표_사급자재단가산출_설계명세서_공사비집계표(품의용)" xfId="2132" xr:uid="{00000000-0005-0000-0000-000081010000}"/>
    <cellStyle name=" _수량및 단가 산출내용표_사급자재단가산출_설계명세서_공사비집계표(품의용)_raw water pump_공사설계서" xfId="2133" xr:uid="{00000000-0005-0000-0000-000082010000}"/>
    <cellStyle name=" _수량및 단가 산출내용표_사급자재단가산출_설계명세서_냉각수배수로-비교" xfId="2134" xr:uid="{00000000-0005-0000-0000-000083010000}"/>
    <cellStyle name=" _수량및 단가 산출내용표_사급자재단가산출_설계명세서_냉각수배수로-비교_raw water pump_공사설계서" xfId="2135" xr:uid="{00000000-0005-0000-0000-000084010000}"/>
    <cellStyle name=" _수량및 단가 산출내용표_사급자재단가산출_설계명세서_냉각수취수펌프구조물-비교" xfId="2136" xr:uid="{00000000-0005-0000-0000-000085010000}"/>
    <cellStyle name=" _수량및 단가 산출내용표_사급자재단가산출_설계명세서_냉각수취수펌프구조물-비교_raw water pump_공사설계서" xfId="2137" xr:uid="{00000000-0005-0000-0000-000086010000}"/>
    <cellStyle name=" _수량및 단가 산출내용표_사급자재단가산출_설계명세서_설계개요" xfId="2138" xr:uid="{00000000-0005-0000-0000-000087010000}"/>
    <cellStyle name=" _수량및 단가 산출내용표_사급자재단가산출_설계명세서_설계개요_raw water pump_공사설계서" xfId="2139" xr:uid="{00000000-0005-0000-0000-000088010000}"/>
    <cellStyle name=" _수량및 단가 산출내용표_사급자재단가산출_설계명세서_설계개요_공사비집계표(품의용)" xfId="2140" xr:uid="{00000000-0005-0000-0000-000089010000}"/>
    <cellStyle name=" _수량및 단가 산출내용표_사급자재단가산출_설계명세서_설계개요_공사비집계표(품의용)_raw water pump_공사설계서" xfId="2141" xr:uid="{00000000-0005-0000-0000-00008A010000}"/>
    <cellStyle name=" _수량및 단가 산출내용표_사급자재단가산출_옥외탱크기초(단가)" xfId="2142" xr:uid="{00000000-0005-0000-0000-00008B010000}"/>
    <cellStyle name=" _수량및 단가 산출내용표_사급자재단가산출_옥외탱크기초(단가)_raw water pump_공사설계서" xfId="2143" xr:uid="{00000000-0005-0000-0000-00008C010000}"/>
    <cellStyle name=" _수량및 단가 산출내용표_사급자재단가산출_옥외탱크기초(단가)_공사비집계표(품의용)" xfId="2144" xr:uid="{00000000-0005-0000-0000-00008D010000}"/>
    <cellStyle name=" _수량및 단가 산출내용표_사급자재단가산출_옥외탱크기초(단가)_공사비집계표(품의용)_raw water pump_공사설계서" xfId="2145" xr:uid="{00000000-0005-0000-0000-00008E010000}"/>
    <cellStyle name=" _수량및 단가 산출내용표_사급자재단가산출_옥외탱크기초-비교" xfId="2146" xr:uid="{00000000-0005-0000-0000-00008F010000}"/>
    <cellStyle name=" _수량및 단가 산출내용표_사급자재단가산출_옥외탱크기초-비교_raw water pump_공사설계서" xfId="2147" xr:uid="{00000000-0005-0000-0000-000090010000}"/>
    <cellStyle name=" _수량및 단가 산출내용표_사급자재단가산출_옥외탱크및기기기초(단가)" xfId="2148" xr:uid="{00000000-0005-0000-0000-000091010000}"/>
    <cellStyle name=" _수량및 단가 산출내용표_사급자재단가산출_옥외탱크및기기기초(단가)_329전기설비기초-비교" xfId="2149" xr:uid="{00000000-0005-0000-0000-000092010000}"/>
    <cellStyle name=" _수량및 단가 산출내용표_사급자재단가산출_옥외탱크및기기기초(단가)_329전기설비기초-비교_raw water pump_공사설계서" xfId="2150" xr:uid="{00000000-0005-0000-0000-000093010000}"/>
    <cellStyle name=" _수량및 단가 산출내용표_사급자재단가산출_옥외탱크및기기기초(단가)_raw water pump_공사설계서" xfId="2151" xr:uid="{00000000-0005-0000-0000-000094010000}"/>
    <cellStyle name=" _수량및 단가 산출내용표_사급자재단가산출_옥외탱크및기기기초(단가)_공사비집계표(품의용)" xfId="2152" xr:uid="{00000000-0005-0000-0000-000095010000}"/>
    <cellStyle name=" _수량및 단가 산출내용표_사급자재단가산출_옥외탱크및기기기초(단가)_공사비집계표(품의용)_raw water pump_공사설계서" xfId="2153" xr:uid="{00000000-0005-0000-0000-000096010000}"/>
    <cellStyle name=" _수량및 단가 산출내용표_사급자재단가산출_옥외탱크및기기기초(단가)_석탄취급설비기초-비교" xfId="2154" xr:uid="{00000000-0005-0000-0000-000097010000}"/>
    <cellStyle name=" _수량및 단가 산출내용표_사급자재단가산출_옥외탱크및기기기초(단가)_석탄취급설비기초-비교_raw water pump_공사설계서" xfId="2155" xr:uid="{00000000-0005-0000-0000-000098010000}"/>
    <cellStyle name=" _수량및 단가 산출내용표_사급자재단가산출_조경(final)-비교" xfId="2156" xr:uid="{00000000-0005-0000-0000-000099010000}"/>
    <cellStyle name=" _수량및 단가 산출내용표_사급자재단가산출_조경(final)-비교_raw water pump_공사설계서" xfId="2157" xr:uid="{00000000-0005-0000-0000-00009A010000}"/>
    <cellStyle name=" _수량및 단가 산출내용표_사급자재단가산출_추가품셈1" xfId="2158" xr:uid="{00000000-0005-0000-0000-00009B010000}"/>
    <cellStyle name=" _수량및 단가 산출내용표_사급자재단가산출_추가품셈1_raw water pump_공사설계서" xfId="2159" xr:uid="{00000000-0005-0000-0000-00009C010000}"/>
    <cellStyle name=" _수량및 단가 산출내용표_사급자재단가산출_추가품셈1_공사비집계표(품의용)" xfId="2160" xr:uid="{00000000-0005-0000-0000-00009D010000}"/>
    <cellStyle name=" _수량및 단가 산출내용표_사급자재단가산출_추가품셈1_공사비집계표(품의용)_raw water pump_공사설계서" xfId="2161" xr:uid="{00000000-0005-0000-0000-00009E010000}"/>
    <cellStyle name=" _수량및 단가 산출내용표_사급자재단가산출_추가품셈1-박" xfId="2162" xr:uid="{00000000-0005-0000-0000-00009F010000}"/>
    <cellStyle name=" _수량및 단가 산출내용표_사급자재단가산출_추가품셈1-박_raw water pump_공사설계서" xfId="2163" xr:uid="{00000000-0005-0000-0000-0000A0010000}"/>
    <cellStyle name=" _수량및 단가 산출내용표_석탄취급설비기초-비교" xfId="2164" xr:uid="{00000000-0005-0000-0000-0000A1010000}"/>
    <cellStyle name=" _수량및 단가 산출내용표_석탄취급설비기초-비교_raw water pump_공사설계서" xfId="2165" xr:uid="{00000000-0005-0000-0000-0000A2010000}"/>
    <cellStyle name=" _수량및 단가 산출내용표_옥외탱크기초-비교" xfId="2166" xr:uid="{00000000-0005-0000-0000-0000A3010000}"/>
    <cellStyle name=" _수량및 단가 산출내용표_옥외탱크기초-비교_raw water pump_공사설계서" xfId="2167" xr:uid="{00000000-0005-0000-0000-0000A4010000}"/>
    <cellStyle name=" _수량및 단가 산출내용표_조경(final)-비교" xfId="2168" xr:uid="{00000000-0005-0000-0000-0000A5010000}"/>
    <cellStyle name=" _수량및 단가 산출내용표_조경(final)-비교_raw water pump_공사설계서" xfId="2169" xr:uid="{00000000-0005-0000-0000-0000A6010000}"/>
    <cellStyle name=" _수량및 단가 산출내용표_추가품셈1-박" xfId="2170" xr:uid="{00000000-0005-0000-0000-0000A7010000}"/>
    <cellStyle name=" _수량및 단가 산출내용표_추가품셈1-박_raw water pump_공사설계서" xfId="2171" xr:uid="{00000000-0005-0000-0000-0000A8010000}"/>
    <cellStyle name=" _수량및 단가 산출내용표_태안7,8 건설공사(기계분야_계약)-1" xfId="2172" xr:uid="{00000000-0005-0000-0000-0000A9010000}"/>
    <cellStyle name=" _수량및 단가 산출내용표_태안7,8 건설공사(기계분야_계약)-1_raw water pump_공사설계서" xfId="2173" xr:uid="{00000000-0005-0000-0000-0000AA010000}"/>
    <cellStyle name=" _습례제당보수공사" xfId="2174" xr:uid="{00000000-0005-0000-0000-0000AB010000}"/>
    <cellStyle name=" _시공변경(저유조+물분무)" xfId="2175" xr:uid="{00000000-0005-0000-0000-0000AC010000}"/>
    <cellStyle name=" _옥내기기기초공설" xfId="2176" xr:uid="{00000000-0005-0000-0000-0000AD010000}"/>
    <cellStyle name=" _옥외탱크기초-비교" xfId="2177" xr:uid="{00000000-0005-0000-0000-0000AE010000}"/>
    <cellStyle name=" _옥외탱크및기기기초(단가)" xfId="2178" xr:uid="{00000000-0005-0000-0000-0000AF010000}"/>
    <cellStyle name=" _전기설비기초-FF" xfId="2179" xr:uid="{00000000-0005-0000-0000-0000B0010000}"/>
    <cellStyle name=" _진부령8,14지구자재취합" xfId="2180" xr:uid="{00000000-0005-0000-0000-0000B1010000}"/>
    <cellStyle name=" _진부령8지구수량" xfId="2181" xr:uid="{00000000-0005-0000-0000-0000B2010000}"/>
    <cellStyle name=" _진부령수해복구수량" xfId="2182" xr:uid="{00000000-0005-0000-0000-0000B3010000}"/>
    <cellStyle name=" _철근운반비" xfId="2183" xr:uid="{00000000-0005-0000-0000-0000B4010000}"/>
    <cellStyle name=" _철근운반비_7,8물량반영-전기설비기초0224" xfId="2184" xr:uid="{00000000-0005-0000-0000-0000B5010000}"/>
    <cellStyle name=" _철근운반비_7,8물량반영-전기설비기초0224_raw water pump_공사설계서" xfId="2185" xr:uid="{00000000-0005-0000-0000-0000B6010000}"/>
    <cellStyle name=" _철근운반비_7,8물량반영-전기설비기초0224_공사비집계표(품의용)" xfId="2186" xr:uid="{00000000-0005-0000-0000-0000B7010000}"/>
    <cellStyle name=" _철근운반비_7,8물량반영-전기설비기초0224_공사비집계표(품의용)_raw water pump_공사설계서" xfId="2187" xr:uid="{00000000-0005-0000-0000-0000B8010000}"/>
    <cellStyle name=" _철근운반비_raw water pump_공사설계서" xfId="2188" xr:uid="{00000000-0005-0000-0000-0000B9010000}"/>
    <cellStyle name=" _철근운반비_공사비집계표(품의용)" xfId="2189" xr:uid="{00000000-0005-0000-0000-0000BA010000}"/>
    <cellStyle name=" _철근운반비_공사비집계표(품의용)_raw water pump_공사설계서" xfId="2190" xr:uid="{00000000-0005-0000-0000-0000BB010000}"/>
    <cellStyle name=" _철근운반비_구내도로 및 배수(단가)" xfId="2191" xr:uid="{00000000-0005-0000-0000-0000BC010000}"/>
    <cellStyle name=" _철근운반비_구내도로 및 배수(단가)_raw water pump_공사설계서" xfId="2192" xr:uid="{00000000-0005-0000-0000-0000BD010000}"/>
    <cellStyle name=" _철근운반비_구내도로 및 배수(단가)_공사비집계표(품의용)" xfId="2193" xr:uid="{00000000-0005-0000-0000-0000BE010000}"/>
    <cellStyle name=" _철근운반비_구내도로 및 배수(단가)_공사비집계표(품의용)_raw water pump_공사설계서" xfId="2194" xr:uid="{00000000-0005-0000-0000-0000BF010000}"/>
    <cellStyle name=" _철근운반비_구내도로 및 배수(단가)_추가품셈1-박" xfId="2195" xr:uid="{00000000-0005-0000-0000-0000C0010000}"/>
    <cellStyle name=" _철근운반비_구내도로 및 배수(단가)_추가품셈1-박_raw water pump_공사설계서" xfId="2196" xr:uid="{00000000-0005-0000-0000-0000C1010000}"/>
    <cellStyle name=" _철근운반비_옥외탱크및기기기초(단가)" xfId="2197" xr:uid="{00000000-0005-0000-0000-0000C2010000}"/>
    <cellStyle name=" _철근운반비_옥외탱크및기기기초(단가)_raw water pump_공사설계서" xfId="2198" xr:uid="{00000000-0005-0000-0000-0000C3010000}"/>
    <cellStyle name=" _철근운반비_옥외탱크및기기기초(단가)_공사비집계표(품의용)" xfId="2199" xr:uid="{00000000-0005-0000-0000-0000C4010000}"/>
    <cellStyle name=" _철근운반비_옥외탱크및기기기초(단가)_공사비집계표(품의용)_raw water pump_공사설계서" xfId="2200" xr:uid="{00000000-0005-0000-0000-0000C5010000}"/>
    <cellStyle name=" _철근운반비_추가품셈1-박" xfId="2201" xr:uid="{00000000-0005-0000-0000-0000C6010000}"/>
    <cellStyle name=" _철근운반비_추가품셈1-박_raw water pump_공사설계서" xfId="2202" xr:uid="{00000000-0005-0000-0000-0000C7010000}"/>
    <cellStyle name=" _콘크리트품" xfId="2203" xr:uid="{00000000-0005-0000-0000-0000C8010000}"/>
    <cellStyle name=" _태안7,8 건설공사(기계분야_계약)-1" xfId="2204" xr:uid="{00000000-0005-0000-0000-0000C9010000}"/>
    <cellStyle name=" _터빈발전기기초(단가)" xfId="2205" xr:uid="{00000000-0005-0000-0000-0000CA010000}"/>
    <cellStyle name=" _터빈발전기기초(단가)_AC-05옥내기기기초" xfId="2206" xr:uid="{00000000-0005-0000-0000-0000CB010000}"/>
    <cellStyle name=" _터빈발전기기초(단가)_AC-05옥내기기기초_raw water pump_공사설계서" xfId="2207" xr:uid="{00000000-0005-0000-0000-0000CC010000}"/>
    <cellStyle name=" _터빈발전기기초(단가)_raw water pump_공사설계서" xfId="2208" xr:uid="{00000000-0005-0000-0000-0000CD010000}"/>
    <cellStyle name=" _토목 개산분 설계서" xfId="2209" xr:uid="{00000000-0005-0000-0000-0000CE010000}"/>
    <cellStyle name=" _포장집계" xfId="2210" xr:uid="{00000000-0005-0000-0000-0000CF010000}"/>
    <cellStyle name=" _품셈" xfId="2211" xr:uid="{00000000-0005-0000-0000-0000D0010000}"/>
    <cellStyle name=" _품셈_329전기설비기초-비교" xfId="2212" xr:uid="{00000000-0005-0000-0000-0000D1010000}"/>
    <cellStyle name=" _품셈_7,8물량반영-전기설비기초0224" xfId="2213" xr:uid="{00000000-0005-0000-0000-0000D2010000}"/>
    <cellStyle name=" _품셈_AC-05옥내기기기초" xfId="2214" xr:uid="{00000000-0005-0000-0000-0000D3010000}"/>
    <cellStyle name=" _품셈_AC-05옥내기기기초_raw water pump_공사설계서" xfId="2215" xr:uid="{00000000-0005-0000-0000-0000D4010000}"/>
    <cellStyle name=" _품셈_raw water pump_공사설계서" xfId="2216" xr:uid="{00000000-0005-0000-0000-0000D5010000}"/>
    <cellStyle name=" _품셈_구내도로 및 배수(단가)" xfId="2217" xr:uid="{00000000-0005-0000-0000-0000D6010000}"/>
    <cellStyle name=" _품셈_구내도로 및 배수-비교" xfId="2218" xr:uid="{00000000-0005-0000-0000-0000D7010000}"/>
    <cellStyle name=" _품셈_냉각수배수로-비교" xfId="2219" xr:uid="{00000000-0005-0000-0000-0000D8010000}"/>
    <cellStyle name=" _품셈_냉각수취수펌프구조물-비교" xfId="2220" xr:uid="{00000000-0005-0000-0000-0000D9010000}"/>
    <cellStyle name=" _품셈_본관기초굴착(단가)" xfId="2221" xr:uid="{00000000-0005-0000-0000-0000DA010000}"/>
    <cellStyle name=" _품셈_본관기초굴착(단가)-비교" xfId="2222" xr:uid="{00000000-0005-0000-0000-0000DB010000}"/>
    <cellStyle name=" _품셈_석탄취급설비기초-비교" xfId="2223" xr:uid="{00000000-0005-0000-0000-0000DC010000}"/>
    <cellStyle name=" _품셈_옥외탱크기초-비교" xfId="2224" xr:uid="{00000000-0005-0000-0000-0000DD010000}"/>
    <cellStyle name=" _품셈_옥외탱크및기기기초(단가)" xfId="2225" xr:uid="{00000000-0005-0000-0000-0000DE010000}"/>
    <cellStyle name=" _품셈_전기설비기초-FF" xfId="2226" xr:uid="{00000000-0005-0000-0000-0000DF010000}"/>
    <cellStyle name=" _품셈_조경(final)-비교" xfId="2227" xr:uid="{00000000-0005-0000-0000-0000E0010000}"/>
    <cellStyle name=" _품셈_철근운반비" xfId="2228" xr:uid="{00000000-0005-0000-0000-0000E1010000}"/>
    <cellStyle name=" _품셈_철근운반비_7,8물량반영-전기설비기초0224" xfId="2229" xr:uid="{00000000-0005-0000-0000-0000E2010000}"/>
    <cellStyle name=" _품셈_철근운반비_7,8물량반영-전기설비기초0224_raw water pump_공사설계서" xfId="2230" xr:uid="{00000000-0005-0000-0000-0000E3010000}"/>
    <cellStyle name=" _품셈_철근운반비_7,8물량반영-전기설비기초0224_공사비집계표(품의용)" xfId="2231" xr:uid="{00000000-0005-0000-0000-0000E4010000}"/>
    <cellStyle name=" _품셈_철근운반비_7,8물량반영-전기설비기초0224_공사비집계표(품의용)_raw water pump_공사설계서" xfId="2232" xr:uid="{00000000-0005-0000-0000-0000E5010000}"/>
    <cellStyle name=" _품셈_철근운반비_raw water pump_공사설계서" xfId="2233" xr:uid="{00000000-0005-0000-0000-0000E6010000}"/>
    <cellStyle name=" _품셈_철근운반비_공사비집계표(품의용)" xfId="2234" xr:uid="{00000000-0005-0000-0000-0000E7010000}"/>
    <cellStyle name=" _품셈_철근운반비_공사비집계표(품의용)_raw water pump_공사설계서" xfId="2235" xr:uid="{00000000-0005-0000-0000-0000E8010000}"/>
    <cellStyle name=" _품셈_철근운반비_구내도로 및 배수(단가)" xfId="2236" xr:uid="{00000000-0005-0000-0000-0000E9010000}"/>
    <cellStyle name=" _품셈_철근운반비_구내도로 및 배수(단가)_raw water pump_공사설계서" xfId="2237" xr:uid="{00000000-0005-0000-0000-0000EA010000}"/>
    <cellStyle name=" _품셈_철근운반비_구내도로 및 배수(단가)_공사비집계표(품의용)" xfId="2238" xr:uid="{00000000-0005-0000-0000-0000EB010000}"/>
    <cellStyle name=" _품셈_철근운반비_구내도로 및 배수(단가)_공사비집계표(품의용)_raw water pump_공사설계서" xfId="2239" xr:uid="{00000000-0005-0000-0000-0000EC010000}"/>
    <cellStyle name=" _품셈_철근운반비_구내도로 및 배수(단가)_추가품셈1-박" xfId="2240" xr:uid="{00000000-0005-0000-0000-0000ED010000}"/>
    <cellStyle name=" _품셈_철근운반비_구내도로 및 배수(단가)_추가품셈1-박_raw water pump_공사설계서" xfId="2241" xr:uid="{00000000-0005-0000-0000-0000EE010000}"/>
    <cellStyle name=" _품셈_철근운반비_옥외탱크및기기기초(단가)" xfId="2242" xr:uid="{00000000-0005-0000-0000-0000EF010000}"/>
    <cellStyle name=" _품셈_철근운반비_옥외탱크및기기기초(단가)_raw water pump_공사설계서" xfId="2243" xr:uid="{00000000-0005-0000-0000-0000F0010000}"/>
    <cellStyle name=" _품셈_철근운반비_옥외탱크및기기기초(단가)_공사비집계표(품의용)" xfId="2244" xr:uid="{00000000-0005-0000-0000-0000F1010000}"/>
    <cellStyle name=" _품셈_철근운반비_옥외탱크및기기기초(단가)_공사비집계표(품의용)_raw water pump_공사설계서" xfId="2245" xr:uid="{00000000-0005-0000-0000-0000F2010000}"/>
    <cellStyle name=" _품셈_철근운반비_추가품셈1-박" xfId="2246" xr:uid="{00000000-0005-0000-0000-0000F3010000}"/>
    <cellStyle name=" _품셈_철근운반비_추가품셈1-박_raw water pump_공사설계서" xfId="2247" xr:uid="{00000000-0005-0000-0000-0000F4010000}"/>
    <cellStyle name=" _품셈_태안7,8 건설공사(기계분야_계약)-1" xfId="2248" xr:uid="{00000000-0005-0000-0000-0000F5010000}"/>
    <cellStyle name=" _품질관리비" xfId="2249" xr:uid="{00000000-0005-0000-0000-0000F6010000}"/>
    <cellStyle name=" _품질관리비산출" xfId="2250" xr:uid="{00000000-0005-0000-0000-0000F7010000}"/>
    <cellStyle name=" _호안공(우물골천)" xfId="2251" xr:uid="{00000000-0005-0000-0000-0000F8010000}"/>
    <cellStyle name=" _호안공(이인천1공구)" xfId="2252" xr:uid="{00000000-0005-0000-0000-0000F9010000}"/>
    <cellStyle name=" _호안공(이인천2공구)" xfId="2253" xr:uid="{00000000-0005-0000-0000-0000FA010000}"/>
    <cellStyle name=" _화조리세진기업앞 배수로정비" xfId="2254" xr:uid="{00000000-0005-0000-0000-0000FB010000}"/>
    <cellStyle name=" _효공원수량산출" xfId="2255" xr:uid="{00000000-0005-0000-0000-0000FC010000}"/>
    <cellStyle name=" ღ_x001c__xffff_" xfId="2256" xr:uid="{00000000-0005-0000-0000-0000FD010000}"/>
    <cellStyle name=" ღ_x001c__xffff_ 2" xfId="2257" xr:uid="{00000000-0005-0000-0000-0000FE010000}"/>
    <cellStyle name="#_cost9702 (2)_계통도 (2)_계통도 " xfId="2258" xr:uid="{00000000-0005-0000-0000-0000FF010000}"/>
    <cellStyle name="#_cost9702 (2)_계통도 (2)_계통도  2" xfId="2259" xr:uid="{00000000-0005-0000-0000-000000020000}"/>
    <cellStyle name="#_cost9702 (2)_공사비예산서 (2)_계통도 " xfId="2260" xr:uid="{00000000-0005-0000-0000-000001020000}"/>
    <cellStyle name="#_cost9702 (2)_공사비예산서 (2)_계통도  2" xfId="2261" xr:uid="{00000000-0005-0000-0000-000002020000}"/>
    <cellStyle name="#_cost9702 (2)_공사비예산서_계통도 " xfId="2262" xr:uid="{00000000-0005-0000-0000-000003020000}"/>
    <cellStyle name="#_cost9702 (2)_공사비예산서_계통도  2" xfId="2263" xr:uid="{00000000-0005-0000-0000-000004020000}"/>
    <cellStyle name="#_cost9702 (2)_예정공정표 (2)_계통도 " xfId="2264" xr:uid="{00000000-0005-0000-0000-000005020000}"/>
    <cellStyle name="#_cost9702 (2)_예정공정표 (2)_계통도  2" xfId="2265" xr:uid="{00000000-0005-0000-0000-000006020000}"/>
    <cellStyle name="#_cost9702 (2)_주요자재_계통도 " xfId="2266" xr:uid="{00000000-0005-0000-0000-000007020000}"/>
    <cellStyle name="#_cost9702 (2)_주요자재_계통도  2" xfId="2267" xr:uid="{00000000-0005-0000-0000-000008020000}"/>
    <cellStyle name="#_견적대비 " xfId="2268" xr:uid="{00000000-0005-0000-0000-000009020000}"/>
    <cellStyle name="#_견적대비  2" xfId="2269" xr:uid="{00000000-0005-0000-0000-00000A020000}"/>
    <cellStyle name="#_대공연장 " xfId="2270" xr:uid="{00000000-0005-0000-0000-00000B020000}"/>
    <cellStyle name="#_대공연장  2" xfId="2271" xr:uid="{00000000-0005-0000-0000-00000C020000}"/>
    <cellStyle name="#_예정공정표_계통도 " xfId="2272" xr:uid="{00000000-0005-0000-0000-00000D020000}"/>
    <cellStyle name="#_예정공정표_계통도  2" xfId="2273" xr:uid="{00000000-0005-0000-0000-00000E020000}"/>
    <cellStyle name="#_품셈 " xfId="2274" xr:uid="{00000000-0005-0000-0000-00000F020000}"/>
    <cellStyle name="#_품셈  2" xfId="2275" xr:uid="{00000000-0005-0000-0000-000010020000}"/>
    <cellStyle name="#_품셈_계통도 " xfId="2276" xr:uid="{00000000-0005-0000-0000-000011020000}"/>
    <cellStyle name="#_품셈_계통도  2" xfId="2277" xr:uid="{00000000-0005-0000-0000-000012020000}"/>
    <cellStyle name="$" xfId="5" xr:uid="{00000000-0005-0000-0000-000013020000}"/>
    <cellStyle name="$_01.저전지구사업비(최종) " xfId="2278" xr:uid="{00000000-0005-0000-0000-000014020000}"/>
    <cellStyle name="$_db진흥" xfId="6" xr:uid="{00000000-0005-0000-0000-000015020000}"/>
    <cellStyle name="$_SE40" xfId="7" xr:uid="{00000000-0005-0000-0000-000016020000}"/>
    <cellStyle name="$_견적2" xfId="8" xr:uid="{00000000-0005-0000-0000-000017020000}"/>
    <cellStyle name="$_기아" xfId="9" xr:uid="{00000000-0005-0000-0000-000018020000}"/>
    <cellStyle name="(##.00)" xfId="10" xr:uid="{00000000-0005-0000-0000-000019020000}"/>
    <cellStyle name="(##.00) 2" xfId="1082" xr:uid="{00000000-0005-0000-0000-00001A020000}"/>
    <cellStyle name="(표준)" xfId="2279" xr:uid="{00000000-0005-0000-0000-00001B020000}"/>
    <cellStyle name="(표준) 2" xfId="2280" xr:uid="{00000000-0005-0000-0000-00001C020000}"/>
    <cellStyle name="(표준) 2 2" xfId="2281" xr:uid="{00000000-0005-0000-0000-00001D020000}"/>
    <cellStyle name="(표준) 2 2 2" xfId="3463" xr:uid="{00000000-0005-0000-0000-00001E020000}"/>
    <cellStyle name="(표준) 2 2 2 2" xfId="3561" xr:uid="{00000000-0005-0000-0000-00001F020000}"/>
    <cellStyle name="(표준) 2 2 3" xfId="3536" xr:uid="{00000000-0005-0000-0000-000020020000}"/>
    <cellStyle name="(표준) 2 2 4" xfId="3458" xr:uid="{00000000-0005-0000-0000-000021020000}"/>
    <cellStyle name="(표준) 2 3" xfId="3442" xr:uid="{00000000-0005-0000-0000-000022020000}"/>
    <cellStyle name="(표준) 2 3 2" xfId="3491" xr:uid="{00000000-0005-0000-0000-000023020000}"/>
    <cellStyle name="(표준) 2 3 2 2" xfId="3581" xr:uid="{00000000-0005-0000-0000-000024020000}"/>
    <cellStyle name="(표준) 2 3 3" xfId="3447" xr:uid="{00000000-0005-0000-0000-000025020000}"/>
    <cellStyle name="(표준) 2 3 3 2" xfId="3557" xr:uid="{00000000-0005-0000-0000-000026020000}"/>
    <cellStyle name="(표준) 2 3 4" xfId="3554" xr:uid="{00000000-0005-0000-0000-000027020000}"/>
    <cellStyle name="(표준) 2 3 5" xfId="3507" xr:uid="{00000000-0005-0000-0000-000028020000}"/>
    <cellStyle name="(표준) 2 4" xfId="3448" xr:uid="{00000000-0005-0000-0000-000029020000}"/>
    <cellStyle name="(표준) 2 4 2" xfId="3558" xr:uid="{00000000-0005-0000-0000-00002A020000}"/>
    <cellStyle name="(표준) 2 5" xfId="3535" xr:uid="{00000000-0005-0000-0000-00002B020000}"/>
    <cellStyle name="(표준) 2 6" xfId="3506" xr:uid="{00000000-0005-0000-0000-00002C020000}"/>
    <cellStyle name="(표준) 3" xfId="3368" xr:uid="{00000000-0005-0000-0000-00002D020000}"/>
    <cellStyle name="(표준) 3 2" xfId="3492" xr:uid="{00000000-0005-0000-0000-00002E020000}"/>
    <cellStyle name="(표준) 3 2 2" xfId="3582" xr:uid="{00000000-0005-0000-0000-00002F020000}"/>
    <cellStyle name="(표준) 3 3" xfId="3462" xr:uid="{00000000-0005-0000-0000-000030020000}"/>
    <cellStyle name="(표준) 3 3 2" xfId="3560" xr:uid="{00000000-0005-0000-0000-000031020000}"/>
    <cellStyle name="(표준) 3 4" xfId="3459" xr:uid="{00000000-0005-0000-0000-000032020000}"/>
    <cellStyle name="(표준) 4" xfId="3464" xr:uid="{00000000-0005-0000-0000-000033020000}"/>
    <cellStyle name="(표준) 4 2" xfId="3562" xr:uid="{00000000-0005-0000-0000-000034020000}"/>
    <cellStyle name="(표준) 5" xfId="3534" xr:uid="{00000000-0005-0000-0000-000035020000}"/>
    <cellStyle name="(표준) 6" xfId="3457" xr:uid="{00000000-0005-0000-0000-000036020000}"/>
    <cellStyle name="?? [0]_????? " xfId="2282" xr:uid="{00000000-0005-0000-0000-000037020000}"/>
    <cellStyle name="??&amp;O?&amp;H?_x0008__x000f__x0007_?_x0007__x0001__x0001_" xfId="11" xr:uid="{00000000-0005-0000-0000-000038020000}"/>
    <cellStyle name="??&amp;O?&amp;H?_x0008_??_x0007__x0001__x0001_" xfId="12" xr:uid="{00000000-0005-0000-0000-000039020000}"/>
    <cellStyle name="???­ [0]_??º?¼?·®??°? " xfId="2283" xr:uid="{00000000-0005-0000-0000-00003A020000}"/>
    <cellStyle name="???­_??º?¼?·®??°? " xfId="2284" xr:uid="{00000000-0005-0000-0000-00003B020000}"/>
    <cellStyle name="???Ø_??°???(2¿?) " xfId="2285" xr:uid="{00000000-0005-0000-0000-00003C020000}"/>
    <cellStyle name="??_????? " xfId="2286" xr:uid="{00000000-0005-0000-0000-00003D020000}"/>
    <cellStyle name="?Þ¸¶ [0]_??º?¼?·®??°? " xfId="2287" xr:uid="{00000000-0005-0000-0000-00003E020000}"/>
    <cellStyle name="?Þ¸¶_??º?¼?·???°? " xfId="2288" xr:uid="{00000000-0005-0000-0000-00003F020000}"/>
    <cellStyle name="?W?_laroux" xfId="13" xr:uid="{00000000-0005-0000-0000-000040020000}"/>
    <cellStyle name="?珠??? " xfId="2289" xr:uid="{00000000-0005-0000-0000-000041020000}"/>
    <cellStyle name="_00title " xfId="2290" xr:uid="{00000000-0005-0000-0000-000042020000}"/>
    <cellStyle name="_2배수공" xfId="14" xr:uid="{00000000-0005-0000-0000-000043020000}"/>
    <cellStyle name="_2배수공 2" xfId="1083" xr:uid="{00000000-0005-0000-0000-000044020000}"/>
    <cellStyle name="_C-LINE " xfId="2291" xr:uid="{00000000-0005-0000-0000-000045020000}"/>
    <cellStyle name="_THP관설치" xfId="15" xr:uid="{00000000-0005-0000-0000-000046020000}"/>
    <cellStyle name="_THP관설치 2" xfId="1084" xr:uid="{00000000-0005-0000-0000-000047020000}"/>
    <cellStyle name="_개  거" xfId="16" xr:uid="{00000000-0005-0000-0000-000048020000}"/>
    <cellStyle name="_개  거 2" xfId="1085" xr:uid="{00000000-0005-0000-0000-000049020000}"/>
    <cellStyle name="_공문 " xfId="2292" xr:uid="{00000000-0005-0000-0000-00004A020000}"/>
    <cellStyle name="_관로공1_구조물공 " xfId="17" xr:uid="{00000000-0005-0000-0000-00004B020000}"/>
    <cellStyle name="_관로공1_구조물공  2" xfId="1086" xr:uid="{00000000-0005-0000-0000-00004C020000}"/>
    <cellStyle name="_관로공1_구조물공_구조물공 " xfId="18" xr:uid="{00000000-0005-0000-0000-00004D020000}"/>
    <cellStyle name="_관로공1_구조물공_구조물공  2" xfId="1087" xr:uid="{00000000-0005-0000-0000-00004E020000}"/>
    <cellStyle name="_관로공1_포장공_구조물공 " xfId="19" xr:uid="{00000000-0005-0000-0000-00004F020000}"/>
    <cellStyle name="_관로공1_포장공_구조물공  2" xfId="1088" xr:uid="{00000000-0005-0000-0000-000050020000}"/>
    <cellStyle name="_구조물공 " xfId="20" xr:uid="{00000000-0005-0000-0000-000051020000}"/>
    <cellStyle name="_구조물공  2" xfId="1089" xr:uid="{00000000-0005-0000-0000-000052020000}"/>
    <cellStyle name="_구조물공_구조물공 " xfId="21" xr:uid="{00000000-0005-0000-0000-000053020000}"/>
    <cellStyle name="_구조물공_구조물공  2" xfId="1090" xr:uid="{00000000-0005-0000-0000-000054020000}"/>
    <cellStyle name="_구조물공_구조물공_구조물공 " xfId="22" xr:uid="{00000000-0005-0000-0000-000055020000}"/>
    <cellStyle name="_구조물공_구조물공_구조물공  2" xfId="1091" xr:uid="{00000000-0005-0000-0000-000056020000}"/>
    <cellStyle name="_구조물공_포장공_구조물공 " xfId="23" xr:uid="{00000000-0005-0000-0000-000057020000}"/>
    <cellStyle name="_구조물공_포장공_구조물공  2" xfId="1092" xr:uid="{00000000-0005-0000-0000-000058020000}"/>
    <cellStyle name="_국수교수량_수로BOX일반수량 " xfId="2293" xr:uid="{00000000-0005-0000-0000-000059020000}"/>
    <cellStyle name="_국수교수량_일반수량 " xfId="2294" xr:uid="{00000000-0005-0000-0000-00005A020000}"/>
    <cellStyle name="_국수교수량_일반수량 _04.구조물공-01 " xfId="2295" xr:uid="{00000000-0005-0000-0000-00005B020000}"/>
    <cellStyle name="_국수교수량_일반수량집계_04.구조물공-01 " xfId="2296" xr:uid="{00000000-0005-0000-0000-00005C020000}"/>
    <cellStyle name="_금산제수량" xfId="24" xr:uid="{00000000-0005-0000-0000-00005D020000}"/>
    <cellStyle name="_금산제수량 2" xfId="1093" xr:uid="{00000000-0005-0000-0000-00005E020000}"/>
    <cellStyle name="_금산제수량(70m)" xfId="25" xr:uid="{00000000-0005-0000-0000-00005F020000}"/>
    <cellStyle name="_금산제수량(70m) 2" xfId="1094" xr:uid="{00000000-0005-0000-0000-000060020000}"/>
    <cellStyle name="_금산제수량(전체최종)" xfId="26" xr:uid="{00000000-0005-0000-0000-000061020000}"/>
    <cellStyle name="_금산제수량(전체최종) 2" xfId="1095" xr:uid="{00000000-0005-0000-0000-000062020000}"/>
    <cellStyle name="_금산제수량산출서" xfId="27" xr:uid="{00000000-0005-0000-0000-000063020000}"/>
    <cellStyle name="_금산제수량산출서 2" xfId="1096" xr:uid="{00000000-0005-0000-0000-000064020000}"/>
    <cellStyle name="_내역서" xfId="28" xr:uid="{00000000-0005-0000-0000-000065020000}"/>
    <cellStyle name="_내역서2" xfId="29" xr:uid="{00000000-0005-0000-0000-000066020000}"/>
    <cellStyle name="_단가산출서" xfId="30" xr:uid="{00000000-0005-0000-0000-000067020000}"/>
    <cellStyle name="_단계천(수량)" xfId="31" xr:uid="{00000000-0005-0000-0000-000068020000}"/>
    <cellStyle name="_단계천(수량) 2" xfId="1097" xr:uid="{00000000-0005-0000-0000-000069020000}"/>
    <cellStyle name="_대원공원설계서_re수량산출1111_2차 수량산출 1 " xfId="2297" xr:uid="{00000000-0005-0000-0000-00006A020000}"/>
    <cellStyle name="_대원공원설계서_내역서-최종0223_re수량산출1111_2차 수량산출 1 " xfId="2298" xr:uid="{00000000-0005-0000-0000-00006B020000}"/>
    <cellStyle name="_대원공원설계서_율동자연공원내 화장실 보수 및 도색공사_re수량산출1111_2차 수량산출 1 " xfId="2299" xr:uid="{00000000-0005-0000-0000-00006C020000}"/>
    <cellStyle name="_대원공원설계서_율동자연공원내 화장실 보수 및 도색공사_내역서-최종0223_re수량산출1111_2차 수량산출 1 " xfId="2300" xr:uid="{00000000-0005-0000-0000-00006D020000}"/>
    <cellStyle name="_대원공원설계서_율동자연공원내 휴게편의점 도색작업-할증-천정면적추가_re수량산출1111_2차 수량산출 1 " xfId="2301" xr:uid="{00000000-0005-0000-0000-00006E020000}"/>
    <cellStyle name="_대원공원설계서_율동자연공원내 휴게편의점 도색작업-할증-천정면적추가_내역서-최종0223_re수량산출1111_2차 수량산출 1 " xfId="2302" xr:uid="{00000000-0005-0000-0000-00006F020000}"/>
    <cellStyle name="_되창말교_ 라멘공 " xfId="2303" xr:uid="{00000000-0005-0000-0000-000070020000}"/>
    <cellStyle name="_뒷들1천칠성1제_토공 " xfId="2304" xr:uid="{00000000-0005-0000-0000-000071020000}"/>
    <cellStyle name="_무명교 일반수량_수로BOX일반수량 " xfId="2305" xr:uid="{00000000-0005-0000-0000-000072020000}"/>
    <cellStyle name="_무명교 일반수량_일반수량 " xfId="2306" xr:uid="{00000000-0005-0000-0000-000073020000}"/>
    <cellStyle name="_무명교 일반수량_일반수량 _04.구조물공-01 " xfId="2307" xr:uid="{00000000-0005-0000-0000-000074020000}"/>
    <cellStyle name="_무명교 일반수량_일반수량집계_04.구조물공-01 " xfId="2308" xr:uid="{00000000-0005-0000-0000-000075020000}"/>
    <cellStyle name="_방동_re수량산출1111_2차 수량산출 1 " xfId="2309" xr:uid="{00000000-0005-0000-0000-000076020000}"/>
    <cellStyle name="_방동_내역서-최종0223_re수량산출1111_2차 수량산출 1 " xfId="2310" xr:uid="{00000000-0005-0000-0000-000077020000}"/>
    <cellStyle name="_방동_방동_re수량산출1111_2차 수량산출 1 " xfId="2311" xr:uid="{00000000-0005-0000-0000-000078020000}"/>
    <cellStyle name="_방동_방동_내역서-최종0223_re수량산출1111_2차 수량산출 1 " xfId="2312" xr:uid="{00000000-0005-0000-0000-000079020000}"/>
    <cellStyle name="_방동_방동_율동자연공원내 화장실 보수 및 도색공사_re수량산출1111_2차 수량산출 1 " xfId="2313" xr:uid="{00000000-0005-0000-0000-00007A020000}"/>
    <cellStyle name="_방동_방동_율동자연공원내 화장실 보수 및 도색공사_내역서-최종0223_re수량산출1111_2차 수량산출 1 " xfId="2314" xr:uid="{00000000-0005-0000-0000-00007B020000}"/>
    <cellStyle name="_방동_방동_율동자연공원내 휴게편의점 도색작업-할증-천정면적추가_re수량산출1111_2차 수량산출 1 " xfId="2315" xr:uid="{00000000-0005-0000-0000-00007C020000}"/>
    <cellStyle name="_방동_방동_율동자연공원내 휴게편의점 도색작업-할증-천정면적추가_내역서-최종0223_re수량산출1111_2차 수량산출 1 " xfId="2316" xr:uid="{00000000-0005-0000-0000-00007D020000}"/>
    <cellStyle name="_방동_산양리지구_re수량산출1111_2차 수량산출 1 " xfId="2317" xr:uid="{00000000-0005-0000-0000-00007E020000}"/>
    <cellStyle name="_방동_산양리지구_내역서-최종0223_re수량산출1111_2차 수량산출 1 " xfId="2318" xr:uid="{00000000-0005-0000-0000-00007F020000}"/>
    <cellStyle name="_방동_산양리지구_율동자연공원내 화장실 보수 및 도색공사_re수량산출1111_2차 수량산출 1 " xfId="2319" xr:uid="{00000000-0005-0000-0000-000080020000}"/>
    <cellStyle name="_방동_산양리지구_율동자연공원내 화장실 보수 및 도색공사_내역서-최종0223_re수량산출1111_2차 수량산출 1 " xfId="2320" xr:uid="{00000000-0005-0000-0000-000081020000}"/>
    <cellStyle name="_방동_산양리지구_율동자연공원내 휴게편의점 도색작업-할증-천정면적추가_re수량산출1111_2차 수량산출 1 " xfId="2321" xr:uid="{00000000-0005-0000-0000-000082020000}"/>
    <cellStyle name="_방동_산양리지구_율동자연공원내 휴게편의점 도색작업-할증-천정면적추가_내역서-최종0223_re수량산출1111_2차 수량산출 1 " xfId="2322" xr:uid="{00000000-0005-0000-0000-000083020000}"/>
    <cellStyle name="_방동_서상2리_re수량산출1111_2차 수량산출 1 " xfId="2323" xr:uid="{00000000-0005-0000-0000-000084020000}"/>
    <cellStyle name="_방동_서상2리_내역서-최종0223_re수량산출1111_2차 수량산출 1 " xfId="2324" xr:uid="{00000000-0005-0000-0000-000085020000}"/>
    <cellStyle name="_방동_서상2리_율동자연공원내 화장실 보수 및 도색공사_re수량산출1111_2차 수량산출 1 " xfId="2325" xr:uid="{00000000-0005-0000-0000-000086020000}"/>
    <cellStyle name="_방동_서상2리_율동자연공원내 화장실 보수 및 도색공사_내역서-최종0223_re수량산출1111_2차 수량산출 1 " xfId="2326" xr:uid="{00000000-0005-0000-0000-000087020000}"/>
    <cellStyle name="_방동_서상2리_율동자연공원내 휴게편의점 도색작업-할증-천정면적추가_re수량산출1111_2차 수량산출 1 " xfId="2327" xr:uid="{00000000-0005-0000-0000-000088020000}"/>
    <cellStyle name="_방동_서상2리_율동자연공원내 휴게편의점 도색작업-할증-천정면적추가_내역서-최종0223_re수량산출1111_2차 수량산출 1 " xfId="2328" xr:uid="{00000000-0005-0000-0000-000089020000}"/>
    <cellStyle name="_방동_원평_re수량산출1111_2차 수량산출 1 " xfId="2329" xr:uid="{00000000-0005-0000-0000-00008A020000}"/>
    <cellStyle name="_방동_원평_내역서-최종0223_re수량산출1111_2차 수량산출 1 " xfId="2330" xr:uid="{00000000-0005-0000-0000-00008B020000}"/>
    <cellStyle name="_방동_원평_율동자연공원내 화장실 보수 및 도색공사_re수량산출1111_2차 수량산출 1 " xfId="2331" xr:uid="{00000000-0005-0000-0000-00008C020000}"/>
    <cellStyle name="_방동_원평_율동자연공원내 화장실 보수 및 도색공사_내역서-최종0223_re수량산출1111_2차 수량산출 1 " xfId="2332" xr:uid="{00000000-0005-0000-0000-00008D020000}"/>
    <cellStyle name="_방동_원평_율동자연공원내 휴게편의점 도색작업-할증-천정면적추가_re수량산출1111_2차 수량산출 1 " xfId="2333" xr:uid="{00000000-0005-0000-0000-00008E020000}"/>
    <cellStyle name="_방동_원평_율동자연공원내 휴게편의점 도색작업-할증-천정면적추가_내역서-최종0223_re수량산출1111_2차 수량산출 1 " xfId="2334" xr:uid="{00000000-0005-0000-0000-00008F020000}"/>
    <cellStyle name="_방동_율동자연공원내 화장실 보수 및 도색공사_re수량산출1111_2차 수량산출 1 " xfId="2335" xr:uid="{00000000-0005-0000-0000-000090020000}"/>
    <cellStyle name="_방동_율동자연공원내 화장실 보수 및 도색공사_내역서-최종0223_re수량산출1111_2차 수량산출 1 " xfId="2336" xr:uid="{00000000-0005-0000-0000-000091020000}"/>
    <cellStyle name="_방동_율동자연공원내 휴게편의점 도색작업-할증-천정면적추가_re수량산출1111_2차 수량산출 1 " xfId="2337" xr:uid="{00000000-0005-0000-0000-000092020000}"/>
    <cellStyle name="_방동_율동자연공원내 휴게편의점 도색작업-할증-천정면적추가_내역서-최종0223_re수량산출1111_2차 수량산출 1 " xfId="2338" xr:uid="{00000000-0005-0000-0000-000093020000}"/>
    <cellStyle name="_방동_추곡_re수량산출1111_2차 수량산출 1 " xfId="2339" xr:uid="{00000000-0005-0000-0000-000094020000}"/>
    <cellStyle name="_방동_추곡_내역서-최종0223_re수량산출1111_2차 수량산출 1 " xfId="2340" xr:uid="{00000000-0005-0000-0000-000095020000}"/>
    <cellStyle name="_방동_추곡_율동자연공원내 화장실 보수 및 도색공사_re수량산출1111_2차 수량산출 1 " xfId="2341" xr:uid="{00000000-0005-0000-0000-000096020000}"/>
    <cellStyle name="_방동_추곡_율동자연공원내 화장실 보수 및 도색공사_내역서-최종0223_re수량산출1111_2차 수량산출 1 " xfId="2342" xr:uid="{00000000-0005-0000-0000-000097020000}"/>
    <cellStyle name="_방동_추곡_율동자연공원내 휴게편의점 도색작업-할증-천정면적추가_re수량산출1111_2차 수량산출 1 " xfId="2343" xr:uid="{00000000-0005-0000-0000-000098020000}"/>
    <cellStyle name="_방동_추곡_율동자연공원내 휴게편의점 도색작업-할증-천정면적추가_내역서-최종0223_re수량산출1111_2차 수량산출 1 " xfId="2344" xr:uid="{00000000-0005-0000-0000-000099020000}"/>
    <cellStyle name="_배수공1_구조물공 " xfId="32" xr:uid="{00000000-0005-0000-0000-00009A020000}"/>
    <cellStyle name="_배수공1_구조물공  2" xfId="1098" xr:uid="{00000000-0005-0000-0000-00009B020000}"/>
    <cellStyle name="_배수공1_구조물공_구조물공 " xfId="33" xr:uid="{00000000-0005-0000-0000-00009C020000}"/>
    <cellStyle name="_배수공1_구조물공_구조물공  2" xfId="1099" xr:uid="{00000000-0005-0000-0000-00009D020000}"/>
    <cellStyle name="_배수공1_구조물공_구조물공_구조물공 " xfId="34" xr:uid="{00000000-0005-0000-0000-00009E020000}"/>
    <cellStyle name="_배수공1_구조물공_구조물공_구조물공  2" xfId="1100" xr:uid="{00000000-0005-0000-0000-00009F020000}"/>
    <cellStyle name="_배수공1_구조물공_포장공_구조물공 " xfId="35" xr:uid="{00000000-0005-0000-0000-0000A0020000}"/>
    <cellStyle name="_배수공1_구조물공_포장공_구조물공  2" xfId="1101" xr:uid="{00000000-0005-0000-0000-0000A1020000}"/>
    <cellStyle name="_배수공1_토공 " xfId="36" xr:uid="{00000000-0005-0000-0000-0000A2020000}"/>
    <cellStyle name="_배수공1_토공  2" xfId="1102" xr:uid="{00000000-0005-0000-0000-0000A3020000}"/>
    <cellStyle name="_배수공-가산_구조물공 " xfId="37" xr:uid="{00000000-0005-0000-0000-0000A4020000}"/>
    <cellStyle name="_배수공-가산_구조물공  2" xfId="1103" xr:uid="{00000000-0005-0000-0000-0000A5020000}"/>
    <cellStyle name="_배수공-가산_구조물공_구조물공 " xfId="38" xr:uid="{00000000-0005-0000-0000-0000A6020000}"/>
    <cellStyle name="_배수공-가산_구조물공_구조물공  2" xfId="1104" xr:uid="{00000000-0005-0000-0000-0000A7020000}"/>
    <cellStyle name="_배수공-가산_구조물공_구조물공_구조물공 " xfId="39" xr:uid="{00000000-0005-0000-0000-0000A8020000}"/>
    <cellStyle name="_배수공-가산_구조물공_구조물공_구조물공  2" xfId="1105" xr:uid="{00000000-0005-0000-0000-0000A9020000}"/>
    <cellStyle name="_배수공-가산_구조물공_포장공_구조물공 " xfId="40" xr:uid="{00000000-0005-0000-0000-0000AA020000}"/>
    <cellStyle name="_배수공-가산_구조물공_포장공_구조물공  2" xfId="1106" xr:uid="{00000000-0005-0000-0000-0000AB020000}"/>
    <cellStyle name="_배수공-가산_토공 " xfId="41" xr:uid="{00000000-0005-0000-0000-0000AC020000}"/>
    <cellStyle name="_배수공-가산_토공  2" xfId="1107" xr:uid="{00000000-0005-0000-0000-0000AD020000}"/>
    <cellStyle name="_배수공-약목_구조물공 " xfId="42" xr:uid="{00000000-0005-0000-0000-0000AE020000}"/>
    <cellStyle name="_배수공-약목_구조물공  2" xfId="1108" xr:uid="{00000000-0005-0000-0000-0000AF020000}"/>
    <cellStyle name="_배수공-약목_구조물공_구조물공 " xfId="43" xr:uid="{00000000-0005-0000-0000-0000B0020000}"/>
    <cellStyle name="_배수공-약목_구조물공_구조물공  2" xfId="1109" xr:uid="{00000000-0005-0000-0000-0000B1020000}"/>
    <cellStyle name="_배수공-약목_구조물공_구조물공_구조물공 " xfId="44" xr:uid="{00000000-0005-0000-0000-0000B2020000}"/>
    <cellStyle name="_배수공-약목_구조물공_구조물공_구조물공  2" xfId="1110" xr:uid="{00000000-0005-0000-0000-0000B3020000}"/>
    <cellStyle name="_배수공-약목_구조물공_포장공_구조물공 " xfId="45" xr:uid="{00000000-0005-0000-0000-0000B4020000}"/>
    <cellStyle name="_배수공-약목_구조물공_포장공_구조물공  2" xfId="1111" xr:uid="{00000000-0005-0000-0000-0000B5020000}"/>
    <cellStyle name="_배수공-약목_토공 " xfId="46" xr:uid="{00000000-0005-0000-0000-0000B6020000}"/>
    <cellStyle name="_배수공-약목_토공  2" xfId="1112" xr:uid="{00000000-0005-0000-0000-0000B7020000}"/>
    <cellStyle name="_배수공집계" xfId="47" xr:uid="{00000000-0005-0000-0000-0000B8020000}"/>
    <cellStyle name="_배수공집계 2" xfId="1113" xr:uid="{00000000-0005-0000-0000-0000B9020000}"/>
    <cellStyle name="_배수공집계_관로공1_구조물공 " xfId="48" xr:uid="{00000000-0005-0000-0000-0000BA020000}"/>
    <cellStyle name="_배수공집계_관로공1_구조물공  2" xfId="1114" xr:uid="{00000000-0005-0000-0000-0000BB020000}"/>
    <cellStyle name="_배수공집계_관로공1_구조물공_구조물공 " xfId="49" xr:uid="{00000000-0005-0000-0000-0000BC020000}"/>
    <cellStyle name="_배수공집계_관로공1_구조물공_구조물공  2" xfId="1115" xr:uid="{00000000-0005-0000-0000-0000BD020000}"/>
    <cellStyle name="_배수공집계_관로공1_포장공_구조물공 " xfId="50" xr:uid="{00000000-0005-0000-0000-0000BE020000}"/>
    <cellStyle name="_배수공집계_관로공1_포장공_구조물공  2" xfId="1116" xr:uid="{00000000-0005-0000-0000-0000BF020000}"/>
    <cellStyle name="_배수공집계_구조물공 " xfId="51" xr:uid="{00000000-0005-0000-0000-0000C0020000}"/>
    <cellStyle name="_배수공집계_구조물공  2" xfId="1117" xr:uid="{00000000-0005-0000-0000-0000C1020000}"/>
    <cellStyle name="_배수공집계_구조물공_구조물공 " xfId="52" xr:uid="{00000000-0005-0000-0000-0000C2020000}"/>
    <cellStyle name="_배수공집계_구조물공_구조물공  2" xfId="1118" xr:uid="{00000000-0005-0000-0000-0000C3020000}"/>
    <cellStyle name="_배수공집계_구조물공_구조물공_구조물공 " xfId="53" xr:uid="{00000000-0005-0000-0000-0000C4020000}"/>
    <cellStyle name="_배수공집계_구조물공_구조물공_구조물공  2" xfId="1119" xr:uid="{00000000-0005-0000-0000-0000C5020000}"/>
    <cellStyle name="_배수공집계_구조물공_포장공_구조물공 " xfId="54" xr:uid="{00000000-0005-0000-0000-0000C6020000}"/>
    <cellStyle name="_배수공집계_구조물공_포장공_구조물공  2" xfId="1120" xr:uid="{00000000-0005-0000-0000-0000C7020000}"/>
    <cellStyle name="_배수공집계_뒷들1천칠성1제_토공 " xfId="2345" xr:uid="{00000000-0005-0000-0000-0000C8020000}"/>
    <cellStyle name="_배수공집계_배수공1_구조물공 " xfId="55" xr:uid="{00000000-0005-0000-0000-0000C9020000}"/>
    <cellStyle name="_배수공집계_배수공1_구조물공  2" xfId="1121" xr:uid="{00000000-0005-0000-0000-0000CA020000}"/>
    <cellStyle name="_배수공집계_배수공1_구조물공_구조물공 " xfId="56" xr:uid="{00000000-0005-0000-0000-0000CB020000}"/>
    <cellStyle name="_배수공집계_배수공1_구조물공_구조물공  2" xfId="1122" xr:uid="{00000000-0005-0000-0000-0000CC020000}"/>
    <cellStyle name="_배수공집계_배수공1_구조물공_구조물공_구조물공 " xfId="57" xr:uid="{00000000-0005-0000-0000-0000CD020000}"/>
    <cellStyle name="_배수공집계_배수공1_구조물공_구조물공_구조물공  2" xfId="1123" xr:uid="{00000000-0005-0000-0000-0000CE020000}"/>
    <cellStyle name="_배수공집계_배수공1_구조물공_포장공_구조물공 " xfId="58" xr:uid="{00000000-0005-0000-0000-0000CF020000}"/>
    <cellStyle name="_배수공집계_배수공1_구조물공_포장공_구조물공  2" xfId="1124" xr:uid="{00000000-0005-0000-0000-0000D0020000}"/>
    <cellStyle name="_배수공집계_배수공1_토공 " xfId="59" xr:uid="{00000000-0005-0000-0000-0000D1020000}"/>
    <cellStyle name="_배수공집계_배수공1_토공  2" xfId="1125" xr:uid="{00000000-0005-0000-0000-0000D2020000}"/>
    <cellStyle name="_배수공집계_배수공-가산_구조물공 " xfId="60" xr:uid="{00000000-0005-0000-0000-0000D3020000}"/>
    <cellStyle name="_배수공집계_배수공-가산_구조물공  2" xfId="1126" xr:uid="{00000000-0005-0000-0000-0000D4020000}"/>
    <cellStyle name="_배수공집계_배수공-가산_구조물공_구조물공 " xfId="61" xr:uid="{00000000-0005-0000-0000-0000D5020000}"/>
    <cellStyle name="_배수공집계_배수공-가산_구조물공_구조물공  2" xfId="1127" xr:uid="{00000000-0005-0000-0000-0000D6020000}"/>
    <cellStyle name="_배수공집계_배수공-가산_구조물공_구조물공_구조물공 " xfId="62" xr:uid="{00000000-0005-0000-0000-0000D7020000}"/>
    <cellStyle name="_배수공집계_배수공-가산_구조물공_구조물공_구조물공  2" xfId="1128" xr:uid="{00000000-0005-0000-0000-0000D8020000}"/>
    <cellStyle name="_배수공집계_배수공-가산_구조물공_포장공_구조물공 " xfId="63" xr:uid="{00000000-0005-0000-0000-0000D9020000}"/>
    <cellStyle name="_배수공집계_배수공-가산_구조물공_포장공_구조물공  2" xfId="1129" xr:uid="{00000000-0005-0000-0000-0000DA020000}"/>
    <cellStyle name="_배수공집계_배수공-가산_토공 " xfId="64" xr:uid="{00000000-0005-0000-0000-0000DB020000}"/>
    <cellStyle name="_배수공집계_배수공-가산_토공  2" xfId="1130" xr:uid="{00000000-0005-0000-0000-0000DC020000}"/>
    <cellStyle name="_배수공집계_배수공-약목_구조물공 " xfId="65" xr:uid="{00000000-0005-0000-0000-0000DD020000}"/>
    <cellStyle name="_배수공집계_배수공-약목_구조물공  2" xfId="1131" xr:uid="{00000000-0005-0000-0000-0000DE020000}"/>
    <cellStyle name="_배수공집계_배수공-약목_구조물공_구조물공 " xfId="66" xr:uid="{00000000-0005-0000-0000-0000DF020000}"/>
    <cellStyle name="_배수공집계_배수공-약목_구조물공_구조물공  2" xfId="1132" xr:uid="{00000000-0005-0000-0000-0000E0020000}"/>
    <cellStyle name="_배수공집계_배수공-약목_구조물공_구조물공_구조물공 " xfId="67" xr:uid="{00000000-0005-0000-0000-0000E1020000}"/>
    <cellStyle name="_배수공집계_배수공-약목_구조물공_구조물공_구조물공  2" xfId="1133" xr:uid="{00000000-0005-0000-0000-0000E2020000}"/>
    <cellStyle name="_배수공집계_배수공-약목_구조물공_포장공_구조물공 " xfId="68" xr:uid="{00000000-0005-0000-0000-0000E3020000}"/>
    <cellStyle name="_배수공집계_배수공-약목_구조물공_포장공_구조물공  2" xfId="1134" xr:uid="{00000000-0005-0000-0000-0000E4020000}"/>
    <cellStyle name="_배수공집계_배수공-약목_토공 " xfId="69" xr:uid="{00000000-0005-0000-0000-0000E5020000}"/>
    <cellStyle name="_배수공집계_배수공-약목_토공  2" xfId="1135" xr:uid="{00000000-0005-0000-0000-0000E6020000}"/>
    <cellStyle name="_배수공집계_수월1.2제(1공구)_토공 " xfId="2346" xr:uid="{00000000-0005-0000-0000-0000E7020000}"/>
    <cellStyle name="_배수공집계_월전제(참고)_토공 " xfId="2347" xr:uid="{00000000-0005-0000-0000-0000E8020000}"/>
    <cellStyle name="_배수공집계_토공 " xfId="70" xr:uid="{00000000-0005-0000-0000-0000E9020000}"/>
    <cellStyle name="_배수공집계_토공  2" xfId="1136" xr:uid="{00000000-0005-0000-0000-0000EA020000}"/>
    <cellStyle name="_부대공A" xfId="71" xr:uid="{00000000-0005-0000-0000-0000EB020000}"/>
    <cellStyle name="_부대공A 2" xfId="1137" xr:uid="{00000000-0005-0000-0000-0000EC020000}"/>
    <cellStyle name="_사본 - 승본도로수량(금회분)" xfId="72" xr:uid="{00000000-0005-0000-0000-0000ED020000}"/>
    <cellStyle name="_사본 - 승본도로수량(금회분) 2" xfId="1138" xr:uid="{00000000-0005-0000-0000-0000EE020000}"/>
    <cellStyle name="_석 축A" xfId="73" xr:uid="{00000000-0005-0000-0000-0000EF020000}"/>
    <cellStyle name="_석 축A 2" xfId="1139" xr:uid="{00000000-0005-0000-0000-0000F0020000}"/>
    <cellStyle name="_석은희지압보도_re수량산출1111_2차 수량산출 1 " xfId="2348" xr:uid="{00000000-0005-0000-0000-0000F1020000}"/>
    <cellStyle name="_석은희지압보도_내역서-최종0223_re수량산출1111_2차 수량산출 1 " xfId="2349" xr:uid="{00000000-0005-0000-0000-0000F2020000}"/>
    <cellStyle name="_수 량 연화.내감" xfId="74" xr:uid="{00000000-0005-0000-0000-0000F3020000}"/>
    <cellStyle name="_수 량 연화.내감 2" xfId="1140" xr:uid="{00000000-0005-0000-0000-0000F4020000}"/>
    <cellStyle name="_수 량 연화.내감_관로공1_구조물공 " xfId="75" xr:uid="{00000000-0005-0000-0000-0000F5020000}"/>
    <cellStyle name="_수 량 연화.내감_관로공1_구조물공  2" xfId="1141" xr:uid="{00000000-0005-0000-0000-0000F6020000}"/>
    <cellStyle name="_수 량 연화.내감_관로공1_구조물공_구조물공 " xfId="76" xr:uid="{00000000-0005-0000-0000-0000F7020000}"/>
    <cellStyle name="_수 량 연화.내감_관로공1_구조물공_구조물공  2" xfId="1142" xr:uid="{00000000-0005-0000-0000-0000F8020000}"/>
    <cellStyle name="_수 량 연화.내감_관로공1_포장공_구조물공 " xfId="77" xr:uid="{00000000-0005-0000-0000-0000F9020000}"/>
    <cellStyle name="_수 량 연화.내감_관로공1_포장공_구조물공  2" xfId="1143" xr:uid="{00000000-0005-0000-0000-0000FA020000}"/>
    <cellStyle name="_수 량 연화.내감_구조물공 " xfId="78" xr:uid="{00000000-0005-0000-0000-0000FB020000}"/>
    <cellStyle name="_수 량 연화.내감_구조물공  2" xfId="1144" xr:uid="{00000000-0005-0000-0000-0000FC020000}"/>
    <cellStyle name="_수 량 연화.내감_구조물공_구조물공 " xfId="79" xr:uid="{00000000-0005-0000-0000-0000FD020000}"/>
    <cellStyle name="_수 량 연화.내감_구조물공_구조물공  2" xfId="1145" xr:uid="{00000000-0005-0000-0000-0000FE020000}"/>
    <cellStyle name="_수 량 연화.내감_구조물공_구조물공_구조물공 " xfId="80" xr:uid="{00000000-0005-0000-0000-0000FF020000}"/>
    <cellStyle name="_수 량 연화.내감_구조물공_구조물공_구조물공  2" xfId="1146" xr:uid="{00000000-0005-0000-0000-000000030000}"/>
    <cellStyle name="_수 량 연화.내감_구조물공_포장공_구조물공 " xfId="81" xr:uid="{00000000-0005-0000-0000-000001030000}"/>
    <cellStyle name="_수 량 연화.내감_구조물공_포장공_구조물공  2" xfId="1147" xr:uid="{00000000-0005-0000-0000-000002030000}"/>
    <cellStyle name="_수 량 연화.내감_금산제수량(전체최종)" xfId="82" xr:uid="{00000000-0005-0000-0000-000003030000}"/>
    <cellStyle name="_수 량 연화.내감_금산제수량(전체최종) 2" xfId="1148" xr:uid="{00000000-0005-0000-0000-000004030000}"/>
    <cellStyle name="_수 량 연화.내감_뒷들1천칠성1제_토공 " xfId="2350" xr:uid="{00000000-0005-0000-0000-000005030000}"/>
    <cellStyle name="_수 량 연화.내감_배수공1_구조물공 " xfId="83" xr:uid="{00000000-0005-0000-0000-000006030000}"/>
    <cellStyle name="_수 량 연화.내감_배수공1_구조물공  2" xfId="1149" xr:uid="{00000000-0005-0000-0000-000007030000}"/>
    <cellStyle name="_수 량 연화.내감_배수공1_구조물공_구조물공 " xfId="84" xr:uid="{00000000-0005-0000-0000-000008030000}"/>
    <cellStyle name="_수 량 연화.내감_배수공1_구조물공_구조물공  2" xfId="1150" xr:uid="{00000000-0005-0000-0000-000009030000}"/>
    <cellStyle name="_수 량 연화.내감_배수공1_구조물공_구조물공_구조물공 " xfId="85" xr:uid="{00000000-0005-0000-0000-00000A030000}"/>
    <cellStyle name="_수 량 연화.내감_배수공1_구조물공_구조물공_구조물공  2" xfId="1151" xr:uid="{00000000-0005-0000-0000-00000B030000}"/>
    <cellStyle name="_수 량 연화.내감_배수공1_구조물공_포장공_구조물공 " xfId="86" xr:uid="{00000000-0005-0000-0000-00000C030000}"/>
    <cellStyle name="_수 량 연화.내감_배수공1_구조물공_포장공_구조물공  2" xfId="1152" xr:uid="{00000000-0005-0000-0000-00000D030000}"/>
    <cellStyle name="_수 량 연화.내감_배수공1_토공 " xfId="87" xr:uid="{00000000-0005-0000-0000-00000E030000}"/>
    <cellStyle name="_수 량 연화.내감_배수공1_토공  2" xfId="1153" xr:uid="{00000000-0005-0000-0000-00000F030000}"/>
    <cellStyle name="_수 량 연화.내감_배수공-가산_구조물공 " xfId="88" xr:uid="{00000000-0005-0000-0000-000010030000}"/>
    <cellStyle name="_수 량 연화.내감_배수공-가산_구조물공  2" xfId="1154" xr:uid="{00000000-0005-0000-0000-000011030000}"/>
    <cellStyle name="_수 량 연화.내감_배수공-가산_구조물공_구조물공 " xfId="89" xr:uid="{00000000-0005-0000-0000-000012030000}"/>
    <cellStyle name="_수 량 연화.내감_배수공-가산_구조물공_구조물공  2" xfId="1155" xr:uid="{00000000-0005-0000-0000-000013030000}"/>
    <cellStyle name="_수 량 연화.내감_배수공-가산_구조물공_구조물공_구조물공 " xfId="90" xr:uid="{00000000-0005-0000-0000-000014030000}"/>
    <cellStyle name="_수 량 연화.내감_배수공-가산_구조물공_구조물공_구조물공  2" xfId="1156" xr:uid="{00000000-0005-0000-0000-000015030000}"/>
    <cellStyle name="_수 량 연화.내감_배수공-가산_구조물공_포장공_구조물공 " xfId="91" xr:uid="{00000000-0005-0000-0000-000016030000}"/>
    <cellStyle name="_수 량 연화.내감_배수공-가산_구조물공_포장공_구조물공  2" xfId="1157" xr:uid="{00000000-0005-0000-0000-000017030000}"/>
    <cellStyle name="_수 량 연화.내감_배수공-가산_토공 " xfId="92" xr:uid="{00000000-0005-0000-0000-000018030000}"/>
    <cellStyle name="_수 량 연화.내감_배수공-가산_토공  2" xfId="1158" xr:uid="{00000000-0005-0000-0000-000019030000}"/>
    <cellStyle name="_수 량 연화.내감_배수공-약목_구조물공 " xfId="93" xr:uid="{00000000-0005-0000-0000-00001A030000}"/>
    <cellStyle name="_수 량 연화.내감_배수공-약목_구조물공  2" xfId="1159" xr:uid="{00000000-0005-0000-0000-00001B030000}"/>
    <cellStyle name="_수 량 연화.내감_배수공-약목_구조물공_구조물공 " xfId="94" xr:uid="{00000000-0005-0000-0000-00001C030000}"/>
    <cellStyle name="_수 량 연화.내감_배수공-약목_구조물공_구조물공  2" xfId="1160" xr:uid="{00000000-0005-0000-0000-00001D030000}"/>
    <cellStyle name="_수 량 연화.내감_배수공-약목_구조물공_구조물공_구조물공 " xfId="95" xr:uid="{00000000-0005-0000-0000-00001E030000}"/>
    <cellStyle name="_수 량 연화.내감_배수공-약목_구조물공_구조물공_구조물공  2" xfId="1161" xr:uid="{00000000-0005-0000-0000-00001F030000}"/>
    <cellStyle name="_수 량 연화.내감_배수공-약목_구조물공_포장공_구조물공 " xfId="96" xr:uid="{00000000-0005-0000-0000-000020030000}"/>
    <cellStyle name="_수 량 연화.내감_배수공-약목_구조물공_포장공_구조물공  2" xfId="1162" xr:uid="{00000000-0005-0000-0000-000021030000}"/>
    <cellStyle name="_수 량 연화.내감_배수공-약목_토공 " xfId="97" xr:uid="{00000000-0005-0000-0000-000022030000}"/>
    <cellStyle name="_수 량 연화.내감_배수공-약목_토공  2" xfId="1163" xr:uid="{00000000-0005-0000-0000-000023030000}"/>
    <cellStyle name="_수 량 연화.내감_수월1.2제(1공구)_토공 " xfId="2351" xr:uid="{00000000-0005-0000-0000-000024030000}"/>
    <cellStyle name="_수 량 연화.내감_월전제(참고)_토공 " xfId="2352" xr:uid="{00000000-0005-0000-0000-000025030000}"/>
    <cellStyle name="_수 량 연화.내감_토공 " xfId="98" xr:uid="{00000000-0005-0000-0000-000026030000}"/>
    <cellStyle name="_수 량 연화.내감_토공  2" xfId="1164" xr:uid="{00000000-0005-0000-0000-000027030000}"/>
    <cellStyle name="_수량" xfId="99" xr:uid="{00000000-0005-0000-0000-000028030000}"/>
    <cellStyle name="_수량 2" xfId="1165" xr:uid="{00000000-0005-0000-0000-000029030000}"/>
    <cellStyle name="_수량금회 연화.내감" xfId="100" xr:uid="{00000000-0005-0000-0000-00002A030000}"/>
    <cellStyle name="_수량금회 연화.내감 2" xfId="1166" xr:uid="{00000000-0005-0000-0000-00002B030000}"/>
    <cellStyle name="_수량금회 연화.내감_금산제수량(전체최종)" xfId="101" xr:uid="{00000000-0005-0000-0000-00002C030000}"/>
    <cellStyle name="_수량금회 연화.내감_금산제수량(전체최종) 2" xfId="1167" xr:uid="{00000000-0005-0000-0000-00002D030000}"/>
    <cellStyle name="_수량산출 구눌하수도" xfId="102" xr:uid="{00000000-0005-0000-0000-00002E030000}"/>
    <cellStyle name="_수량산출 구눌하수도 2" xfId="1168" xr:uid="{00000000-0005-0000-0000-00002F030000}"/>
    <cellStyle name="_수량산출 구눌하수도_관로공1_구조물공 " xfId="103" xr:uid="{00000000-0005-0000-0000-000030030000}"/>
    <cellStyle name="_수량산출 구눌하수도_관로공1_구조물공  2" xfId="1169" xr:uid="{00000000-0005-0000-0000-000031030000}"/>
    <cellStyle name="_수량산출 구눌하수도_관로공1_구조물공_구조물공 " xfId="104" xr:uid="{00000000-0005-0000-0000-000032030000}"/>
    <cellStyle name="_수량산출 구눌하수도_관로공1_구조물공_구조물공  2" xfId="1170" xr:uid="{00000000-0005-0000-0000-000033030000}"/>
    <cellStyle name="_수량산출 구눌하수도_관로공1_포장공_구조물공 " xfId="105" xr:uid="{00000000-0005-0000-0000-000034030000}"/>
    <cellStyle name="_수량산출 구눌하수도_관로공1_포장공_구조물공  2" xfId="1171" xr:uid="{00000000-0005-0000-0000-000035030000}"/>
    <cellStyle name="_수량산출 구눌하수도_구조물공 " xfId="106" xr:uid="{00000000-0005-0000-0000-000036030000}"/>
    <cellStyle name="_수량산출 구눌하수도_구조물공  2" xfId="1172" xr:uid="{00000000-0005-0000-0000-000037030000}"/>
    <cellStyle name="_수량산출 구눌하수도_구조물공_구조물공 " xfId="107" xr:uid="{00000000-0005-0000-0000-000038030000}"/>
    <cellStyle name="_수량산출 구눌하수도_구조물공_구조물공  2" xfId="1173" xr:uid="{00000000-0005-0000-0000-000039030000}"/>
    <cellStyle name="_수량산출 구눌하수도_구조물공_구조물공_구조물공 " xfId="108" xr:uid="{00000000-0005-0000-0000-00003A030000}"/>
    <cellStyle name="_수량산출 구눌하수도_구조물공_구조물공_구조물공  2" xfId="1174" xr:uid="{00000000-0005-0000-0000-00003B030000}"/>
    <cellStyle name="_수량산출 구눌하수도_구조물공_포장공_구조물공 " xfId="109" xr:uid="{00000000-0005-0000-0000-00003C030000}"/>
    <cellStyle name="_수량산출 구눌하수도_구조물공_포장공_구조물공  2" xfId="1175" xr:uid="{00000000-0005-0000-0000-00003D030000}"/>
    <cellStyle name="_수량산출 구눌하수도_금산제수량(전체최종)" xfId="110" xr:uid="{00000000-0005-0000-0000-00003E030000}"/>
    <cellStyle name="_수량산출 구눌하수도_금산제수량(전체최종) 2" xfId="1176" xr:uid="{00000000-0005-0000-0000-00003F030000}"/>
    <cellStyle name="_수량산출 구눌하수도_뒷들1천칠성1제_토공 " xfId="2353" xr:uid="{00000000-0005-0000-0000-000040030000}"/>
    <cellStyle name="_수량산출 구눌하수도_배수공1_구조물공 " xfId="111" xr:uid="{00000000-0005-0000-0000-000041030000}"/>
    <cellStyle name="_수량산출 구눌하수도_배수공1_구조물공  2" xfId="1177" xr:uid="{00000000-0005-0000-0000-000042030000}"/>
    <cellStyle name="_수량산출 구눌하수도_배수공1_구조물공_구조물공 " xfId="112" xr:uid="{00000000-0005-0000-0000-000043030000}"/>
    <cellStyle name="_수량산출 구눌하수도_배수공1_구조물공_구조물공  2" xfId="1178" xr:uid="{00000000-0005-0000-0000-000044030000}"/>
    <cellStyle name="_수량산출 구눌하수도_배수공1_구조물공_구조물공_구조물공 " xfId="113" xr:uid="{00000000-0005-0000-0000-000045030000}"/>
    <cellStyle name="_수량산출 구눌하수도_배수공1_구조물공_구조물공_구조물공  2" xfId="1179" xr:uid="{00000000-0005-0000-0000-000046030000}"/>
    <cellStyle name="_수량산출 구눌하수도_배수공1_구조물공_포장공_구조물공 " xfId="114" xr:uid="{00000000-0005-0000-0000-000047030000}"/>
    <cellStyle name="_수량산출 구눌하수도_배수공1_구조물공_포장공_구조물공  2" xfId="1180" xr:uid="{00000000-0005-0000-0000-000048030000}"/>
    <cellStyle name="_수량산출 구눌하수도_배수공1_토공 " xfId="115" xr:uid="{00000000-0005-0000-0000-000049030000}"/>
    <cellStyle name="_수량산출 구눌하수도_배수공1_토공  2" xfId="1181" xr:uid="{00000000-0005-0000-0000-00004A030000}"/>
    <cellStyle name="_수량산출 구눌하수도_배수공-가산_구조물공 " xfId="116" xr:uid="{00000000-0005-0000-0000-00004B030000}"/>
    <cellStyle name="_수량산출 구눌하수도_배수공-가산_구조물공  2" xfId="1182" xr:uid="{00000000-0005-0000-0000-00004C030000}"/>
    <cellStyle name="_수량산출 구눌하수도_배수공-가산_구조물공_구조물공 " xfId="117" xr:uid="{00000000-0005-0000-0000-00004D030000}"/>
    <cellStyle name="_수량산출 구눌하수도_배수공-가산_구조물공_구조물공  2" xfId="1183" xr:uid="{00000000-0005-0000-0000-00004E030000}"/>
    <cellStyle name="_수량산출 구눌하수도_배수공-가산_구조물공_구조물공_구조물공 " xfId="118" xr:uid="{00000000-0005-0000-0000-00004F030000}"/>
    <cellStyle name="_수량산출 구눌하수도_배수공-가산_구조물공_구조물공_구조물공  2" xfId="1184" xr:uid="{00000000-0005-0000-0000-000050030000}"/>
    <cellStyle name="_수량산출 구눌하수도_배수공-가산_구조물공_포장공_구조물공 " xfId="119" xr:uid="{00000000-0005-0000-0000-000051030000}"/>
    <cellStyle name="_수량산출 구눌하수도_배수공-가산_구조물공_포장공_구조물공  2" xfId="1185" xr:uid="{00000000-0005-0000-0000-000052030000}"/>
    <cellStyle name="_수량산출 구눌하수도_배수공-가산_토공 " xfId="120" xr:uid="{00000000-0005-0000-0000-000053030000}"/>
    <cellStyle name="_수량산출 구눌하수도_배수공-가산_토공  2" xfId="1186" xr:uid="{00000000-0005-0000-0000-000054030000}"/>
    <cellStyle name="_수량산출 구눌하수도_배수공-약목_구조물공 " xfId="121" xr:uid="{00000000-0005-0000-0000-000055030000}"/>
    <cellStyle name="_수량산출 구눌하수도_배수공-약목_구조물공  2" xfId="1187" xr:uid="{00000000-0005-0000-0000-000056030000}"/>
    <cellStyle name="_수량산출 구눌하수도_배수공-약목_구조물공_구조물공 " xfId="122" xr:uid="{00000000-0005-0000-0000-000057030000}"/>
    <cellStyle name="_수량산출 구눌하수도_배수공-약목_구조물공_구조물공  2" xfId="1188" xr:uid="{00000000-0005-0000-0000-000058030000}"/>
    <cellStyle name="_수량산출 구눌하수도_배수공-약목_구조물공_구조물공_구조물공 " xfId="123" xr:uid="{00000000-0005-0000-0000-000059030000}"/>
    <cellStyle name="_수량산출 구눌하수도_배수공-약목_구조물공_구조물공_구조물공  2" xfId="1189" xr:uid="{00000000-0005-0000-0000-00005A030000}"/>
    <cellStyle name="_수량산출 구눌하수도_배수공-약목_구조물공_포장공_구조물공 " xfId="124" xr:uid="{00000000-0005-0000-0000-00005B030000}"/>
    <cellStyle name="_수량산출 구눌하수도_배수공-약목_구조물공_포장공_구조물공  2" xfId="1190" xr:uid="{00000000-0005-0000-0000-00005C030000}"/>
    <cellStyle name="_수량산출 구눌하수도_배수공-약목_토공 " xfId="125" xr:uid="{00000000-0005-0000-0000-00005D030000}"/>
    <cellStyle name="_수량산출 구눌하수도_배수공-약목_토공  2" xfId="1191" xr:uid="{00000000-0005-0000-0000-00005E030000}"/>
    <cellStyle name="_수량산출 구눌하수도_수월1.2제(1공구)_토공 " xfId="2354" xr:uid="{00000000-0005-0000-0000-00005F030000}"/>
    <cellStyle name="_수량산출 구눌하수도_월전제(참고)_토공 " xfId="2355" xr:uid="{00000000-0005-0000-0000-000060030000}"/>
    <cellStyle name="_수량산출 구눌하수도_토공 " xfId="126" xr:uid="{00000000-0005-0000-0000-000061030000}"/>
    <cellStyle name="_수량산출 구눌하수도_토공  2" xfId="1192" xr:uid="{00000000-0005-0000-0000-000062030000}"/>
    <cellStyle name="_수량산출 음지하천" xfId="127" xr:uid="{00000000-0005-0000-0000-000063030000}"/>
    <cellStyle name="_수량산출 음지하천 2" xfId="1193" xr:uid="{00000000-0005-0000-0000-000064030000}"/>
    <cellStyle name="_수량산출 음지하천_금산제수량(전체최종)" xfId="128" xr:uid="{00000000-0005-0000-0000-000065030000}"/>
    <cellStyle name="_수량산출 음지하천_금산제수량(전체최종) 2" xfId="1194" xr:uid="{00000000-0005-0000-0000-000066030000}"/>
    <cellStyle name="_수량산출서" xfId="129" xr:uid="{00000000-0005-0000-0000-000067030000}"/>
    <cellStyle name="_수월1.2제(1공구)_토공 " xfId="2356" xr:uid="{00000000-0005-0000-0000-000068030000}"/>
    <cellStyle name="_숭실대학교 걷고싶은 거리 녹화사업" xfId="130" xr:uid="{00000000-0005-0000-0000-000069030000}"/>
    <cellStyle name="_승본도로수량(금회분)" xfId="131" xr:uid="{00000000-0005-0000-0000-00006A030000}"/>
    <cellStyle name="_승본도로수량(금회분) 2" xfId="1195" xr:uid="{00000000-0005-0000-0000-00006B030000}"/>
    <cellStyle name="_승본도로수량산출" xfId="132" xr:uid="{00000000-0005-0000-0000-00006C030000}"/>
    <cellStyle name="_승본도로수량산출 2" xfId="1196" xr:uid="{00000000-0005-0000-0000-00006D030000}"/>
    <cellStyle name="_신당천수량 변경(전체)" xfId="133" xr:uid="{00000000-0005-0000-0000-00006E030000}"/>
    <cellStyle name="_신당천수량 변경(전체) 2" xfId="1197" xr:uid="{00000000-0005-0000-0000-00006F030000}"/>
    <cellStyle name="_암  거" xfId="134" xr:uid="{00000000-0005-0000-0000-000070030000}"/>
    <cellStyle name="_암  거 2" xfId="1198" xr:uid="{00000000-0005-0000-0000-000071030000}"/>
    <cellStyle name="_암  거04" xfId="135" xr:uid="{00000000-0005-0000-0000-000072030000}"/>
    <cellStyle name="_암  거04 2" xfId="1199" xr:uid="{00000000-0005-0000-0000-000073030000}"/>
    <cellStyle name="_암거수량_우수토공 " xfId="2357" xr:uid="{00000000-0005-0000-0000-000074030000}"/>
    <cellStyle name="_에스콰이어 수량산출 " xfId="2358" xr:uid="{00000000-0005-0000-0000-000075030000}"/>
    <cellStyle name="_연화지제(3공구) 수량" xfId="136" xr:uid="{00000000-0005-0000-0000-000076030000}"/>
    <cellStyle name="_연화지제(3공구) 수량 2" xfId="1200" xr:uid="{00000000-0005-0000-0000-000077030000}"/>
    <cellStyle name="_월전제(참고)_토공 " xfId="2359" xr:uid="{00000000-0005-0000-0000-000078030000}"/>
    <cellStyle name="_인원계획표 " xfId="137" xr:uid="{00000000-0005-0000-0000-000079030000}"/>
    <cellStyle name="_인원계획표  2" xfId="1201" xr:uid="{00000000-0005-0000-0000-00007A030000}"/>
    <cellStyle name="_인원계획표 _적격 " xfId="138" xr:uid="{00000000-0005-0000-0000-00007B030000}"/>
    <cellStyle name="_인원계획표 _적격  2" xfId="1202" xr:uid="{00000000-0005-0000-0000-00007C030000}"/>
    <cellStyle name="_입찰표지 " xfId="139" xr:uid="{00000000-0005-0000-0000-00007D030000}"/>
    <cellStyle name="_입찰표지  2" xfId="1203" xr:uid="{00000000-0005-0000-0000-00007E030000}"/>
    <cellStyle name="_자재집계및구조물공_우수토공 " xfId="2360" xr:uid="{00000000-0005-0000-0000-00007F030000}"/>
    <cellStyle name="_장애인 실내체육관 신축공사 " xfId="2361" xr:uid="{00000000-0005-0000-0000-000080030000}"/>
    <cellStyle name="_적격 " xfId="140" xr:uid="{00000000-0005-0000-0000-000081030000}"/>
    <cellStyle name="_적격  2" xfId="1204" xr:uid="{00000000-0005-0000-0000-000082030000}"/>
    <cellStyle name="_적격 _집행갑지 " xfId="141" xr:uid="{00000000-0005-0000-0000-000083030000}"/>
    <cellStyle name="_적격 _집행갑지  2" xfId="1205" xr:uid="{00000000-0005-0000-0000-000084030000}"/>
    <cellStyle name="_적격 _집행설계분석 " xfId="2362" xr:uid="{00000000-0005-0000-0000-000085030000}"/>
    <cellStyle name="_적격(화산) " xfId="142" xr:uid="{00000000-0005-0000-0000-000086030000}"/>
    <cellStyle name="_적격(화산)  2" xfId="1206" xr:uid="{00000000-0005-0000-0000-000087030000}"/>
    <cellStyle name="_전체분자재집계표" xfId="143" xr:uid="{00000000-0005-0000-0000-000088030000}"/>
    <cellStyle name="_전체분자재집계표 2" xfId="1207" xr:uid="{00000000-0005-0000-0000-000089030000}"/>
    <cellStyle name="_전체분자재집계표_관로공1_구조물공 " xfId="144" xr:uid="{00000000-0005-0000-0000-00008A030000}"/>
    <cellStyle name="_전체분자재집계표_관로공1_구조물공  2" xfId="1208" xr:uid="{00000000-0005-0000-0000-00008B030000}"/>
    <cellStyle name="_전체분자재집계표_관로공1_구조물공_구조물공 " xfId="145" xr:uid="{00000000-0005-0000-0000-00008C030000}"/>
    <cellStyle name="_전체분자재집계표_관로공1_구조물공_구조물공  2" xfId="1209" xr:uid="{00000000-0005-0000-0000-00008D030000}"/>
    <cellStyle name="_전체분자재집계표_관로공1_포장공_구조물공 " xfId="146" xr:uid="{00000000-0005-0000-0000-00008E030000}"/>
    <cellStyle name="_전체분자재집계표_관로공1_포장공_구조물공  2" xfId="1210" xr:uid="{00000000-0005-0000-0000-00008F030000}"/>
    <cellStyle name="_전체분자재집계표_구조물공 " xfId="147" xr:uid="{00000000-0005-0000-0000-000090030000}"/>
    <cellStyle name="_전체분자재집계표_구조물공  2" xfId="1211" xr:uid="{00000000-0005-0000-0000-000091030000}"/>
    <cellStyle name="_전체분자재집계표_구조물공_구조물공 " xfId="148" xr:uid="{00000000-0005-0000-0000-000092030000}"/>
    <cellStyle name="_전체분자재집계표_구조물공_구조물공  2" xfId="1212" xr:uid="{00000000-0005-0000-0000-000093030000}"/>
    <cellStyle name="_전체분자재집계표_구조물공_구조물공_구조물공 " xfId="149" xr:uid="{00000000-0005-0000-0000-000094030000}"/>
    <cellStyle name="_전체분자재집계표_구조물공_구조물공_구조물공  2" xfId="1213" xr:uid="{00000000-0005-0000-0000-000095030000}"/>
    <cellStyle name="_전체분자재집계표_구조물공_포장공_구조물공 " xfId="150" xr:uid="{00000000-0005-0000-0000-000096030000}"/>
    <cellStyle name="_전체분자재집계표_구조물공_포장공_구조물공  2" xfId="1214" xr:uid="{00000000-0005-0000-0000-000097030000}"/>
    <cellStyle name="_전체분자재집계표_금산제수량(전체최종)" xfId="151" xr:uid="{00000000-0005-0000-0000-000098030000}"/>
    <cellStyle name="_전체분자재집계표_금산제수량(전체최종) 2" xfId="1215" xr:uid="{00000000-0005-0000-0000-000099030000}"/>
    <cellStyle name="_전체분자재집계표_뒷들1천칠성1제_토공 " xfId="2363" xr:uid="{00000000-0005-0000-0000-00009A030000}"/>
    <cellStyle name="_전체분자재집계표_배수공1_구조물공 " xfId="152" xr:uid="{00000000-0005-0000-0000-00009B030000}"/>
    <cellStyle name="_전체분자재집계표_배수공1_구조물공  2" xfId="1216" xr:uid="{00000000-0005-0000-0000-00009C030000}"/>
    <cellStyle name="_전체분자재집계표_배수공1_구조물공_구조물공 " xfId="153" xr:uid="{00000000-0005-0000-0000-00009D030000}"/>
    <cellStyle name="_전체분자재집계표_배수공1_구조물공_구조물공  2" xfId="1217" xr:uid="{00000000-0005-0000-0000-00009E030000}"/>
    <cellStyle name="_전체분자재집계표_배수공1_구조물공_구조물공_구조물공 " xfId="154" xr:uid="{00000000-0005-0000-0000-00009F030000}"/>
    <cellStyle name="_전체분자재집계표_배수공1_구조물공_구조물공_구조물공  2" xfId="1218" xr:uid="{00000000-0005-0000-0000-0000A0030000}"/>
    <cellStyle name="_전체분자재집계표_배수공1_구조물공_포장공_구조물공 " xfId="155" xr:uid="{00000000-0005-0000-0000-0000A1030000}"/>
    <cellStyle name="_전체분자재집계표_배수공1_구조물공_포장공_구조물공  2" xfId="1219" xr:uid="{00000000-0005-0000-0000-0000A2030000}"/>
    <cellStyle name="_전체분자재집계표_배수공1_토공 " xfId="156" xr:uid="{00000000-0005-0000-0000-0000A3030000}"/>
    <cellStyle name="_전체분자재집계표_배수공1_토공  2" xfId="1220" xr:uid="{00000000-0005-0000-0000-0000A4030000}"/>
    <cellStyle name="_전체분자재집계표_배수공-가산_구조물공 " xfId="157" xr:uid="{00000000-0005-0000-0000-0000A5030000}"/>
    <cellStyle name="_전체분자재집계표_배수공-가산_구조물공  2" xfId="1221" xr:uid="{00000000-0005-0000-0000-0000A6030000}"/>
    <cellStyle name="_전체분자재집계표_배수공-가산_구조물공_구조물공 " xfId="158" xr:uid="{00000000-0005-0000-0000-0000A7030000}"/>
    <cellStyle name="_전체분자재집계표_배수공-가산_구조물공_구조물공  2" xfId="1222" xr:uid="{00000000-0005-0000-0000-0000A8030000}"/>
    <cellStyle name="_전체분자재집계표_배수공-가산_구조물공_구조물공_구조물공 " xfId="159" xr:uid="{00000000-0005-0000-0000-0000A9030000}"/>
    <cellStyle name="_전체분자재집계표_배수공-가산_구조물공_구조물공_구조물공  2" xfId="1223" xr:uid="{00000000-0005-0000-0000-0000AA030000}"/>
    <cellStyle name="_전체분자재집계표_배수공-가산_구조물공_포장공_구조물공 " xfId="160" xr:uid="{00000000-0005-0000-0000-0000AB030000}"/>
    <cellStyle name="_전체분자재집계표_배수공-가산_구조물공_포장공_구조물공  2" xfId="1224" xr:uid="{00000000-0005-0000-0000-0000AC030000}"/>
    <cellStyle name="_전체분자재집계표_배수공-가산_토공 " xfId="161" xr:uid="{00000000-0005-0000-0000-0000AD030000}"/>
    <cellStyle name="_전체분자재집계표_배수공-가산_토공  2" xfId="1225" xr:uid="{00000000-0005-0000-0000-0000AE030000}"/>
    <cellStyle name="_전체분자재집계표_배수공-약목_구조물공 " xfId="162" xr:uid="{00000000-0005-0000-0000-0000AF030000}"/>
    <cellStyle name="_전체분자재집계표_배수공-약목_구조물공  2" xfId="1226" xr:uid="{00000000-0005-0000-0000-0000B0030000}"/>
    <cellStyle name="_전체분자재집계표_배수공-약목_구조물공_구조물공 " xfId="163" xr:uid="{00000000-0005-0000-0000-0000B1030000}"/>
    <cellStyle name="_전체분자재집계표_배수공-약목_구조물공_구조물공  2" xfId="1227" xr:uid="{00000000-0005-0000-0000-0000B2030000}"/>
    <cellStyle name="_전체분자재집계표_배수공-약목_구조물공_구조물공_구조물공 " xfId="164" xr:uid="{00000000-0005-0000-0000-0000B3030000}"/>
    <cellStyle name="_전체분자재집계표_배수공-약목_구조물공_구조물공_구조물공  2" xfId="1228" xr:uid="{00000000-0005-0000-0000-0000B4030000}"/>
    <cellStyle name="_전체분자재집계표_배수공-약목_구조물공_포장공_구조물공 " xfId="165" xr:uid="{00000000-0005-0000-0000-0000B5030000}"/>
    <cellStyle name="_전체분자재집계표_배수공-약목_구조물공_포장공_구조물공  2" xfId="1229" xr:uid="{00000000-0005-0000-0000-0000B6030000}"/>
    <cellStyle name="_전체분자재집계표_배수공-약목_토공 " xfId="166" xr:uid="{00000000-0005-0000-0000-0000B7030000}"/>
    <cellStyle name="_전체분자재집계표_배수공-약목_토공  2" xfId="1230" xr:uid="{00000000-0005-0000-0000-0000B8030000}"/>
    <cellStyle name="_전체분자재집계표_수월1.2제(1공구)_토공 " xfId="2364" xr:uid="{00000000-0005-0000-0000-0000B9030000}"/>
    <cellStyle name="_전체분자재집계표_월전제(참고)_토공 " xfId="2365" xr:uid="{00000000-0005-0000-0000-0000BA030000}"/>
    <cellStyle name="_전체분자재집계표_토공 " xfId="167" xr:uid="{00000000-0005-0000-0000-0000BB030000}"/>
    <cellStyle name="_전체분자재집계표_토공  2" xfId="1231" xr:uid="{00000000-0005-0000-0000-0000BC030000}"/>
    <cellStyle name="_제출용-(유네코-견적B)-050616 " xfId="2366" xr:uid="{00000000-0005-0000-0000-0000BD030000}"/>
    <cellStyle name="_주응제수량(1공구)" xfId="168" xr:uid="{00000000-0005-0000-0000-0000BE030000}"/>
    <cellStyle name="_주응제수량(1공구) 2" xfId="1232" xr:uid="{00000000-0005-0000-0000-0000BF030000}"/>
    <cellStyle name="_주응제수량(2공구)" xfId="169" xr:uid="{00000000-0005-0000-0000-0000C0030000}"/>
    <cellStyle name="_주응제수량(2공구) 2" xfId="1233" xr:uid="{00000000-0005-0000-0000-0000C1030000}"/>
    <cellStyle name="_집행갑지 " xfId="170" xr:uid="{00000000-0005-0000-0000-0000C2030000}"/>
    <cellStyle name="_집행갑지  2" xfId="1234" xr:uid="{00000000-0005-0000-0000-0000C3030000}"/>
    <cellStyle name="_추곡_re수량산출1111_2차 수량산출 1 " xfId="2367" xr:uid="{00000000-0005-0000-0000-0000C4030000}"/>
    <cellStyle name="_추곡_내역서-최종0223_re수량산출1111_2차 수량산출 1 " xfId="2368" xr:uid="{00000000-0005-0000-0000-0000C5030000}"/>
    <cellStyle name="_추곡_율동자연공원내 화장실 보수 및 도색공사_re수량산출1111_2차 수량산출 1 " xfId="2369" xr:uid="{00000000-0005-0000-0000-0000C6030000}"/>
    <cellStyle name="_추곡_율동자연공원내 화장실 보수 및 도색공사_내역서-최종0223_re수량산출1111_2차 수량산출 1 " xfId="2370" xr:uid="{00000000-0005-0000-0000-0000C7030000}"/>
    <cellStyle name="_추곡_율동자연공원내 휴게편의점 도색작업-할증-천정면적추가_re수량산출1111_2차 수량산출 1 " xfId="2371" xr:uid="{00000000-0005-0000-0000-0000C8030000}"/>
    <cellStyle name="_추곡_율동자연공원내 휴게편의점 도색작업-할증-천정면적추가_내역서-최종0223_re수량산출1111_2차 수량산출 1 " xfId="2372" xr:uid="{00000000-0005-0000-0000-0000C9030000}"/>
    <cellStyle name="_추곡_추곡_re수량산출1111_2차 수량산출 1 " xfId="2373" xr:uid="{00000000-0005-0000-0000-0000CA030000}"/>
    <cellStyle name="_추곡_추곡_내역서-최종0223_re수량산출1111_2차 수량산출 1 " xfId="2374" xr:uid="{00000000-0005-0000-0000-0000CB030000}"/>
    <cellStyle name="_추곡_추곡_율동자연공원내 화장실 보수 및 도색공사_re수량산출1111_2차 수량산출 1 " xfId="2375" xr:uid="{00000000-0005-0000-0000-0000CC030000}"/>
    <cellStyle name="_추곡_추곡_율동자연공원내 화장실 보수 및 도색공사_내역서-최종0223_re수량산출1111_2차 수량산출 1 " xfId="2376" xr:uid="{00000000-0005-0000-0000-0000CD030000}"/>
    <cellStyle name="_추곡_추곡_율동자연공원내 휴게편의점 도색작업-할증-천정면적추가_re수량산출1111_2차 수량산출 1 " xfId="2377" xr:uid="{00000000-0005-0000-0000-0000CE030000}"/>
    <cellStyle name="_추곡_추곡_율동자연공원내 휴게편의점 도색작업-할증-천정면적추가_내역서-최종0223_re수량산출1111_2차 수량산출 1 " xfId="2378" xr:uid="{00000000-0005-0000-0000-0000CF030000}"/>
    <cellStyle name="_측  구" xfId="171" xr:uid="{00000000-0005-0000-0000-0000D0030000}"/>
    <cellStyle name="_측  구 2" xfId="1235" xr:uid="{00000000-0005-0000-0000-0000D1030000}"/>
    <cellStyle name="_측  구_관로공1_구조물공 " xfId="172" xr:uid="{00000000-0005-0000-0000-0000D2030000}"/>
    <cellStyle name="_측  구_관로공1_구조물공  2" xfId="1236" xr:uid="{00000000-0005-0000-0000-0000D3030000}"/>
    <cellStyle name="_측  구_관로공1_구조물공_구조물공 " xfId="173" xr:uid="{00000000-0005-0000-0000-0000D4030000}"/>
    <cellStyle name="_측  구_관로공1_구조물공_구조물공  2" xfId="1237" xr:uid="{00000000-0005-0000-0000-0000D5030000}"/>
    <cellStyle name="_측  구_관로공1_포장공_구조물공 " xfId="174" xr:uid="{00000000-0005-0000-0000-0000D6030000}"/>
    <cellStyle name="_측  구_관로공1_포장공_구조물공  2" xfId="1238" xr:uid="{00000000-0005-0000-0000-0000D7030000}"/>
    <cellStyle name="_측  구_구조물공 " xfId="175" xr:uid="{00000000-0005-0000-0000-0000D8030000}"/>
    <cellStyle name="_측  구_구조물공  2" xfId="1239" xr:uid="{00000000-0005-0000-0000-0000D9030000}"/>
    <cellStyle name="_측  구_구조물공_구조물공 " xfId="176" xr:uid="{00000000-0005-0000-0000-0000DA030000}"/>
    <cellStyle name="_측  구_구조물공_구조물공  2" xfId="1240" xr:uid="{00000000-0005-0000-0000-0000DB030000}"/>
    <cellStyle name="_측  구_구조물공_구조물공_구조물공 " xfId="177" xr:uid="{00000000-0005-0000-0000-0000DC030000}"/>
    <cellStyle name="_측  구_구조물공_구조물공_구조물공  2" xfId="1241" xr:uid="{00000000-0005-0000-0000-0000DD030000}"/>
    <cellStyle name="_측  구_구조물공_포장공_구조물공 " xfId="178" xr:uid="{00000000-0005-0000-0000-0000DE030000}"/>
    <cellStyle name="_측  구_구조물공_포장공_구조물공  2" xfId="1242" xr:uid="{00000000-0005-0000-0000-0000DF030000}"/>
    <cellStyle name="_측  구_뒷들1천칠성1제_토공 " xfId="2379" xr:uid="{00000000-0005-0000-0000-0000E0030000}"/>
    <cellStyle name="_측  구_배수공1_구조물공 " xfId="179" xr:uid="{00000000-0005-0000-0000-0000E1030000}"/>
    <cellStyle name="_측  구_배수공1_구조물공  2" xfId="1243" xr:uid="{00000000-0005-0000-0000-0000E2030000}"/>
    <cellStyle name="_측  구_배수공1_구조물공_구조물공 " xfId="180" xr:uid="{00000000-0005-0000-0000-0000E3030000}"/>
    <cellStyle name="_측  구_배수공1_구조물공_구조물공  2" xfId="1244" xr:uid="{00000000-0005-0000-0000-0000E4030000}"/>
    <cellStyle name="_측  구_배수공1_구조물공_구조물공_구조물공 " xfId="181" xr:uid="{00000000-0005-0000-0000-0000E5030000}"/>
    <cellStyle name="_측  구_배수공1_구조물공_구조물공_구조물공  2" xfId="1245" xr:uid="{00000000-0005-0000-0000-0000E6030000}"/>
    <cellStyle name="_측  구_배수공1_구조물공_포장공_구조물공 " xfId="182" xr:uid="{00000000-0005-0000-0000-0000E7030000}"/>
    <cellStyle name="_측  구_배수공1_구조물공_포장공_구조물공  2" xfId="1246" xr:uid="{00000000-0005-0000-0000-0000E8030000}"/>
    <cellStyle name="_측  구_배수공1_토공 " xfId="183" xr:uid="{00000000-0005-0000-0000-0000E9030000}"/>
    <cellStyle name="_측  구_배수공1_토공  2" xfId="1247" xr:uid="{00000000-0005-0000-0000-0000EA030000}"/>
    <cellStyle name="_측  구_배수공-가산_구조물공 " xfId="184" xr:uid="{00000000-0005-0000-0000-0000EB030000}"/>
    <cellStyle name="_측  구_배수공-가산_구조물공  2" xfId="1248" xr:uid="{00000000-0005-0000-0000-0000EC030000}"/>
    <cellStyle name="_측  구_배수공-가산_구조물공_구조물공 " xfId="185" xr:uid="{00000000-0005-0000-0000-0000ED030000}"/>
    <cellStyle name="_측  구_배수공-가산_구조물공_구조물공  2" xfId="1249" xr:uid="{00000000-0005-0000-0000-0000EE030000}"/>
    <cellStyle name="_측  구_배수공-가산_구조물공_구조물공_구조물공 " xfId="186" xr:uid="{00000000-0005-0000-0000-0000EF030000}"/>
    <cellStyle name="_측  구_배수공-가산_구조물공_구조물공_구조물공  2" xfId="1250" xr:uid="{00000000-0005-0000-0000-0000F0030000}"/>
    <cellStyle name="_측  구_배수공-가산_구조물공_포장공_구조물공 " xfId="187" xr:uid="{00000000-0005-0000-0000-0000F1030000}"/>
    <cellStyle name="_측  구_배수공-가산_구조물공_포장공_구조물공  2" xfId="1251" xr:uid="{00000000-0005-0000-0000-0000F2030000}"/>
    <cellStyle name="_측  구_배수공-가산_토공 " xfId="188" xr:uid="{00000000-0005-0000-0000-0000F3030000}"/>
    <cellStyle name="_측  구_배수공-가산_토공  2" xfId="1252" xr:uid="{00000000-0005-0000-0000-0000F4030000}"/>
    <cellStyle name="_측  구_배수공-약목_구조물공 " xfId="189" xr:uid="{00000000-0005-0000-0000-0000F5030000}"/>
    <cellStyle name="_측  구_배수공-약목_구조물공  2" xfId="1253" xr:uid="{00000000-0005-0000-0000-0000F6030000}"/>
    <cellStyle name="_측  구_배수공-약목_구조물공_구조물공 " xfId="190" xr:uid="{00000000-0005-0000-0000-0000F7030000}"/>
    <cellStyle name="_측  구_배수공-약목_구조물공_구조물공  2" xfId="1254" xr:uid="{00000000-0005-0000-0000-0000F8030000}"/>
    <cellStyle name="_측  구_배수공-약목_구조물공_구조물공_구조물공 " xfId="191" xr:uid="{00000000-0005-0000-0000-0000F9030000}"/>
    <cellStyle name="_측  구_배수공-약목_구조물공_구조물공_구조물공  2" xfId="1255" xr:uid="{00000000-0005-0000-0000-0000FA030000}"/>
    <cellStyle name="_측  구_배수공-약목_구조물공_포장공_구조물공 " xfId="192" xr:uid="{00000000-0005-0000-0000-0000FB030000}"/>
    <cellStyle name="_측  구_배수공-약목_구조물공_포장공_구조물공  2" xfId="1256" xr:uid="{00000000-0005-0000-0000-0000FC030000}"/>
    <cellStyle name="_측  구_배수공-약목_토공 " xfId="193" xr:uid="{00000000-0005-0000-0000-0000FD030000}"/>
    <cellStyle name="_측  구_배수공-약목_토공  2" xfId="1257" xr:uid="{00000000-0005-0000-0000-0000FE030000}"/>
    <cellStyle name="_측  구_수월1.2제(1공구)_토공 " xfId="2380" xr:uid="{00000000-0005-0000-0000-0000FF030000}"/>
    <cellStyle name="_측  구_월전제(참고)_토공 " xfId="2381" xr:uid="{00000000-0005-0000-0000-000000040000}"/>
    <cellStyle name="_측  구_토공 " xfId="194" xr:uid="{00000000-0005-0000-0000-000001040000}"/>
    <cellStyle name="_측  구_토공  2" xfId="1258" xr:uid="{00000000-0005-0000-0000-000002040000}"/>
    <cellStyle name="_측구공" xfId="195" xr:uid="{00000000-0005-0000-0000-000003040000}"/>
    <cellStyle name="_측구공 2" xfId="1259" xr:uid="{00000000-0005-0000-0000-000004040000}"/>
    <cellStyle name="_측구공_관로공1_구조물공 " xfId="196" xr:uid="{00000000-0005-0000-0000-000005040000}"/>
    <cellStyle name="_측구공_관로공1_구조물공  2" xfId="1260" xr:uid="{00000000-0005-0000-0000-000006040000}"/>
    <cellStyle name="_측구공_관로공1_구조물공_구조물공 " xfId="197" xr:uid="{00000000-0005-0000-0000-000007040000}"/>
    <cellStyle name="_측구공_관로공1_구조물공_구조물공  2" xfId="1261" xr:uid="{00000000-0005-0000-0000-000008040000}"/>
    <cellStyle name="_측구공_관로공1_포장공_구조물공 " xfId="198" xr:uid="{00000000-0005-0000-0000-000009040000}"/>
    <cellStyle name="_측구공_관로공1_포장공_구조물공  2" xfId="1262" xr:uid="{00000000-0005-0000-0000-00000A040000}"/>
    <cellStyle name="_측구공_구조물공 " xfId="199" xr:uid="{00000000-0005-0000-0000-00000B040000}"/>
    <cellStyle name="_측구공_구조물공  2" xfId="1263" xr:uid="{00000000-0005-0000-0000-00000C040000}"/>
    <cellStyle name="_측구공_구조물공_구조물공 " xfId="200" xr:uid="{00000000-0005-0000-0000-00000D040000}"/>
    <cellStyle name="_측구공_구조물공_구조물공  2" xfId="1264" xr:uid="{00000000-0005-0000-0000-00000E040000}"/>
    <cellStyle name="_측구공_구조물공_구조물공_구조물공 " xfId="201" xr:uid="{00000000-0005-0000-0000-00000F040000}"/>
    <cellStyle name="_측구공_구조물공_구조물공_구조물공  2" xfId="1265" xr:uid="{00000000-0005-0000-0000-000010040000}"/>
    <cellStyle name="_측구공_구조물공_포장공_구조물공 " xfId="202" xr:uid="{00000000-0005-0000-0000-000011040000}"/>
    <cellStyle name="_측구공_구조물공_포장공_구조물공  2" xfId="1266" xr:uid="{00000000-0005-0000-0000-000012040000}"/>
    <cellStyle name="_측구공_금산제수량(전체최종)" xfId="203" xr:uid="{00000000-0005-0000-0000-000013040000}"/>
    <cellStyle name="_측구공_금산제수량(전체최종) 2" xfId="1267" xr:uid="{00000000-0005-0000-0000-000014040000}"/>
    <cellStyle name="_측구공_뒷들1천칠성1제_토공 " xfId="2382" xr:uid="{00000000-0005-0000-0000-000015040000}"/>
    <cellStyle name="_측구공_배수공1_구조물공 " xfId="204" xr:uid="{00000000-0005-0000-0000-000016040000}"/>
    <cellStyle name="_측구공_배수공1_구조물공  2" xfId="1268" xr:uid="{00000000-0005-0000-0000-000017040000}"/>
    <cellStyle name="_측구공_배수공1_구조물공_구조물공 " xfId="205" xr:uid="{00000000-0005-0000-0000-000018040000}"/>
    <cellStyle name="_측구공_배수공1_구조물공_구조물공  2" xfId="1269" xr:uid="{00000000-0005-0000-0000-000019040000}"/>
    <cellStyle name="_측구공_배수공1_구조물공_구조물공_구조물공 " xfId="206" xr:uid="{00000000-0005-0000-0000-00001A040000}"/>
    <cellStyle name="_측구공_배수공1_구조물공_구조물공_구조물공  2" xfId="1270" xr:uid="{00000000-0005-0000-0000-00001B040000}"/>
    <cellStyle name="_측구공_배수공1_구조물공_포장공_구조물공 " xfId="207" xr:uid="{00000000-0005-0000-0000-00001C040000}"/>
    <cellStyle name="_측구공_배수공1_구조물공_포장공_구조물공  2" xfId="1271" xr:uid="{00000000-0005-0000-0000-00001D040000}"/>
    <cellStyle name="_측구공_배수공1_토공 " xfId="208" xr:uid="{00000000-0005-0000-0000-00001E040000}"/>
    <cellStyle name="_측구공_배수공1_토공  2" xfId="1272" xr:uid="{00000000-0005-0000-0000-00001F040000}"/>
    <cellStyle name="_측구공_배수공-가산_구조물공 " xfId="209" xr:uid="{00000000-0005-0000-0000-000020040000}"/>
    <cellStyle name="_측구공_배수공-가산_구조물공  2" xfId="1273" xr:uid="{00000000-0005-0000-0000-000021040000}"/>
    <cellStyle name="_측구공_배수공-가산_구조물공_구조물공 " xfId="210" xr:uid="{00000000-0005-0000-0000-000022040000}"/>
    <cellStyle name="_측구공_배수공-가산_구조물공_구조물공  2" xfId="1274" xr:uid="{00000000-0005-0000-0000-000023040000}"/>
    <cellStyle name="_측구공_배수공-가산_구조물공_구조물공_구조물공 " xfId="211" xr:uid="{00000000-0005-0000-0000-000024040000}"/>
    <cellStyle name="_측구공_배수공-가산_구조물공_구조물공_구조물공  2" xfId="1275" xr:uid="{00000000-0005-0000-0000-000025040000}"/>
    <cellStyle name="_측구공_배수공-가산_구조물공_포장공_구조물공 " xfId="212" xr:uid="{00000000-0005-0000-0000-000026040000}"/>
    <cellStyle name="_측구공_배수공-가산_구조물공_포장공_구조물공  2" xfId="1276" xr:uid="{00000000-0005-0000-0000-000027040000}"/>
    <cellStyle name="_측구공_배수공-가산_토공 " xfId="213" xr:uid="{00000000-0005-0000-0000-000028040000}"/>
    <cellStyle name="_측구공_배수공-가산_토공  2" xfId="1277" xr:uid="{00000000-0005-0000-0000-000029040000}"/>
    <cellStyle name="_측구공_배수공-약목_구조물공 " xfId="214" xr:uid="{00000000-0005-0000-0000-00002A040000}"/>
    <cellStyle name="_측구공_배수공-약목_구조물공  2" xfId="1278" xr:uid="{00000000-0005-0000-0000-00002B040000}"/>
    <cellStyle name="_측구공_배수공-약목_구조물공_구조물공 " xfId="215" xr:uid="{00000000-0005-0000-0000-00002C040000}"/>
    <cellStyle name="_측구공_배수공-약목_구조물공_구조물공  2" xfId="1279" xr:uid="{00000000-0005-0000-0000-00002D040000}"/>
    <cellStyle name="_측구공_배수공-약목_구조물공_구조물공_구조물공 " xfId="216" xr:uid="{00000000-0005-0000-0000-00002E040000}"/>
    <cellStyle name="_측구공_배수공-약목_구조물공_구조물공_구조물공  2" xfId="1280" xr:uid="{00000000-0005-0000-0000-00002F040000}"/>
    <cellStyle name="_측구공_배수공-약목_구조물공_포장공_구조물공 " xfId="217" xr:uid="{00000000-0005-0000-0000-000030040000}"/>
    <cellStyle name="_측구공_배수공-약목_구조물공_포장공_구조물공  2" xfId="1281" xr:uid="{00000000-0005-0000-0000-000031040000}"/>
    <cellStyle name="_측구공_배수공-약목_토공 " xfId="218" xr:uid="{00000000-0005-0000-0000-000032040000}"/>
    <cellStyle name="_측구공_배수공-약목_토공  2" xfId="1282" xr:uid="{00000000-0005-0000-0000-000033040000}"/>
    <cellStyle name="_측구공_수월1.2제(1공구)_토공 " xfId="2383" xr:uid="{00000000-0005-0000-0000-000034040000}"/>
    <cellStyle name="_측구공_월전제(참고)_토공 " xfId="2384" xr:uid="{00000000-0005-0000-0000-000035040000}"/>
    <cellStyle name="_측구공_토공 " xfId="219" xr:uid="{00000000-0005-0000-0000-000036040000}"/>
    <cellStyle name="_측구공_토공  2" xfId="1283" xr:uid="{00000000-0005-0000-0000-000037040000}"/>
    <cellStyle name="_토공" xfId="220" xr:uid="{00000000-0005-0000-0000-000038040000}"/>
    <cellStyle name="_토공 " xfId="221" xr:uid="{00000000-0005-0000-0000-000039040000}"/>
    <cellStyle name="_토공  2" xfId="1285" xr:uid="{00000000-0005-0000-0000-00003A040000}"/>
    <cellStyle name="_토공 10" xfId="1734" xr:uid="{00000000-0005-0000-0000-00003B040000}"/>
    <cellStyle name="_토공 11" xfId="3435" xr:uid="{00000000-0005-0000-0000-00003C040000}"/>
    <cellStyle name="_토공 12" xfId="3446" xr:uid="{00000000-0005-0000-0000-00003D040000}"/>
    <cellStyle name="_토공 13" xfId="3512" xr:uid="{00000000-0005-0000-0000-00003E040000}"/>
    <cellStyle name="_토공 14" xfId="3508" xr:uid="{00000000-0005-0000-0000-00003F040000}"/>
    <cellStyle name="_토공 15" xfId="3524" xr:uid="{00000000-0005-0000-0000-000040040000}"/>
    <cellStyle name="_토공 16" xfId="3476" xr:uid="{00000000-0005-0000-0000-000041040000}"/>
    <cellStyle name="_토공 17" xfId="3598" xr:uid="{00000000-0005-0000-0000-000042040000}"/>
    <cellStyle name="_토공 2" xfId="1284" xr:uid="{00000000-0005-0000-0000-000043040000}"/>
    <cellStyle name="_토공 3" xfId="1668" xr:uid="{00000000-0005-0000-0000-000044040000}"/>
    <cellStyle name="_토공 4" xfId="1735" xr:uid="{00000000-0005-0000-0000-000045040000}"/>
    <cellStyle name="_토공 5" xfId="1669" xr:uid="{00000000-0005-0000-0000-000046040000}"/>
    <cellStyle name="_토공 6" xfId="1736" xr:uid="{00000000-0005-0000-0000-000047040000}"/>
    <cellStyle name="_토공 7" xfId="1670" xr:uid="{00000000-0005-0000-0000-000048040000}"/>
    <cellStyle name="_토공 8" xfId="1733" xr:uid="{00000000-0005-0000-0000-000049040000}"/>
    <cellStyle name="_토공 9" xfId="1671" xr:uid="{00000000-0005-0000-0000-00004A040000}"/>
    <cellStyle name="_토공_관로공1_구조물공 " xfId="222" xr:uid="{00000000-0005-0000-0000-00004B040000}"/>
    <cellStyle name="_토공_관로공1_구조물공  2" xfId="1286" xr:uid="{00000000-0005-0000-0000-00004C040000}"/>
    <cellStyle name="_토공_관로공1_구조물공_구조물공 " xfId="223" xr:uid="{00000000-0005-0000-0000-00004D040000}"/>
    <cellStyle name="_토공_관로공1_구조물공_구조물공  2" xfId="1287" xr:uid="{00000000-0005-0000-0000-00004E040000}"/>
    <cellStyle name="_토공_관로공1_포장공_구조물공 " xfId="224" xr:uid="{00000000-0005-0000-0000-00004F040000}"/>
    <cellStyle name="_토공_관로공1_포장공_구조물공  2" xfId="1288" xr:uid="{00000000-0005-0000-0000-000050040000}"/>
    <cellStyle name="_토공_구조물공 " xfId="225" xr:uid="{00000000-0005-0000-0000-000051040000}"/>
    <cellStyle name="_토공_구조물공  2" xfId="1289" xr:uid="{00000000-0005-0000-0000-000052040000}"/>
    <cellStyle name="_토공_구조물공_구조물공 " xfId="226" xr:uid="{00000000-0005-0000-0000-000053040000}"/>
    <cellStyle name="_토공_구조물공_구조물공  2" xfId="1290" xr:uid="{00000000-0005-0000-0000-000054040000}"/>
    <cellStyle name="_토공_구조물공_구조물공_구조물공 " xfId="227" xr:uid="{00000000-0005-0000-0000-000055040000}"/>
    <cellStyle name="_토공_구조물공_구조물공_구조물공  2" xfId="1291" xr:uid="{00000000-0005-0000-0000-000056040000}"/>
    <cellStyle name="_토공_구조물공_포장공_구조물공 " xfId="228" xr:uid="{00000000-0005-0000-0000-000057040000}"/>
    <cellStyle name="_토공_구조물공_포장공_구조물공  2" xfId="1292" xr:uid="{00000000-0005-0000-0000-000058040000}"/>
    <cellStyle name="_토공_금산제수량(전체최종)" xfId="229" xr:uid="{00000000-0005-0000-0000-000059040000}"/>
    <cellStyle name="_토공_금산제수량(전체최종) 2" xfId="1293" xr:uid="{00000000-0005-0000-0000-00005A040000}"/>
    <cellStyle name="_토공_뒷들1천칠성1제_토공 " xfId="2385" xr:uid="{00000000-0005-0000-0000-00005B040000}"/>
    <cellStyle name="_토공_배수공1_구조물공 " xfId="230" xr:uid="{00000000-0005-0000-0000-00005C040000}"/>
    <cellStyle name="_토공_배수공1_구조물공  2" xfId="1294" xr:uid="{00000000-0005-0000-0000-00005D040000}"/>
    <cellStyle name="_토공_배수공1_구조물공_구조물공 " xfId="231" xr:uid="{00000000-0005-0000-0000-00005E040000}"/>
    <cellStyle name="_토공_배수공1_구조물공_구조물공  2" xfId="1295" xr:uid="{00000000-0005-0000-0000-00005F040000}"/>
    <cellStyle name="_토공_배수공1_구조물공_구조물공_구조물공 " xfId="232" xr:uid="{00000000-0005-0000-0000-000060040000}"/>
    <cellStyle name="_토공_배수공1_구조물공_구조물공_구조물공  2" xfId="1296" xr:uid="{00000000-0005-0000-0000-000061040000}"/>
    <cellStyle name="_토공_배수공1_구조물공_포장공_구조물공 " xfId="233" xr:uid="{00000000-0005-0000-0000-000062040000}"/>
    <cellStyle name="_토공_배수공1_구조물공_포장공_구조물공  2" xfId="1297" xr:uid="{00000000-0005-0000-0000-000063040000}"/>
    <cellStyle name="_토공_배수공1_토공 " xfId="234" xr:uid="{00000000-0005-0000-0000-000064040000}"/>
    <cellStyle name="_토공_배수공1_토공  2" xfId="1298" xr:uid="{00000000-0005-0000-0000-000065040000}"/>
    <cellStyle name="_토공_배수공-가산_구조물공 " xfId="235" xr:uid="{00000000-0005-0000-0000-000066040000}"/>
    <cellStyle name="_토공_배수공-가산_구조물공  2" xfId="1299" xr:uid="{00000000-0005-0000-0000-000067040000}"/>
    <cellStyle name="_토공_배수공-가산_구조물공_구조물공 " xfId="236" xr:uid="{00000000-0005-0000-0000-000068040000}"/>
    <cellStyle name="_토공_배수공-가산_구조물공_구조물공  2" xfId="1300" xr:uid="{00000000-0005-0000-0000-000069040000}"/>
    <cellStyle name="_토공_배수공-가산_구조물공_구조물공_구조물공 " xfId="237" xr:uid="{00000000-0005-0000-0000-00006A040000}"/>
    <cellStyle name="_토공_배수공-가산_구조물공_구조물공_구조물공  2" xfId="1301" xr:uid="{00000000-0005-0000-0000-00006B040000}"/>
    <cellStyle name="_토공_배수공-가산_구조물공_포장공_구조물공 " xfId="238" xr:uid="{00000000-0005-0000-0000-00006C040000}"/>
    <cellStyle name="_토공_배수공-가산_구조물공_포장공_구조물공  2" xfId="1302" xr:uid="{00000000-0005-0000-0000-00006D040000}"/>
    <cellStyle name="_토공_배수공-가산_토공 " xfId="239" xr:uid="{00000000-0005-0000-0000-00006E040000}"/>
    <cellStyle name="_토공_배수공-가산_토공  2" xfId="1303" xr:uid="{00000000-0005-0000-0000-00006F040000}"/>
    <cellStyle name="_토공_배수공-약목_구조물공 " xfId="240" xr:uid="{00000000-0005-0000-0000-000070040000}"/>
    <cellStyle name="_토공_배수공-약목_구조물공  2" xfId="1304" xr:uid="{00000000-0005-0000-0000-000071040000}"/>
    <cellStyle name="_토공_배수공-약목_구조물공_구조물공 " xfId="241" xr:uid="{00000000-0005-0000-0000-000072040000}"/>
    <cellStyle name="_토공_배수공-약목_구조물공_구조물공  2" xfId="1305" xr:uid="{00000000-0005-0000-0000-000073040000}"/>
    <cellStyle name="_토공_배수공-약목_구조물공_구조물공_구조물공 " xfId="242" xr:uid="{00000000-0005-0000-0000-000074040000}"/>
    <cellStyle name="_토공_배수공-약목_구조물공_구조물공_구조물공  2" xfId="1306" xr:uid="{00000000-0005-0000-0000-000075040000}"/>
    <cellStyle name="_토공_배수공-약목_구조물공_포장공_구조물공 " xfId="243" xr:uid="{00000000-0005-0000-0000-000076040000}"/>
    <cellStyle name="_토공_배수공-약목_구조물공_포장공_구조물공  2" xfId="1307" xr:uid="{00000000-0005-0000-0000-000077040000}"/>
    <cellStyle name="_토공_배수공-약목_토공 " xfId="244" xr:uid="{00000000-0005-0000-0000-000078040000}"/>
    <cellStyle name="_토공_배수공-약목_토공  2" xfId="1308" xr:uid="{00000000-0005-0000-0000-000079040000}"/>
    <cellStyle name="_토공_수월1.2제(1공구)_토공 " xfId="2386" xr:uid="{00000000-0005-0000-0000-00007A040000}"/>
    <cellStyle name="_토공_월전제(참고)_토공 " xfId="2387" xr:uid="{00000000-0005-0000-0000-00007B040000}"/>
    <cellStyle name="_토공_토공 " xfId="245" xr:uid="{00000000-0005-0000-0000-00007C040000}"/>
    <cellStyle name="_토공_토공  2" xfId="1309" xr:uid="{00000000-0005-0000-0000-00007D040000}"/>
    <cellStyle name="_한천(1공구)수량산출서" xfId="246" xr:uid="{00000000-0005-0000-0000-00007E040000}"/>
    <cellStyle name="_한천(1공구)수량산출서 2" xfId="1310" xr:uid="{00000000-0005-0000-0000-00007F040000}"/>
    <cellStyle name="_호안블럭" xfId="247" xr:uid="{00000000-0005-0000-0000-000080040000}"/>
    <cellStyle name="_호안블럭 2" xfId="1311" xr:uid="{00000000-0005-0000-0000-000081040000}"/>
    <cellStyle name="_횡배수관" xfId="248" xr:uid="{00000000-0005-0000-0000-000082040000}"/>
    <cellStyle name="_횡배수관 2" xfId="1312" xr:uid="{00000000-0005-0000-0000-000083040000}"/>
    <cellStyle name="_횡배수관_관로공1_구조물공 " xfId="249" xr:uid="{00000000-0005-0000-0000-000084040000}"/>
    <cellStyle name="_횡배수관_관로공1_구조물공  2" xfId="1313" xr:uid="{00000000-0005-0000-0000-000085040000}"/>
    <cellStyle name="_횡배수관_관로공1_구조물공_구조물공 " xfId="250" xr:uid="{00000000-0005-0000-0000-000086040000}"/>
    <cellStyle name="_횡배수관_관로공1_구조물공_구조물공  2" xfId="1314" xr:uid="{00000000-0005-0000-0000-000087040000}"/>
    <cellStyle name="_횡배수관_관로공1_포장공_구조물공 " xfId="251" xr:uid="{00000000-0005-0000-0000-000088040000}"/>
    <cellStyle name="_횡배수관_관로공1_포장공_구조물공  2" xfId="1315" xr:uid="{00000000-0005-0000-0000-000089040000}"/>
    <cellStyle name="_횡배수관_구조물공 " xfId="252" xr:uid="{00000000-0005-0000-0000-00008A040000}"/>
    <cellStyle name="_횡배수관_구조물공  2" xfId="1316" xr:uid="{00000000-0005-0000-0000-00008B040000}"/>
    <cellStyle name="_횡배수관_구조물공_구조물공 " xfId="253" xr:uid="{00000000-0005-0000-0000-00008C040000}"/>
    <cellStyle name="_횡배수관_구조물공_구조물공  2" xfId="1317" xr:uid="{00000000-0005-0000-0000-00008D040000}"/>
    <cellStyle name="_횡배수관_구조물공_구조물공_구조물공 " xfId="254" xr:uid="{00000000-0005-0000-0000-00008E040000}"/>
    <cellStyle name="_횡배수관_구조물공_구조물공_구조물공  2" xfId="1318" xr:uid="{00000000-0005-0000-0000-00008F040000}"/>
    <cellStyle name="_횡배수관_구조물공_포장공_구조물공 " xfId="255" xr:uid="{00000000-0005-0000-0000-000090040000}"/>
    <cellStyle name="_횡배수관_구조물공_포장공_구조물공  2" xfId="1319" xr:uid="{00000000-0005-0000-0000-000091040000}"/>
    <cellStyle name="_횡배수관_금산제수량(전체최종)" xfId="256" xr:uid="{00000000-0005-0000-0000-000092040000}"/>
    <cellStyle name="_횡배수관_금산제수량(전체최종) 2" xfId="1320" xr:uid="{00000000-0005-0000-0000-000093040000}"/>
    <cellStyle name="_횡배수관_뒷들1천칠성1제_토공 " xfId="2388" xr:uid="{00000000-0005-0000-0000-000094040000}"/>
    <cellStyle name="_횡배수관_배수공1_구조물공 " xfId="257" xr:uid="{00000000-0005-0000-0000-000095040000}"/>
    <cellStyle name="_횡배수관_배수공1_구조물공  2" xfId="1321" xr:uid="{00000000-0005-0000-0000-000096040000}"/>
    <cellStyle name="_횡배수관_배수공1_구조물공_구조물공 " xfId="258" xr:uid="{00000000-0005-0000-0000-000097040000}"/>
    <cellStyle name="_횡배수관_배수공1_구조물공_구조물공  2" xfId="1322" xr:uid="{00000000-0005-0000-0000-000098040000}"/>
    <cellStyle name="_횡배수관_배수공1_구조물공_구조물공_구조물공 " xfId="259" xr:uid="{00000000-0005-0000-0000-000099040000}"/>
    <cellStyle name="_횡배수관_배수공1_구조물공_구조물공_구조물공  2" xfId="1323" xr:uid="{00000000-0005-0000-0000-00009A040000}"/>
    <cellStyle name="_횡배수관_배수공1_구조물공_포장공_구조물공 " xfId="260" xr:uid="{00000000-0005-0000-0000-00009B040000}"/>
    <cellStyle name="_횡배수관_배수공1_구조물공_포장공_구조물공  2" xfId="1324" xr:uid="{00000000-0005-0000-0000-00009C040000}"/>
    <cellStyle name="_횡배수관_배수공1_토공 " xfId="261" xr:uid="{00000000-0005-0000-0000-00009D040000}"/>
    <cellStyle name="_횡배수관_배수공1_토공  2" xfId="1325" xr:uid="{00000000-0005-0000-0000-00009E040000}"/>
    <cellStyle name="_횡배수관_배수공-가산_구조물공 " xfId="262" xr:uid="{00000000-0005-0000-0000-00009F040000}"/>
    <cellStyle name="_횡배수관_배수공-가산_구조물공  2" xfId="1326" xr:uid="{00000000-0005-0000-0000-0000A0040000}"/>
    <cellStyle name="_횡배수관_배수공-가산_구조물공_구조물공 " xfId="263" xr:uid="{00000000-0005-0000-0000-0000A1040000}"/>
    <cellStyle name="_횡배수관_배수공-가산_구조물공_구조물공  2" xfId="1327" xr:uid="{00000000-0005-0000-0000-0000A2040000}"/>
    <cellStyle name="_횡배수관_배수공-가산_구조물공_구조물공_구조물공 " xfId="264" xr:uid="{00000000-0005-0000-0000-0000A3040000}"/>
    <cellStyle name="_횡배수관_배수공-가산_구조물공_구조물공_구조물공  2" xfId="1328" xr:uid="{00000000-0005-0000-0000-0000A4040000}"/>
    <cellStyle name="_횡배수관_배수공-가산_구조물공_포장공_구조물공 " xfId="265" xr:uid="{00000000-0005-0000-0000-0000A5040000}"/>
    <cellStyle name="_횡배수관_배수공-가산_구조물공_포장공_구조물공  2" xfId="1329" xr:uid="{00000000-0005-0000-0000-0000A6040000}"/>
    <cellStyle name="_횡배수관_배수공-가산_토공 " xfId="266" xr:uid="{00000000-0005-0000-0000-0000A7040000}"/>
    <cellStyle name="_횡배수관_배수공-가산_토공  2" xfId="1330" xr:uid="{00000000-0005-0000-0000-0000A8040000}"/>
    <cellStyle name="_횡배수관_배수공-약목_구조물공 " xfId="267" xr:uid="{00000000-0005-0000-0000-0000A9040000}"/>
    <cellStyle name="_횡배수관_배수공-약목_구조물공  2" xfId="1331" xr:uid="{00000000-0005-0000-0000-0000AA040000}"/>
    <cellStyle name="_횡배수관_배수공-약목_구조물공_구조물공 " xfId="268" xr:uid="{00000000-0005-0000-0000-0000AB040000}"/>
    <cellStyle name="_횡배수관_배수공-약목_구조물공_구조물공  2" xfId="1332" xr:uid="{00000000-0005-0000-0000-0000AC040000}"/>
    <cellStyle name="_횡배수관_배수공-약목_구조물공_구조물공_구조물공 " xfId="269" xr:uid="{00000000-0005-0000-0000-0000AD040000}"/>
    <cellStyle name="_횡배수관_배수공-약목_구조물공_구조물공_구조물공  2" xfId="1333" xr:uid="{00000000-0005-0000-0000-0000AE040000}"/>
    <cellStyle name="_횡배수관_배수공-약목_구조물공_포장공_구조물공 " xfId="270" xr:uid="{00000000-0005-0000-0000-0000AF040000}"/>
    <cellStyle name="_횡배수관_배수공-약목_구조물공_포장공_구조물공  2" xfId="1334" xr:uid="{00000000-0005-0000-0000-0000B0040000}"/>
    <cellStyle name="_횡배수관_배수공-약목_토공 " xfId="271" xr:uid="{00000000-0005-0000-0000-0000B1040000}"/>
    <cellStyle name="_횡배수관_배수공-약목_토공  2" xfId="1335" xr:uid="{00000000-0005-0000-0000-0000B2040000}"/>
    <cellStyle name="_횡배수관_수월1.2제(1공구)_토공 " xfId="2389" xr:uid="{00000000-0005-0000-0000-0000B3040000}"/>
    <cellStyle name="_횡배수관_월전제(참고)_토공 " xfId="2390" xr:uid="{00000000-0005-0000-0000-0000B4040000}"/>
    <cellStyle name="_횡배수관_토공 " xfId="272" xr:uid="{00000000-0005-0000-0000-0000B5040000}"/>
    <cellStyle name="_횡배수관_토공  2" xfId="1336" xr:uid="{00000000-0005-0000-0000-0000B6040000}"/>
    <cellStyle name="_횡배수관02 " xfId="273" xr:uid="{00000000-0005-0000-0000-0000B7040000}"/>
    <cellStyle name="_횡배수관02  2" xfId="1337" xr:uid="{00000000-0005-0000-0000-0000B8040000}"/>
    <cellStyle name="¡ " xfId="2391" xr:uid="{00000000-0005-0000-0000-0000B9040000}"/>
    <cellStyle name="¡E￠￥@?e_TEST-1 " xfId="2392" xr:uid="{00000000-0005-0000-0000-0000BA040000}"/>
    <cellStyle name="’E‰Y [0.00]_laroux" xfId="274" xr:uid="{00000000-0005-0000-0000-0000BB040000}"/>
    <cellStyle name="’E‰Y_laroux" xfId="275" xr:uid="{00000000-0005-0000-0000-0000BC040000}"/>
    <cellStyle name="¤@?e_TEST-1 " xfId="276" xr:uid="{00000000-0005-0000-0000-0000BD040000}"/>
    <cellStyle name="+,-,0" xfId="277" xr:uid="{00000000-0005-0000-0000-0000BE040000}"/>
    <cellStyle name="+,-,0 2" xfId="1338" xr:uid="{00000000-0005-0000-0000-0000BF040000}"/>
    <cellStyle name="△ []" xfId="278" xr:uid="{00000000-0005-0000-0000-0000C0040000}"/>
    <cellStyle name="△ [] 2" xfId="1339" xr:uid="{00000000-0005-0000-0000-0000C1040000}"/>
    <cellStyle name="△ [0]" xfId="279" xr:uid="{00000000-0005-0000-0000-0000C2040000}"/>
    <cellStyle name="△ [0] 2" xfId="1340" xr:uid="{00000000-0005-0000-0000-0000C3040000}"/>
    <cellStyle name="°ia¤¼o " xfId="280" xr:uid="{00000000-0005-0000-0000-0000C4040000}"/>
    <cellStyle name="°ia¤¼o  2" xfId="3360" xr:uid="{00000000-0005-0000-0000-0000C5040000}"/>
    <cellStyle name="°ia¤aa " xfId="281" xr:uid="{00000000-0005-0000-0000-0000C6040000}"/>
    <cellStyle name="°ia¤aa  2" xfId="3361" xr:uid="{00000000-0005-0000-0000-0000C7040000}"/>
    <cellStyle name="_견적대비 " xfId="2393" xr:uid="{00000000-0005-0000-0000-0000C8040000}"/>
    <cellStyle name="_대공연장 " xfId="2394" xr:uid="{00000000-0005-0000-0000-0000C9040000}"/>
    <cellStyle name="0" xfId="282" xr:uid="{00000000-0005-0000-0000-0000CA040000}"/>
    <cellStyle name="0_내역서" xfId="283" xr:uid="{00000000-0005-0000-0000-0000CB040000}"/>
    <cellStyle name="0_내역서 2" xfId="1341" xr:uid="{00000000-0005-0000-0000-0000CC040000}"/>
    <cellStyle name="0_내역서_2005년학교숲" xfId="284" xr:uid="{00000000-0005-0000-0000-0000CD040000}"/>
    <cellStyle name="0_내역서_2005년학교숲 2" xfId="1342" xr:uid="{00000000-0005-0000-0000-0000CE040000}"/>
    <cellStyle name="0_내역서_2005년학교숲_2006년학교숲내역서(폐기물)1" xfId="285" xr:uid="{00000000-0005-0000-0000-0000CF040000}"/>
    <cellStyle name="0_내역서_2005년학교숲_2006년학교숲내역서(폐기물)1 2" xfId="1343" xr:uid="{00000000-0005-0000-0000-0000D0040000}"/>
    <cellStyle name="0_내역서_2005년학교숲_2006년학교숲내역서(폐기물)1_청록일위대가2006" xfId="286" xr:uid="{00000000-0005-0000-0000-0000D1040000}"/>
    <cellStyle name="0_내역서_2005년학교숲_2006년학교숲내역서(폐기물)1_청록일위대가2006 2" xfId="1344" xr:uid="{00000000-0005-0000-0000-0000D2040000}"/>
    <cellStyle name="0_내역서_2005년학교숲_2006년학교숲내역서1" xfId="287" xr:uid="{00000000-0005-0000-0000-0000D3040000}"/>
    <cellStyle name="0_내역서_2005년학교숲_2006년학교숲내역서1 2" xfId="1345" xr:uid="{00000000-0005-0000-0000-0000D4040000}"/>
    <cellStyle name="0_내역서_2005년학교숲_2006년학교숲내역서1_내역(금빛초)" xfId="288" xr:uid="{00000000-0005-0000-0000-0000D5040000}"/>
    <cellStyle name="0_내역서_2005년학교숲_2006년학교숲내역서1_내역(금빛초) 2" xfId="1346" xr:uid="{00000000-0005-0000-0000-0000D6040000}"/>
    <cellStyle name="0_내역서_2005년학교숲_2006년학교숲내역서1_내역(금빛초)_청록일위대가2006" xfId="289" xr:uid="{00000000-0005-0000-0000-0000D7040000}"/>
    <cellStyle name="0_내역서_2005년학교숲_2006년학교숲내역서1_내역(금빛초)_청록일위대가2006 2" xfId="1347" xr:uid="{00000000-0005-0000-0000-0000D8040000}"/>
    <cellStyle name="0_내역서_2005년학교숲_2006년학교숲내역서1_내역(성남서초)" xfId="290" xr:uid="{00000000-0005-0000-0000-0000D9040000}"/>
    <cellStyle name="0_내역서_2005년학교숲_2006년학교숲내역서1_내역(성남서초) 2" xfId="1348" xr:uid="{00000000-0005-0000-0000-0000DA040000}"/>
    <cellStyle name="0_내역서_2005년학교숲_2006년학교숲내역서1_내역(성남서초)_청록일위대가2006" xfId="291" xr:uid="{00000000-0005-0000-0000-0000DB040000}"/>
    <cellStyle name="0_내역서_2005년학교숲_2006년학교숲내역서1_내역(성남서초)_청록일위대가2006 2" xfId="1349" xr:uid="{00000000-0005-0000-0000-0000DC040000}"/>
    <cellStyle name="0_내역서_2005년학교숲_2006년학교숲내역서1_청록일위대가2006" xfId="292" xr:uid="{00000000-0005-0000-0000-0000DD040000}"/>
    <cellStyle name="0_내역서_2005년학교숲_2006년학교숲내역서1_청록일위대가2006 2" xfId="1350" xr:uid="{00000000-0005-0000-0000-0000DE040000}"/>
    <cellStyle name="0_내역서_2005년학교숲_기초일위" xfId="293" xr:uid="{00000000-0005-0000-0000-0000DF040000}"/>
    <cellStyle name="0_내역서_2005년학교숲_기초일위 2" xfId="1351" xr:uid="{00000000-0005-0000-0000-0000E0040000}"/>
    <cellStyle name="0_내역서_2005년학교숲_기초일위_청록일위대가2006" xfId="294" xr:uid="{00000000-0005-0000-0000-0000E1040000}"/>
    <cellStyle name="0_내역서_2005년학교숲_기초일위_청록일위대가2006 2" xfId="1352" xr:uid="{00000000-0005-0000-0000-0000E2040000}"/>
    <cellStyle name="0_내역서_2005년학교숲_내역서" xfId="295" xr:uid="{00000000-0005-0000-0000-0000E3040000}"/>
    <cellStyle name="0_내역서_2005년학교숲_내역서 2" xfId="1353" xr:uid="{00000000-0005-0000-0000-0000E4040000}"/>
    <cellStyle name="0_내역서_2005년학교숲_내역서_청록일위대가2006" xfId="296" xr:uid="{00000000-0005-0000-0000-0000E5040000}"/>
    <cellStyle name="0_내역서_2005년학교숲_내역서_청록일위대가2006 2" xfId="1354" xr:uid="{00000000-0005-0000-0000-0000E6040000}"/>
    <cellStyle name="0_내역서_2005년학교숲_도심속 소공원 조성공사" xfId="297" xr:uid="{00000000-0005-0000-0000-0000E7040000}"/>
    <cellStyle name="0_내역서_2005년학교숲_도심속 소공원 조성공사 2" xfId="1355" xr:uid="{00000000-0005-0000-0000-0000E8040000}"/>
    <cellStyle name="0_내역서_2005년학교숲_도심속 소공원 조성공사_청록일위대가2006" xfId="298" xr:uid="{00000000-0005-0000-0000-0000E9040000}"/>
    <cellStyle name="0_내역서_2005년학교숲_도심속 소공원 조성공사_청록일위대가2006 2" xfId="1356" xr:uid="{00000000-0005-0000-0000-0000EA040000}"/>
    <cellStyle name="0_내역서_2005년학교숲_성남시 보행자도로 휴게 녹지공간 조성공사" xfId="299" xr:uid="{00000000-0005-0000-0000-0000EB040000}"/>
    <cellStyle name="0_내역서_2005년학교숲_성남시 보행자도로 휴게 녹지공간 조성공사 2" xfId="1357" xr:uid="{00000000-0005-0000-0000-0000EC040000}"/>
    <cellStyle name="0_내역서_2005년학교숲_성남시 보행자도로 휴게 녹지공간 조성공사_청록일위대가2006" xfId="300" xr:uid="{00000000-0005-0000-0000-0000ED040000}"/>
    <cellStyle name="0_내역서_2005년학교숲_성남시 보행자도로 휴게 녹지공간 조성공사_청록일위대가2006 2" xfId="1358" xr:uid="{00000000-0005-0000-0000-0000EE040000}"/>
    <cellStyle name="0_내역서_2005년학교숲_용인데시앙내역서" xfId="301" xr:uid="{00000000-0005-0000-0000-0000EF040000}"/>
    <cellStyle name="0_내역서_2005년학교숲_용인데시앙내역서 2" xfId="1359" xr:uid="{00000000-0005-0000-0000-0000F0040000}"/>
    <cellStyle name="0_내역서_2005년학교숲_용인데시앙내역서_청록일위대가2006" xfId="302" xr:uid="{00000000-0005-0000-0000-0000F1040000}"/>
    <cellStyle name="0_내역서_2005년학교숲_용인데시앙내역서_청록일위대가2006 2" xfId="1360" xr:uid="{00000000-0005-0000-0000-0000F2040000}"/>
    <cellStyle name="0_내역서_2005년학교숲_중기단가" xfId="303" xr:uid="{00000000-0005-0000-0000-0000F3040000}"/>
    <cellStyle name="0_내역서_2005년학교숲_중기단가 2" xfId="1361" xr:uid="{00000000-0005-0000-0000-0000F4040000}"/>
    <cellStyle name="0_내역서_2005년학교숲_중기단가_청록일위대가2006" xfId="304" xr:uid="{00000000-0005-0000-0000-0000F5040000}"/>
    <cellStyle name="0_내역서_2005년학교숲_중기단가_청록일위대가2006 2" xfId="1362" xr:uid="{00000000-0005-0000-0000-0000F6040000}"/>
    <cellStyle name="0_내역서_2005년학교숲_철거수량산출" xfId="305" xr:uid="{00000000-0005-0000-0000-0000F7040000}"/>
    <cellStyle name="0_내역서_2005년학교숲_철거수량산출 2" xfId="1363" xr:uid="{00000000-0005-0000-0000-0000F8040000}"/>
    <cellStyle name="0_내역서_2005년학교숲_철거수량산출_청록일위대가2006" xfId="306" xr:uid="{00000000-0005-0000-0000-0000F9040000}"/>
    <cellStyle name="0_내역서_2005년학교숲_철거수량산출_청록일위대가2006 2" xfId="1364" xr:uid="{00000000-0005-0000-0000-0000FA040000}"/>
    <cellStyle name="0_내역서_2005년학교숲_청록일위대가2006" xfId="307" xr:uid="{00000000-0005-0000-0000-0000FB040000}"/>
    <cellStyle name="0_내역서_2005년학교숲_청록일위대가2006 2" xfId="1365" xr:uid="{00000000-0005-0000-0000-0000FC040000}"/>
    <cellStyle name="0_내역서_2005년학교숲_청록일위대가2006_청록일위대가2006" xfId="308" xr:uid="{00000000-0005-0000-0000-0000FD040000}"/>
    <cellStyle name="0_내역서_2005년학교숲_청록일위대가2006_청록일위대가2006 2" xfId="1366" xr:uid="{00000000-0005-0000-0000-0000FE040000}"/>
    <cellStyle name="0_내역서_2006년학교숲내역서1" xfId="309" xr:uid="{00000000-0005-0000-0000-0000FF040000}"/>
    <cellStyle name="0_내역서_2006년학교숲내역서1 2" xfId="1367" xr:uid="{00000000-0005-0000-0000-000000050000}"/>
    <cellStyle name="0_내역서_2006년학교숲내역서1_2006년학교숲내역서(폐기물)1" xfId="310" xr:uid="{00000000-0005-0000-0000-000001050000}"/>
    <cellStyle name="0_내역서_2006년학교숲내역서1_2006년학교숲내역서(폐기물)1 2" xfId="1368" xr:uid="{00000000-0005-0000-0000-000002050000}"/>
    <cellStyle name="0_내역서_2006년학교숲내역서1_2006년학교숲내역서(폐기물)1_청록일위대가2006" xfId="311" xr:uid="{00000000-0005-0000-0000-000003050000}"/>
    <cellStyle name="0_내역서_2006년학교숲내역서1_2006년학교숲내역서(폐기물)1_청록일위대가2006 2" xfId="1369" xr:uid="{00000000-0005-0000-0000-000004050000}"/>
    <cellStyle name="0_내역서_2006년학교숲내역서1_2006년학교숲내역서1" xfId="312" xr:uid="{00000000-0005-0000-0000-000005050000}"/>
    <cellStyle name="0_내역서_2006년학교숲내역서1_2006년학교숲내역서1 2" xfId="1370" xr:uid="{00000000-0005-0000-0000-000006050000}"/>
    <cellStyle name="0_내역서_2006년학교숲내역서1_2006년학교숲내역서1_내역(금빛초)" xfId="313" xr:uid="{00000000-0005-0000-0000-000007050000}"/>
    <cellStyle name="0_내역서_2006년학교숲내역서1_2006년학교숲내역서1_내역(금빛초) 2" xfId="1371" xr:uid="{00000000-0005-0000-0000-000008050000}"/>
    <cellStyle name="0_내역서_2006년학교숲내역서1_2006년학교숲내역서1_내역(금빛초)_청록일위대가2006" xfId="314" xr:uid="{00000000-0005-0000-0000-000009050000}"/>
    <cellStyle name="0_내역서_2006년학교숲내역서1_2006년학교숲내역서1_내역(금빛초)_청록일위대가2006 2" xfId="1372" xr:uid="{00000000-0005-0000-0000-00000A050000}"/>
    <cellStyle name="0_내역서_2006년학교숲내역서1_2006년학교숲내역서1_내역(성남서초)" xfId="315" xr:uid="{00000000-0005-0000-0000-00000B050000}"/>
    <cellStyle name="0_내역서_2006년학교숲내역서1_2006년학교숲내역서1_내역(성남서초) 2" xfId="1373" xr:uid="{00000000-0005-0000-0000-00000C050000}"/>
    <cellStyle name="0_내역서_2006년학교숲내역서1_2006년학교숲내역서1_내역(성남서초)_청록일위대가2006" xfId="316" xr:uid="{00000000-0005-0000-0000-00000D050000}"/>
    <cellStyle name="0_내역서_2006년학교숲내역서1_2006년학교숲내역서1_내역(성남서초)_청록일위대가2006 2" xfId="1374" xr:uid="{00000000-0005-0000-0000-00000E050000}"/>
    <cellStyle name="0_내역서_2006년학교숲내역서1_2006년학교숲내역서1_청록일위대가2006" xfId="317" xr:uid="{00000000-0005-0000-0000-00000F050000}"/>
    <cellStyle name="0_내역서_2006년학교숲내역서1_2006년학교숲내역서1_청록일위대가2006 2" xfId="1375" xr:uid="{00000000-0005-0000-0000-000010050000}"/>
    <cellStyle name="0_내역서_2006년학교숲내역서1_기초일위" xfId="318" xr:uid="{00000000-0005-0000-0000-000011050000}"/>
    <cellStyle name="0_내역서_2006년학교숲내역서1_기초일위 2" xfId="1376" xr:uid="{00000000-0005-0000-0000-000012050000}"/>
    <cellStyle name="0_내역서_2006년학교숲내역서1_기초일위_청록일위대가2006" xfId="319" xr:uid="{00000000-0005-0000-0000-000013050000}"/>
    <cellStyle name="0_내역서_2006년학교숲내역서1_기초일위_청록일위대가2006 2" xfId="1377" xr:uid="{00000000-0005-0000-0000-000014050000}"/>
    <cellStyle name="0_내역서_2006년학교숲내역서1_내역서" xfId="320" xr:uid="{00000000-0005-0000-0000-000015050000}"/>
    <cellStyle name="0_내역서_2006년학교숲내역서1_내역서 2" xfId="1378" xr:uid="{00000000-0005-0000-0000-000016050000}"/>
    <cellStyle name="0_내역서_2006년학교숲내역서1_내역서_청록일위대가2006" xfId="321" xr:uid="{00000000-0005-0000-0000-000017050000}"/>
    <cellStyle name="0_내역서_2006년학교숲내역서1_내역서_청록일위대가2006 2" xfId="1379" xr:uid="{00000000-0005-0000-0000-000018050000}"/>
    <cellStyle name="0_내역서_2006년학교숲내역서1_도심속 소공원 조성공사" xfId="322" xr:uid="{00000000-0005-0000-0000-000019050000}"/>
    <cellStyle name="0_내역서_2006년학교숲내역서1_도심속 소공원 조성공사 2" xfId="1380" xr:uid="{00000000-0005-0000-0000-00001A050000}"/>
    <cellStyle name="0_내역서_2006년학교숲내역서1_도심속 소공원 조성공사_청록일위대가2006" xfId="323" xr:uid="{00000000-0005-0000-0000-00001B050000}"/>
    <cellStyle name="0_내역서_2006년학교숲내역서1_도심속 소공원 조성공사_청록일위대가2006 2" xfId="1381" xr:uid="{00000000-0005-0000-0000-00001C050000}"/>
    <cellStyle name="0_내역서_2006년학교숲내역서1_성남시 보행자도로 휴게 녹지공간 조성공사" xfId="324" xr:uid="{00000000-0005-0000-0000-00001D050000}"/>
    <cellStyle name="0_내역서_2006년학교숲내역서1_성남시 보행자도로 휴게 녹지공간 조성공사 2" xfId="1382" xr:uid="{00000000-0005-0000-0000-00001E050000}"/>
    <cellStyle name="0_내역서_2006년학교숲내역서1_성남시 보행자도로 휴게 녹지공간 조성공사_청록일위대가2006" xfId="325" xr:uid="{00000000-0005-0000-0000-00001F050000}"/>
    <cellStyle name="0_내역서_2006년학교숲내역서1_성남시 보행자도로 휴게 녹지공간 조성공사_청록일위대가2006 2" xfId="1383" xr:uid="{00000000-0005-0000-0000-000020050000}"/>
    <cellStyle name="0_내역서_2006년학교숲내역서1_용인데시앙내역서" xfId="326" xr:uid="{00000000-0005-0000-0000-000021050000}"/>
    <cellStyle name="0_내역서_2006년학교숲내역서1_용인데시앙내역서 2" xfId="1384" xr:uid="{00000000-0005-0000-0000-000022050000}"/>
    <cellStyle name="0_내역서_2006년학교숲내역서1_용인데시앙내역서_청록일위대가2006" xfId="327" xr:uid="{00000000-0005-0000-0000-000023050000}"/>
    <cellStyle name="0_내역서_2006년학교숲내역서1_용인데시앙내역서_청록일위대가2006 2" xfId="1385" xr:uid="{00000000-0005-0000-0000-000024050000}"/>
    <cellStyle name="0_내역서_2006년학교숲내역서1_중기단가" xfId="328" xr:uid="{00000000-0005-0000-0000-000025050000}"/>
    <cellStyle name="0_내역서_2006년학교숲내역서1_중기단가 2" xfId="1386" xr:uid="{00000000-0005-0000-0000-000026050000}"/>
    <cellStyle name="0_내역서_2006년학교숲내역서1_중기단가_청록일위대가2006" xfId="329" xr:uid="{00000000-0005-0000-0000-000027050000}"/>
    <cellStyle name="0_내역서_2006년학교숲내역서1_중기단가_청록일위대가2006 2" xfId="1387" xr:uid="{00000000-0005-0000-0000-000028050000}"/>
    <cellStyle name="0_내역서_2006년학교숲내역서1_철거수량산출" xfId="330" xr:uid="{00000000-0005-0000-0000-000029050000}"/>
    <cellStyle name="0_내역서_2006년학교숲내역서1_철거수량산출 2" xfId="1388" xr:uid="{00000000-0005-0000-0000-00002A050000}"/>
    <cellStyle name="0_내역서_2006년학교숲내역서1_철거수량산출_청록일위대가2006" xfId="331" xr:uid="{00000000-0005-0000-0000-00002B050000}"/>
    <cellStyle name="0_내역서_2006년학교숲내역서1_철거수량산출_청록일위대가2006 2" xfId="1389" xr:uid="{00000000-0005-0000-0000-00002C050000}"/>
    <cellStyle name="0_내역서_2006년학교숲내역서1_청록일위대가2006" xfId="332" xr:uid="{00000000-0005-0000-0000-00002D050000}"/>
    <cellStyle name="0_내역서_2006년학교숲내역서1_청록일위대가2006 2" xfId="1390" xr:uid="{00000000-0005-0000-0000-00002E050000}"/>
    <cellStyle name="0_내역서_2006년학교숲내역서1_청록일위대가2006_청록일위대가2006" xfId="333" xr:uid="{00000000-0005-0000-0000-00002F050000}"/>
    <cellStyle name="0_내역서_2006년학교숲내역서1_청록일위대가2006_청록일위대가2006 2" xfId="1391" xr:uid="{00000000-0005-0000-0000-000030050000}"/>
    <cellStyle name="0_내역서_2차내역서-0222-제출용" xfId="334" xr:uid="{00000000-0005-0000-0000-000031050000}"/>
    <cellStyle name="0_내역서_2차내역서-0222-제출용 2" xfId="1392" xr:uid="{00000000-0005-0000-0000-000032050000}"/>
    <cellStyle name="0_내역서_2차내역서-0222-제출용_내역(금빛초)" xfId="335" xr:uid="{00000000-0005-0000-0000-000033050000}"/>
    <cellStyle name="0_내역서_2차내역서-0222-제출용_내역(금빛초) 2" xfId="1393" xr:uid="{00000000-0005-0000-0000-000034050000}"/>
    <cellStyle name="0_내역서_2차내역서-0222-제출용_내역(금빛초)_청록일위대가2006" xfId="336" xr:uid="{00000000-0005-0000-0000-000035050000}"/>
    <cellStyle name="0_내역서_2차내역서-0222-제출용_내역(금빛초)_청록일위대가2006 2" xfId="1394" xr:uid="{00000000-0005-0000-0000-000036050000}"/>
    <cellStyle name="0_내역서_2차내역서-0222-제출용_내역(성남서초)" xfId="337" xr:uid="{00000000-0005-0000-0000-000037050000}"/>
    <cellStyle name="0_내역서_2차내역서-0222-제출용_내역(성남서초) 2" xfId="1395" xr:uid="{00000000-0005-0000-0000-000038050000}"/>
    <cellStyle name="0_내역서_2차내역서-0222-제출용_내역(성남서초)_청록일위대가2006" xfId="338" xr:uid="{00000000-0005-0000-0000-000039050000}"/>
    <cellStyle name="0_내역서_2차내역서-0222-제출용_내역(성남서초)_청록일위대가2006 2" xfId="1396" xr:uid="{00000000-0005-0000-0000-00003A050000}"/>
    <cellStyle name="0_내역서_2차내역서-0222-제출용_청록일위대가2006" xfId="339" xr:uid="{00000000-0005-0000-0000-00003B050000}"/>
    <cellStyle name="0_내역서_2차내역서-0222-제출용_청록일위대가2006 2" xfId="1397" xr:uid="{00000000-0005-0000-0000-00003C050000}"/>
    <cellStyle name="0_내역서_내역(금빛초)" xfId="340" xr:uid="{00000000-0005-0000-0000-00003D050000}"/>
    <cellStyle name="0_내역서_내역(금빛초) 2" xfId="1398" xr:uid="{00000000-0005-0000-0000-00003E050000}"/>
    <cellStyle name="0_내역서_내역(금빛초)_청록일위대가2006" xfId="341" xr:uid="{00000000-0005-0000-0000-00003F050000}"/>
    <cellStyle name="0_내역서_내역(금빛초)_청록일위대가2006 2" xfId="1399" xr:uid="{00000000-0005-0000-0000-000040050000}"/>
    <cellStyle name="0_내역서_내역(성남서초)" xfId="342" xr:uid="{00000000-0005-0000-0000-000041050000}"/>
    <cellStyle name="0_내역서_내역(성남서초) 2" xfId="1400" xr:uid="{00000000-0005-0000-0000-000042050000}"/>
    <cellStyle name="0_내역서_내역(성남서초)_청록일위대가2006" xfId="343" xr:uid="{00000000-0005-0000-0000-000043050000}"/>
    <cellStyle name="0_내역서_내역(성남서초)_청록일위대가2006 2" xfId="1401" xr:uid="{00000000-0005-0000-0000-000044050000}"/>
    <cellStyle name="0_내역서_내역서-0223조경-제출용" xfId="344" xr:uid="{00000000-0005-0000-0000-000045050000}"/>
    <cellStyle name="0_내역서_내역서-0223조경-제출용 2" xfId="1402" xr:uid="{00000000-0005-0000-0000-000046050000}"/>
    <cellStyle name="0_내역서_내역서-0223조경-제출용_2006년학교숲내역서(폐기물)1" xfId="345" xr:uid="{00000000-0005-0000-0000-000047050000}"/>
    <cellStyle name="0_내역서_내역서-0223조경-제출용_2006년학교숲내역서(폐기물)1 2" xfId="1403" xr:uid="{00000000-0005-0000-0000-000048050000}"/>
    <cellStyle name="0_내역서_내역서-0223조경-제출용_2006년학교숲내역서(폐기물)1_청록일위대가2006" xfId="346" xr:uid="{00000000-0005-0000-0000-000049050000}"/>
    <cellStyle name="0_내역서_내역서-0223조경-제출용_2006년학교숲내역서(폐기물)1_청록일위대가2006 2" xfId="1404" xr:uid="{00000000-0005-0000-0000-00004A050000}"/>
    <cellStyle name="0_내역서_내역서-0223조경-제출용_2006년학교숲내역서1" xfId="347" xr:uid="{00000000-0005-0000-0000-00004B050000}"/>
    <cellStyle name="0_내역서_내역서-0223조경-제출용_2006년학교숲내역서1 2" xfId="1405" xr:uid="{00000000-0005-0000-0000-00004C050000}"/>
    <cellStyle name="0_내역서_내역서-0223조경-제출용_2006년학교숲내역서1_내역(금빛초)" xfId="348" xr:uid="{00000000-0005-0000-0000-00004D050000}"/>
    <cellStyle name="0_내역서_내역서-0223조경-제출용_2006년학교숲내역서1_내역(금빛초) 2" xfId="1406" xr:uid="{00000000-0005-0000-0000-00004E050000}"/>
    <cellStyle name="0_내역서_내역서-0223조경-제출용_2006년학교숲내역서1_내역(금빛초)_청록일위대가2006" xfId="349" xr:uid="{00000000-0005-0000-0000-00004F050000}"/>
    <cellStyle name="0_내역서_내역서-0223조경-제출용_2006년학교숲내역서1_내역(금빛초)_청록일위대가2006 2" xfId="1407" xr:uid="{00000000-0005-0000-0000-000050050000}"/>
    <cellStyle name="0_내역서_내역서-0223조경-제출용_2006년학교숲내역서1_내역(성남서초)" xfId="350" xr:uid="{00000000-0005-0000-0000-000051050000}"/>
    <cellStyle name="0_내역서_내역서-0223조경-제출용_2006년학교숲내역서1_내역(성남서초) 2" xfId="1408" xr:uid="{00000000-0005-0000-0000-000052050000}"/>
    <cellStyle name="0_내역서_내역서-0223조경-제출용_2006년학교숲내역서1_내역(성남서초)_청록일위대가2006" xfId="351" xr:uid="{00000000-0005-0000-0000-000053050000}"/>
    <cellStyle name="0_내역서_내역서-0223조경-제출용_2006년학교숲내역서1_내역(성남서초)_청록일위대가2006 2" xfId="1409" xr:uid="{00000000-0005-0000-0000-000054050000}"/>
    <cellStyle name="0_내역서_내역서-0223조경-제출용_2006년학교숲내역서1_청록일위대가2006" xfId="352" xr:uid="{00000000-0005-0000-0000-000055050000}"/>
    <cellStyle name="0_내역서_내역서-0223조경-제출용_2006년학교숲내역서1_청록일위대가2006 2" xfId="1410" xr:uid="{00000000-0005-0000-0000-000056050000}"/>
    <cellStyle name="0_내역서_내역서-0223조경-제출용_8단지-제출용" xfId="353" xr:uid="{00000000-0005-0000-0000-000057050000}"/>
    <cellStyle name="0_내역서_내역서-0223조경-제출용_8단지-제출용 2" xfId="1411" xr:uid="{00000000-0005-0000-0000-000058050000}"/>
    <cellStyle name="0_내역서_내역서-0223조경-제출용_8단지-제출용_내역(금빛초)" xfId="354" xr:uid="{00000000-0005-0000-0000-000059050000}"/>
    <cellStyle name="0_내역서_내역서-0223조경-제출용_8단지-제출용_내역(금빛초) 2" xfId="1412" xr:uid="{00000000-0005-0000-0000-00005A050000}"/>
    <cellStyle name="0_내역서_내역서-0223조경-제출용_8단지-제출용_내역(금빛초)_청록일위대가2006" xfId="355" xr:uid="{00000000-0005-0000-0000-00005B050000}"/>
    <cellStyle name="0_내역서_내역서-0223조경-제출용_8단지-제출용_내역(금빛초)_청록일위대가2006 2" xfId="1413" xr:uid="{00000000-0005-0000-0000-00005C050000}"/>
    <cellStyle name="0_내역서_내역서-0223조경-제출용_8단지-제출용_내역(성남서초)" xfId="356" xr:uid="{00000000-0005-0000-0000-00005D050000}"/>
    <cellStyle name="0_내역서_내역서-0223조경-제출용_8단지-제출용_내역(성남서초) 2" xfId="1414" xr:uid="{00000000-0005-0000-0000-00005E050000}"/>
    <cellStyle name="0_내역서_내역서-0223조경-제출용_8단지-제출용_내역(성남서초)_청록일위대가2006" xfId="357" xr:uid="{00000000-0005-0000-0000-00005F050000}"/>
    <cellStyle name="0_내역서_내역서-0223조경-제출용_8단지-제출용_내역(성남서초)_청록일위대가2006 2" xfId="1415" xr:uid="{00000000-0005-0000-0000-000060050000}"/>
    <cellStyle name="0_내역서_내역서-0223조경-제출용_8단지-제출용_청록일위대가2006" xfId="358" xr:uid="{00000000-0005-0000-0000-000061050000}"/>
    <cellStyle name="0_내역서_내역서-0223조경-제출용_8단지-제출용_청록일위대가2006 2" xfId="1416" xr:uid="{00000000-0005-0000-0000-000062050000}"/>
    <cellStyle name="0_내역서_내역서-0223조경-제출용_기초일위" xfId="359" xr:uid="{00000000-0005-0000-0000-000063050000}"/>
    <cellStyle name="0_내역서_내역서-0223조경-제출용_기초일위 2" xfId="1417" xr:uid="{00000000-0005-0000-0000-000064050000}"/>
    <cellStyle name="0_내역서_내역서-0223조경-제출용_기초일위_청록일위대가2006" xfId="360" xr:uid="{00000000-0005-0000-0000-000065050000}"/>
    <cellStyle name="0_내역서_내역서-0223조경-제출용_기초일위_청록일위대가2006 2" xfId="1418" xr:uid="{00000000-0005-0000-0000-000066050000}"/>
    <cellStyle name="0_내역서_내역서-0223조경-제출용_내역서" xfId="361" xr:uid="{00000000-0005-0000-0000-000067050000}"/>
    <cellStyle name="0_내역서_내역서-0223조경-제출용_내역서 2" xfId="1419" xr:uid="{00000000-0005-0000-0000-000068050000}"/>
    <cellStyle name="0_내역서_내역서-0223조경-제출용_내역서_청록일위대가2006" xfId="362" xr:uid="{00000000-0005-0000-0000-000069050000}"/>
    <cellStyle name="0_내역서_내역서-0223조경-제출용_내역서_청록일위대가2006 2" xfId="1420" xr:uid="{00000000-0005-0000-0000-00006A050000}"/>
    <cellStyle name="0_내역서_내역서-0223조경-제출용_내역서-0309조경-제출용" xfId="363" xr:uid="{00000000-0005-0000-0000-00006B050000}"/>
    <cellStyle name="0_내역서_내역서-0223조경-제출용_내역서-0309조경-제출용 2" xfId="1421" xr:uid="{00000000-0005-0000-0000-00006C050000}"/>
    <cellStyle name="0_내역서_내역서-0223조경-제출용_내역서-0309조경-제출용_내역(금빛초)" xfId="364" xr:uid="{00000000-0005-0000-0000-00006D050000}"/>
    <cellStyle name="0_내역서_내역서-0223조경-제출용_내역서-0309조경-제출용_내역(금빛초) 2" xfId="1422" xr:uid="{00000000-0005-0000-0000-00006E050000}"/>
    <cellStyle name="0_내역서_내역서-0223조경-제출용_내역서-0309조경-제출용_내역(금빛초)_청록일위대가2006" xfId="365" xr:uid="{00000000-0005-0000-0000-00006F050000}"/>
    <cellStyle name="0_내역서_내역서-0223조경-제출용_내역서-0309조경-제출용_내역(금빛초)_청록일위대가2006 2" xfId="1423" xr:uid="{00000000-0005-0000-0000-000070050000}"/>
    <cellStyle name="0_내역서_내역서-0223조경-제출용_내역서-0309조경-제출용_내역(성남서초)" xfId="366" xr:uid="{00000000-0005-0000-0000-000071050000}"/>
    <cellStyle name="0_내역서_내역서-0223조경-제출용_내역서-0309조경-제출용_내역(성남서초) 2" xfId="1424" xr:uid="{00000000-0005-0000-0000-000072050000}"/>
    <cellStyle name="0_내역서_내역서-0223조경-제출용_내역서-0309조경-제출용_내역(성남서초)_청록일위대가2006" xfId="367" xr:uid="{00000000-0005-0000-0000-000073050000}"/>
    <cellStyle name="0_내역서_내역서-0223조경-제출용_내역서-0309조경-제출용_내역(성남서초)_청록일위대가2006 2" xfId="1425" xr:uid="{00000000-0005-0000-0000-000074050000}"/>
    <cellStyle name="0_내역서_내역서-0223조경-제출용_내역서-0309조경-제출용_청록일위대가2006" xfId="368" xr:uid="{00000000-0005-0000-0000-000075050000}"/>
    <cellStyle name="0_내역서_내역서-0223조경-제출용_내역서-0309조경-제출용_청록일위대가2006 2" xfId="1426" xr:uid="{00000000-0005-0000-0000-000076050000}"/>
    <cellStyle name="0_내역서_내역서-0223조경-제출용_내역서0331" xfId="369" xr:uid="{00000000-0005-0000-0000-000077050000}"/>
    <cellStyle name="0_내역서_내역서-0223조경-제출용_내역서0331 2" xfId="1427" xr:uid="{00000000-0005-0000-0000-000078050000}"/>
    <cellStyle name="0_내역서_내역서-0223조경-제출용_내역서0331_내역(금빛초)" xfId="370" xr:uid="{00000000-0005-0000-0000-000079050000}"/>
    <cellStyle name="0_내역서_내역서-0223조경-제출용_내역서0331_내역(금빛초) 2" xfId="1428" xr:uid="{00000000-0005-0000-0000-00007A050000}"/>
    <cellStyle name="0_내역서_내역서-0223조경-제출용_내역서0331_내역(금빛초)_청록일위대가2006" xfId="371" xr:uid="{00000000-0005-0000-0000-00007B050000}"/>
    <cellStyle name="0_내역서_내역서-0223조경-제출용_내역서0331_내역(금빛초)_청록일위대가2006 2" xfId="1429" xr:uid="{00000000-0005-0000-0000-00007C050000}"/>
    <cellStyle name="0_내역서_내역서-0223조경-제출용_내역서0331_내역(성남서초)" xfId="372" xr:uid="{00000000-0005-0000-0000-00007D050000}"/>
    <cellStyle name="0_내역서_내역서-0223조경-제출용_내역서0331_내역(성남서초) 2" xfId="1430" xr:uid="{00000000-0005-0000-0000-00007E050000}"/>
    <cellStyle name="0_내역서_내역서-0223조경-제출용_내역서0331_내역(성남서초)_청록일위대가2006" xfId="373" xr:uid="{00000000-0005-0000-0000-00007F050000}"/>
    <cellStyle name="0_내역서_내역서-0223조경-제출용_내역서0331_내역(성남서초)_청록일위대가2006 2" xfId="1431" xr:uid="{00000000-0005-0000-0000-000080050000}"/>
    <cellStyle name="0_내역서_내역서-0223조경-제출용_내역서0331_청록일위대가2006" xfId="374" xr:uid="{00000000-0005-0000-0000-000081050000}"/>
    <cellStyle name="0_내역서_내역서-0223조경-제출용_내역서0331_청록일위대가2006 2" xfId="1432" xr:uid="{00000000-0005-0000-0000-000082050000}"/>
    <cellStyle name="0_내역서_내역서-0223조경-제출용_내역서0331-제출" xfId="375" xr:uid="{00000000-0005-0000-0000-000083050000}"/>
    <cellStyle name="0_내역서_내역서-0223조경-제출용_내역서0331-제출 2" xfId="1433" xr:uid="{00000000-0005-0000-0000-000084050000}"/>
    <cellStyle name="0_내역서_내역서-0223조경-제출용_내역서0331-제출_내역(금빛초)" xfId="376" xr:uid="{00000000-0005-0000-0000-000085050000}"/>
    <cellStyle name="0_내역서_내역서-0223조경-제출용_내역서0331-제출_내역(금빛초) 2" xfId="1434" xr:uid="{00000000-0005-0000-0000-000086050000}"/>
    <cellStyle name="0_내역서_내역서-0223조경-제출용_내역서0331-제출_내역(금빛초)_청록일위대가2006" xfId="377" xr:uid="{00000000-0005-0000-0000-000087050000}"/>
    <cellStyle name="0_내역서_내역서-0223조경-제출용_내역서0331-제출_내역(금빛초)_청록일위대가2006 2" xfId="1435" xr:uid="{00000000-0005-0000-0000-000088050000}"/>
    <cellStyle name="0_내역서_내역서-0223조경-제출용_내역서0331-제출_내역(성남서초)" xfId="378" xr:uid="{00000000-0005-0000-0000-000089050000}"/>
    <cellStyle name="0_내역서_내역서-0223조경-제출용_내역서0331-제출_내역(성남서초) 2" xfId="1436" xr:uid="{00000000-0005-0000-0000-00008A050000}"/>
    <cellStyle name="0_내역서_내역서-0223조경-제출용_내역서0331-제출_내역(성남서초)_청록일위대가2006" xfId="379" xr:uid="{00000000-0005-0000-0000-00008B050000}"/>
    <cellStyle name="0_내역서_내역서-0223조경-제출용_내역서0331-제출_내역(성남서초)_청록일위대가2006 2" xfId="1437" xr:uid="{00000000-0005-0000-0000-00008C050000}"/>
    <cellStyle name="0_내역서_내역서-0223조경-제출용_내역서0331-제출_청록일위대가2006" xfId="380" xr:uid="{00000000-0005-0000-0000-00008D050000}"/>
    <cellStyle name="0_내역서_내역서-0223조경-제출용_내역서0331-제출_청록일위대가2006 2" xfId="1438" xr:uid="{00000000-0005-0000-0000-00008E050000}"/>
    <cellStyle name="0_내역서_내역서-0223조경-제출용_내역서0421" xfId="381" xr:uid="{00000000-0005-0000-0000-00008F050000}"/>
    <cellStyle name="0_내역서_내역서-0223조경-제출용_내역서0421 2" xfId="1439" xr:uid="{00000000-0005-0000-0000-000090050000}"/>
    <cellStyle name="0_내역서_내역서-0223조경-제출용_내역서0421_내역(금빛초)" xfId="382" xr:uid="{00000000-0005-0000-0000-000091050000}"/>
    <cellStyle name="0_내역서_내역서-0223조경-제출용_내역서0421_내역(금빛초) 2" xfId="1440" xr:uid="{00000000-0005-0000-0000-000092050000}"/>
    <cellStyle name="0_내역서_내역서-0223조경-제출용_내역서0421_내역(금빛초)_청록일위대가2006" xfId="383" xr:uid="{00000000-0005-0000-0000-000093050000}"/>
    <cellStyle name="0_내역서_내역서-0223조경-제출용_내역서0421_내역(금빛초)_청록일위대가2006 2" xfId="1441" xr:uid="{00000000-0005-0000-0000-000094050000}"/>
    <cellStyle name="0_내역서_내역서-0223조경-제출용_내역서0421_내역(성남서초)" xfId="384" xr:uid="{00000000-0005-0000-0000-000095050000}"/>
    <cellStyle name="0_내역서_내역서-0223조경-제출용_내역서0421_내역(성남서초) 2" xfId="1442" xr:uid="{00000000-0005-0000-0000-000096050000}"/>
    <cellStyle name="0_내역서_내역서-0223조경-제출용_내역서0421_내역(성남서초)_청록일위대가2006" xfId="385" xr:uid="{00000000-0005-0000-0000-000097050000}"/>
    <cellStyle name="0_내역서_내역서-0223조경-제출용_내역서0421_내역(성남서초)_청록일위대가2006 2" xfId="1443" xr:uid="{00000000-0005-0000-0000-000098050000}"/>
    <cellStyle name="0_내역서_내역서-0223조경-제출용_내역서0421_청록일위대가2006" xfId="386" xr:uid="{00000000-0005-0000-0000-000099050000}"/>
    <cellStyle name="0_내역서_내역서-0223조경-제출용_내역서0421_청록일위대가2006 2" xfId="1444" xr:uid="{00000000-0005-0000-0000-00009A050000}"/>
    <cellStyle name="0_내역서_내역서-0223조경-제출용_도심속 소공원 조성공사" xfId="387" xr:uid="{00000000-0005-0000-0000-00009B050000}"/>
    <cellStyle name="0_내역서_내역서-0223조경-제출용_도심속 소공원 조성공사 2" xfId="1445" xr:uid="{00000000-0005-0000-0000-00009C050000}"/>
    <cellStyle name="0_내역서_내역서-0223조경-제출용_도심속 소공원 조성공사_청록일위대가2006" xfId="388" xr:uid="{00000000-0005-0000-0000-00009D050000}"/>
    <cellStyle name="0_내역서_내역서-0223조경-제출용_도심속 소공원 조성공사_청록일위대가2006 2" xfId="1446" xr:uid="{00000000-0005-0000-0000-00009E050000}"/>
    <cellStyle name="0_내역서_내역서-0223조경-제출용_설계서갑지" xfId="389" xr:uid="{00000000-0005-0000-0000-00009F050000}"/>
    <cellStyle name="0_내역서_내역서-0223조경-제출용_설계서갑지 2" xfId="1447" xr:uid="{00000000-0005-0000-0000-0000A0050000}"/>
    <cellStyle name="0_내역서_내역서-0223조경-제출용_설계서갑지_청록일위대가2006" xfId="390" xr:uid="{00000000-0005-0000-0000-0000A1050000}"/>
    <cellStyle name="0_내역서_내역서-0223조경-제출용_설계서갑지_청록일위대가2006 2" xfId="1448" xr:uid="{00000000-0005-0000-0000-0000A2050000}"/>
    <cellStyle name="0_내역서_내역서-0223조경-제출용_성남시 보행자도로 휴게 녹지공간 조성공사" xfId="391" xr:uid="{00000000-0005-0000-0000-0000A3050000}"/>
    <cellStyle name="0_내역서_내역서-0223조경-제출용_성남시 보행자도로 휴게 녹지공간 조성공사 2" xfId="1449" xr:uid="{00000000-0005-0000-0000-0000A4050000}"/>
    <cellStyle name="0_내역서_내역서-0223조경-제출용_성남시 보행자도로 휴게 녹지공간 조성공사_청록일위대가2006" xfId="392" xr:uid="{00000000-0005-0000-0000-0000A5050000}"/>
    <cellStyle name="0_내역서_내역서-0223조경-제출용_성남시 보행자도로 휴게 녹지공간 조성공사_청록일위대가2006 2" xfId="1450" xr:uid="{00000000-0005-0000-0000-0000A6050000}"/>
    <cellStyle name="0_내역서_내역서-0223조경-제출용_수량산출" xfId="393" xr:uid="{00000000-0005-0000-0000-0000A7050000}"/>
    <cellStyle name="0_내역서_내역서-0223조경-제출용_수량산출 2" xfId="1451" xr:uid="{00000000-0005-0000-0000-0000A8050000}"/>
    <cellStyle name="0_내역서_내역서-0223조경-제출용_수량산출_내역(금빛초)" xfId="394" xr:uid="{00000000-0005-0000-0000-0000A9050000}"/>
    <cellStyle name="0_내역서_내역서-0223조경-제출용_수량산출_내역(금빛초) 2" xfId="1452" xr:uid="{00000000-0005-0000-0000-0000AA050000}"/>
    <cellStyle name="0_내역서_내역서-0223조경-제출용_수량산출_내역(금빛초)_청록일위대가2006" xfId="395" xr:uid="{00000000-0005-0000-0000-0000AB050000}"/>
    <cellStyle name="0_내역서_내역서-0223조경-제출용_수량산출_내역(금빛초)_청록일위대가2006 2" xfId="1453" xr:uid="{00000000-0005-0000-0000-0000AC050000}"/>
    <cellStyle name="0_내역서_내역서-0223조경-제출용_수량산출_내역(성남서초)" xfId="396" xr:uid="{00000000-0005-0000-0000-0000AD050000}"/>
    <cellStyle name="0_내역서_내역서-0223조경-제출용_수량산출_내역(성남서초) 2" xfId="1454" xr:uid="{00000000-0005-0000-0000-0000AE050000}"/>
    <cellStyle name="0_내역서_내역서-0223조경-제출용_수량산출_내역(성남서초)_청록일위대가2006" xfId="397" xr:uid="{00000000-0005-0000-0000-0000AF050000}"/>
    <cellStyle name="0_내역서_내역서-0223조경-제출용_수량산출_내역(성남서초)_청록일위대가2006 2" xfId="1455" xr:uid="{00000000-0005-0000-0000-0000B0050000}"/>
    <cellStyle name="0_내역서_내역서-0223조경-제출용_수량산출_청록일위대가2006" xfId="398" xr:uid="{00000000-0005-0000-0000-0000B1050000}"/>
    <cellStyle name="0_내역서_내역서-0223조경-제출용_수량산출_청록일위대가2006 2" xfId="1456" xr:uid="{00000000-0005-0000-0000-0000B2050000}"/>
    <cellStyle name="0_내역서_내역서-0223조경-제출용_시설물일위" xfId="399" xr:uid="{00000000-0005-0000-0000-0000B3050000}"/>
    <cellStyle name="0_내역서_내역서-0223조경-제출용_시설물일위 2" xfId="1457" xr:uid="{00000000-0005-0000-0000-0000B4050000}"/>
    <cellStyle name="0_내역서_내역서-0223조경-제출용_시설물일위_내역(금빛초)" xfId="400" xr:uid="{00000000-0005-0000-0000-0000B5050000}"/>
    <cellStyle name="0_내역서_내역서-0223조경-제출용_시설물일위_내역(금빛초) 2" xfId="1458" xr:uid="{00000000-0005-0000-0000-0000B6050000}"/>
    <cellStyle name="0_내역서_내역서-0223조경-제출용_시설물일위_내역(금빛초)_청록일위대가2006" xfId="401" xr:uid="{00000000-0005-0000-0000-0000B7050000}"/>
    <cellStyle name="0_내역서_내역서-0223조경-제출용_시설물일위_내역(금빛초)_청록일위대가2006 2" xfId="1459" xr:uid="{00000000-0005-0000-0000-0000B8050000}"/>
    <cellStyle name="0_내역서_내역서-0223조경-제출용_시설물일위_내역(성남서초)" xfId="402" xr:uid="{00000000-0005-0000-0000-0000B9050000}"/>
    <cellStyle name="0_내역서_내역서-0223조경-제출용_시설물일위_내역(성남서초) 2" xfId="1460" xr:uid="{00000000-0005-0000-0000-0000BA050000}"/>
    <cellStyle name="0_내역서_내역서-0223조경-제출용_시설물일위_내역(성남서초)_청록일위대가2006" xfId="403" xr:uid="{00000000-0005-0000-0000-0000BB050000}"/>
    <cellStyle name="0_내역서_내역서-0223조경-제출용_시설물일위_내역(성남서초)_청록일위대가2006 2" xfId="1461" xr:uid="{00000000-0005-0000-0000-0000BC050000}"/>
    <cellStyle name="0_내역서_내역서-0223조경-제출용_시설물일위_청록일위대가2006" xfId="404" xr:uid="{00000000-0005-0000-0000-0000BD050000}"/>
    <cellStyle name="0_내역서_내역서-0223조경-제출용_시설물일위_청록일위대가2006 2" xfId="1462" xr:uid="{00000000-0005-0000-0000-0000BE050000}"/>
    <cellStyle name="0_내역서_내역서-0223조경-제출용_식재일위" xfId="405" xr:uid="{00000000-0005-0000-0000-0000BF050000}"/>
    <cellStyle name="0_내역서_내역서-0223조경-제출용_식재일위 2" xfId="1463" xr:uid="{00000000-0005-0000-0000-0000C0050000}"/>
    <cellStyle name="0_내역서_내역서-0223조경-제출용_식재일위_내역(금빛초)" xfId="406" xr:uid="{00000000-0005-0000-0000-0000C1050000}"/>
    <cellStyle name="0_내역서_내역서-0223조경-제출용_식재일위_내역(금빛초) 2" xfId="1464" xr:uid="{00000000-0005-0000-0000-0000C2050000}"/>
    <cellStyle name="0_내역서_내역서-0223조경-제출용_식재일위_내역(금빛초)_청록일위대가2006" xfId="407" xr:uid="{00000000-0005-0000-0000-0000C3050000}"/>
    <cellStyle name="0_내역서_내역서-0223조경-제출용_식재일위_내역(금빛초)_청록일위대가2006 2" xfId="1465" xr:uid="{00000000-0005-0000-0000-0000C4050000}"/>
    <cellStyle name="0_내역서_내역서-0223조경-제출용_식재일위_내역(성남서초)" xfId="408" xr:uid="{00000000-0005-0000-0000-0000C5050000}"/>
    <cellStyle name="0_내역서_내역서-0223조경-제출용_식재일위_내역(성남서초) 2" xfId="1466" xr:uid="{00000000-0005-0000-0000-0000C6050000}"/>
    <cellStyle name="0_내역서_내역서-0223조경-제출용_식재일위_내역(성남서초)_청록일위대가2006" xfId="409" xr:uid="{00000000-0005-0000-0000-0000C7050000}"/>
    <cellStyle name="0_내역서_내역서-0223조경-제출용_식재일위_내역(성남서초)_청록일위대가2006 2" xfId="1467" xr:uid="{00000000-0005-0000-0000-0000C8050000}"/>
    <cellStyle name="0_내역서_내역서-0223조경-제출용_식재일위_청록일위대가2006" xfId="410" xr:uid="{00000000-0005-0000-0000-0000C9050000}"/>
    <cellStyle name="0_내역서_내역서-0223조경-제출용_식재일위_청록일위대가2006 2" xfId="1468" xr:uid="{00000000-0005-0000-0000-0000CA050000}"/>
    <cellStyle name="0_내역서_내역서-0223조경-제출용_용인데시앙내역서" xfId="411" xr:uid="{00000000-0005-0000-0000-0000CB050000}"/>
    <cellStyle name="0_내역서_내역서-0223조경-제출용_용인데시앙내역서 2" xfId="1469" xr:uid="{00000000-0005-0000-0000-0000CC050000}"/>
    <cellStyle name="0_내역서_내역서-0223조경-제출용_용인데시앙내역서_청록일위대가2006" xfId="412" xr:uid="{00000000-0005-0000-0000-0000CD050000}"/>
    <cellStyle name="0_내역서_내역서-0223조경-제출용_용인데시앙내역서_청록일위대가2006 2" xfId="1470" xr:uid="{00000000-0005-0000-0000-0000CE050000}"/>
    <cellStyle name="0_내역서_내역서-0223조경-제출용_중기단가" xfId="413" xr:uid="{00000000-0005-0000-0000-0000CF050000}"/>
    <cellStyle name="0_내역서_내역서-0223조경-제출용_중기단가 2" xfId="1471" xr:uid="{00000000-0005-0000-0000-0000D0050000}"/>
    <cellStyle name="0_내역서_내역서-0223조경-제출용_중기단가_내역(금빛초)" xfId="414" xr:uid="{00000000-0005-0000-0000-0000D1050000}"/>
    <cellStyle name="0_내역서_내역서-0223조경-제출용_중기단가_내역(금빛초) 2" xfId="1472" xr:uid="{00000000-0005-0000-0000-0000D2050000}"/>
    <cellStyle name="0_내역서_내역서-0223조경-제출용_중기단가_내역(금빛초)_청록일위대가2006" xfId="415" xr:uid="{00000000-0005-0000-0000-0000D3050000}"/>
    <cellStyle name="0_내역서_내역서-0223조경-제출용_중기단가_내역(금빛초)_청록일위대가2006 2" xfId="1473" xr:uid="{00000000-0005-0000-0000-0000D4050000}"/>
    <cellStyle name="0_내역서_내역서-0223조경-제출용_중기단가_내역(성남서초)" xfId="416" xr:uid="{00000000-0005-0000-0000-0000D5050000}"/>
    <cellStyle name="0_내역서_내역서-0223조경-제출용_중기단가_내역(성남서초) 2" xfId="1474" xr:uid="{00000000-0005-0000-0000-0000D6050000}"/>
    <cellStyle name="0_내역서_내역서-0223조경-제출용_중기단가_내역(성남서초)_청록일위대가2006" xfId="417" xr:uid="{00000000-0005-0000-0000-0000D7050000}"/>
    <cellStyle name="0_내역서_내역서-0223조경-제출용_중기단가_내역(성남서초)_청록일위대가2006 2" xfId="1475" xr:uid="{00000000-0005-0000-0000-0000D8050000}"/>
    <cellStyle name="0_내역서_내역서-0223조경-제출용_중기단가_청록일위대가2006" xfId="418" xr:uid="{00000000-0005-0000-0000-0000D9050000}"/>
    <cellStyle name="0_내역서_내역서-0223조경-제출용_중기단가_청록일위대가2006 2" xfId="1476" xr:uid="{00000000-0005-0000-0000-0000DA050000}"/>
    <cellStyle name="0_내역서_내역서-0223조경-제출용_철거수량산출" xfId="419" xr:uid="{00000000-0005-0000-0000-0000DB050000}"/>
    <cellStyle name="0_내역서_내역서-0223조경-제출용_철거수량산출 2" xfId="1477" xr:uid="{00000000-0005-0000-0000-0000DC050000}"/>
    <cellStyle name="0_내역서_내역서-0223조경-제출용_철거수량산출_내역(금빛초)" xfId="420" xr:uid="{00000000-0005-0000-0000-0000DD050000}"/>
    <cellStyle name="0_내역서_내역서-0223조경-제출용_철거수량산출_내역(금빛초) 2" xfId="1478" xr:uid="{00000000-0005-0000-0000-0000DE050000}"/>
    <cellStyle name="0_내역서_내역서-0223조경-제출용_철거수량산출_내역(금빛초)_청록일위대가2006" xfId="421" xr:uid="{00000000-0005-0000-0000-0000DF050000}"/>
    <cellStyle name="0_내역서_내역서-0223조경-제출용_철거수량산출_내역(금빛초)_청록일위대가2006 2" xfId="1479" xr:uid="{00000000-0005-0000-0000-0000E0050000}"/>
    <cellStyle name="0_내역서_내역서-0223조경-제출용_철거수량산출_내역(성남서초)" xfId="422" xr:uid="{00000000-0005-0000-0000-0000E1050000}"/>
    <cellStyle name="0_내역서_내역서-0223조경-제출용_철거수량산출_내역(성남서초) 2" xfId="1480" xr:uid="{00000000-0005-0000-0000-0000E2050000}"/>
    <cellStyle name="0_내역서_내역서-0223조경-제출용_철거수량산출_내역(성남서초)_청록일위대가2006" xfId="423" xr:uid="{00000000-0005-0000-0000-0000E3050000}"/>
    <cellStyle name="0_내역서_내역서-0223조경-제출용_철거수량산출_내역(성남서초)_청록일위대가2006 2" xfId="1481" xr:uid="{00000000-0005-0000-0000-0000E4050000}"/>
    <cellStyle name="0_내역서_내역서-0223조경-제출용_철거수량산출_청록일위대가2006" xfId="424" xr:uid="{00000000-0005-0000-0000-0000E5050000}"/>
    <cellStyle name="0_내역서_내역서-0223조경-제출용_철거수량산출_청록일위대가2006 2" xfId="1482" xr:uid="{00000000-0005-0000-0000-0000E6050000}"/>
    <cellStyle name="0_내역서_내역서-0223조경-제출용_청록일위대가2006" xfId="425" xr:uid="{00000000-0005-0000-0000-0000E7050000}"/>
    <cellStyle name="0_내역서_내역서-0223조경-제출용_청록일위대가2006 2" xfId="1483" xr:uid="{00000000-0005-0000-0000-0000E8050000}"/>
    <cellStyle name="0_내역서_내역서-0223조경-제출용_청록일위대가2006_청록일위대가2006" xfId="426" xr:uid="{00000000-0005-0000-0000-0000E9050000}"/>
    <cellStyle name="0_내역서_내역서-0223조경-제출용_청록일위대가2006_청록일위대가2006 2" xfId="1484" xr:uid="{00000000-0005-0000-0000-0000EA050000}"/>
    <cellStyle name="0_내역서_내역서-0308조경-제출용" xfId="427" xr:uid="{00000000-0005-0000-0000-0000EB050000}"/>
    <cellStyle name="0_내역서_내역서-0308조경-제출용 2" xfId="1485" xr:uid="{00000000-0005-0000-0000-0000EC050000}"/>
    <cellStyle name="0_내역서_내역서-0308조경-제출용_내역(금빛초)" xfId="428" xr:uid="{00000000-0005-0000-0000-0000ED050000}"/>
    <cellStyle name="0_내역서_내역서-0308조경-제출용_내역(금빛초) 2" xfId="1486" xr:uid="{00000000-0005-0000-0000-0000EE050000}"/>
    <cellStyle name="0_내역서_내역서-0308조경-제출용_내역(금빛초)_청록일위대가2006" xfId="429" xr:uid="{00000000-0005-0000-0000-0000EF050000}"/>
    <cellStyle name="0_내역서_내역서-0308조경-제출용_내역(금빛초)_청록일위대가2006 2" xfId="1487" xr:uid="{00000000-0005-0000-0000-0000F0050000}"/>
    <cellStyle name="0_내역서_내역서-0308조경-제출용_내역(성남서초)" xfId="430" xr:uid="{00000000-0005-0000-0000-0000F1050000}"/>
    <cellStyle name="0_내역서_내역서-0308조경-제출용_내역(성남서초) 2" xfId="1488" xr:uid="{00000000-0005-0000-0000-0000F2050000}"/>
    <cellStyle name="0_내역서_내역서-0308조경-제출용_내역(성남서초)_청록일위대가2006" xfId="431" xr:uid="{00000000-0005-0000-0000-0000F3050000}"/>
    <cellStyle name="0_내역서_내역서-0308조경-제출용_내역(성남서초)_청록일위대가2006 2" xfId="1489" xr:uid="{00000000-0005-0000-0000-0000F4050000}"/>
    <cellStyle name="0_내역서_내역서-0308조경-제출용_청록일위대가2006" xfId="432" xr:uid="{00000000-0005-0000-0000-0000F5050000}"/>
    <cellStyle name="0_내역서_내역서-0308조경-제출용_청록일위대가2006 2" xfId="1490" xr:uid="{00000000-0005-0000-0000-0000F6050000}"/>
    <cellStyle name="0_내역서_청록일위대가2006" xfId="433" xr:uid="{00000000-0005-0000-0000-0000F7050000}"/>
    <cellStyle name="0_내역서_청록일위대가2006 2" xfId="1491" xr:uid="{00000000-0005-0000-0000-0000F8050000}"/>
    <cellStyle name="0_내역서_학교숲관리내역서-0222-제출용" xfId="434" xr:uid="{00000000-0005-0000-0000-0000F9050000}"/>
    <cellStyle name="0_내역서_학교숲관리내역서-0222-제출용 2" xfId="1492" xr:uid="{00000000-0005-0000-0000-0000FA050000}"/>
    <cellStyle name="0_내역서_학교숲관리내역서-0222-제출용_내역(금빛초)" xfId="435" xr:uid="{00000000-0005-0000-0000-0000FB050000}"/>
    <cellStyle name="0_내역서_학교숲관리내역서-0222-제출용_내역(금빛초) 2" xfId="1493" xr:uid="{00000000-0005-0000-0000-0000FC050000}"/>
    <cellStyle name="0_내역서_학교숲관리내역서-0222-제출용_내역(금빛초)_청록일위대가2006" xfId="436" xr:uid="{00000000-0005-0000-0000-0000FD050000}"/>
    <cellStyle name="0_내역서_학교숲관리내역서-0222-제출용_내역(금빛초)_청록일위대가2006 2" xfId="1494" xr:uid="{00000000-0005-0000-0000-0000FE050000}"/>
    <cellStyle name="0_내역서_학교숲관리내역서-0222-제출용_내역(성남서초)" xfId="437" xr:uid="{00000000-0005-0000-0000-0000FF050000}"/>
    <cellStyle name="0_내역서_학교숲관리내역서-0222-제출용_내역(성남서초) 2" xfId="1495" xr:uid="{00000000-0005-0000-0000-000000060000}"/>
    <cellStyle name="0_내역서_학교숲관리내역서-0222-제출용_내역(성남서초)_청록일위대가2006" xfId="438" xr:uid="{00000000-0005-0000-0000-000001060000}"/>
    <cellStyle name="0_내역서_학교숲관리내역서-0222-제출용_내역(성남서초)_청록일위대가2006 2" xfId="1496" xr:uid="{00000000-0005-0000-0000-000002060000}"/>
    <cellStyle name="0_내역서_학교숲관리내역서-0222-제출용_청록일위대가2006" xfId="439" xr:uid="{00000000-0005-0000-0000-000003060000}"/>
    <cellStyle name="0_내역서_학교숲관리내역서-0222-제출용_청록일위대가2006 2" xfId="1497" xr:uid="{00000000-0005-0000-0000-000004060000}"/>
    <cellStyle name="0_내역서_학교숲관리내역서-최종" xfId="440" xr:uid="{00000000-0005-0000-0000-000005060000}"/>
    <cellStyle name="0_내역서_학교숲관리내역서-최종 2" xfId="1498" xr:uid="{00000000-0005-0000-0000-000006060000}"/>
    <cellStyle name="0_내역서_학교숲관리내역서-최종_내역(금빛초)" xfId="441" xr:uid="{00000000-0005-0000-0000-000007060000}"/>
    <cellStyle name="0_내역서_학교숲관리내역서-최종_내역(금빛초) 2" xfId="1499" xr:uid="{00000000-0005-0000-0000-000008060000}"/>
    <cellStyle name="0_내역서_학교숲관리내역서-최종_내역(금빛초)_청록일위대가2006" xfId="442" xr:uid="{00000000-0005-0000-0000-000009060000}"/>
    <cellStyle name="0_내역서_학교숲관리내역서-최종_내역(금빛초)_청록일위대가2006 2" xfId="1500" xr:uid="{00000000-0005-0000-0000-00000A060000}"/>
    <cellStyle name="0_내역서_학교숲관리내역서-최종_내역(성남서초)" xfId="443" xr:uid="{00000000-0005-0000-0000-00000B060000}"/>
    <cellStyle name="0_내역서_학교숲관리내역서-최종_내역(성남서초) 2" xfId="1501" xr:uid="{00000000-0005-0000-0000-00000C060000}"/>
    <cellStyle name="0_내역서_학교숲관리내역서-최종_내역(성남서초)_청록일위대가2006" xfId="444" xr:uid="{00000000-0005-0000-0000-00000D060000}"/>
    <cellStyle name="0_내역서_학교숲관리내역서-최종_내역(성남서초)_청록일위대가2006 2" xfId="1502" xr:uid="{00000000-0005-0000-0000-00000E060000}"/>
    <cellStyle name="0_내역서_학교숲관리내역서-최종_청록일위대가2006" xfId="445" xr:uid="{00000000-0005-0000-0000-00000F060000}"/>
    <cellStyle name="0_내역서_학교숲관리내역서-최종_청록일위대가2006 2" xfId="1503" xr:uid="{00000000-0005-0000-0000-000010060000}"/>
    <cellStyle name="0_내역서2" xfId="446" xr:uid="{00000000-0005-0000-0000-000011060000}"/>
    <cellStyle name="0_단가산출서" xfId="447" xr:uid="{00000000-0005-0000-0000-000012060000}"/>
    <cellStyle name="0_수량산출서" xfId="448" xr:uid="{00000000-0005-0000-0000-000013060000}"/>
    <cellStyle name="0_숭실대학교 걷고싶은 거리 녹화사업" xfId="449" xr:uid="{00000000-0005-0000-0000-000014060000}"/>
    <cellStyle name="0_숭실대학교 걷고싶은 거리 녹화사업 2" xfId="1504" xr:uid="{00000000-0005-0000-0000-000015060000}"/>
    <cellStyle name="0_숭실대학교 걷고싶은 거리 녹화사업_1" xfId="450" xr:uid="{00000000-0005-0000-0000-000016060000}"/>
    <cellStyle name="0_숭실대학교 걷고싶은 거리 녹화사업_2005년학교숲" xfId="451" xr:uid="{00000000-0005-0000-0000-000017060000}"/>
    <cellStyle name="0_숭실대학교 걷고싶은 거리 녹화사업_2005년학교숲 2" xfId="1505" xr:uid="{00000000-0005-0000-0000-000018060000}"/>
    <cellStyle name="0_숭실대학교 걷고싶은 거리 녹화사업_2005년학교숲_2006년학교숲내역서(폐기물)1" xfId="452" xr:uid="{00000000-0005-0000-0000-000019060000}"/>
    <cellStyle name="0_숭실대학교 걷고싶은 거리 녹화사업_2005년학교숲_2006년학교숲내역서(폐기물)1 2" xfId="1506" xr:uid="{00000000-0005-0000-0000-00001A060000}"/>
    <cellStyle name="0_숭실대학교 걷고싶은 거리 녹화사업_2005년학교숲_2006년학교숲내역서(폐기물)1_청록일위대가2006" xfId="453" xr:uid="{00000000-0005-0000-0000-00001B060000}"/>
    <cellStyle name="0_숭실대학교 걷고싶은 거리 녹화사업_2005년학교숲_2006년학교숲내역서(폐기물)1_청록일위대가2006 2" xfId="1507" xr:uid="{00000000-0005-0000-0000-00001C060000}"/>
    <cellStyle name="0_숭실대학교 걷고싶은 거리 녹화사업_2005년학교숲_2006년학교숲내역서1" xfId="454" xr:uid="{00000000-0005-0000-0000-00001D060000}"/>
    <cellStyle name="0_숭실대학교 걷고싶은 거리 녹화사업_2005년학교숲_2006년학교숲내역서1 2" xfId="1508" xr:uid="{00000000-0005-0000-0000-00001E060000}"/>
    <cellStyle name="0_숭실대학교 걷고싶은 거리 녹화사업_2005년학교숲_2006년학교숲내역서1_내역(금빛초)" xfId="455" xr:uid="{00000000-0005-0000-0000-00001F060000}"/>
    <cellStyle name="0_숭실대학교 걷고싶은 거리 녹화사업_2005년학교숲_2006년학교숲내역서1_내역(금빛초) 2" xfId="1509" xr:uid="{00000000-0005-0000-0000-000020060000}"/>
    <cellStyle name="0_숭실대학교 걷고싶은 거리 녹화사업_2005년학교숲_2006년학교숲내역서1_내역(금빛초)_청록일위대가2006" xfId="456" xr:uid="{00000000-0005-0000-0000-000021060000}"/>
    <cellStyle name="0_숭실대학교 걷고싶은 거리 녹화사업_2005년학교숲_2006년학교숲내역서1_내역(금빛초)_청록일위대가2006 2" xfId="1510" xr:uid="{00000000-0005-0000-0000-000022060000}"/>
    <cellStyle name="0_숭실대학교 걷고싶은 거리 녹화사업_2005년학교숲_2006년학교숲내역서1_내역(성남서초)" xfId="457" xr:uid="{00000000-0005-0000-0000-000023060000}"/>
    <cellStyle name="0_숭실대학교 걷고싶은 거리 녹화사업_2005년학교숲_2006년학교숲내역서1_내역(성남서초) 2" xfId="1511" xr:uid="{00000000-0005-0000-0000-000024060000}"/>
    <cellStyle name="0_숭실대학교 걷고싶은 거리 녹화사업_2005년학교숲_2006년학교숲내역서1_내역(성남서초)_청록일위대가2006" xfId="458" xr:uid="{00000000-0005-0000-0000-000025060000}"/>
    <cellStyle name="0_숭실대학교 걷고싶은 거리 녹화사업_2005년학교숲_2006년학교숲내역서1_내역(성남서초)_청록일위대가2006 2" xfId="1512" xr:uid="{00000000-0005-0000-0000-000026060000}"/>
    <cellStyle name="0_숭실대학교 걷고싶은 거리 녹화사업_2005년학교숲_2006년학교숲내역서1_청록일위대가2006" xfId="459" xr:uid="{00000000-0005-0000-0000-000027060000}"/>
    <cellStyle name="0_숭실대학교 걷고싶은 거리 녹화사업_2005년학교숲_2006년학교숲내역서1_청록일위대가2006 2" xfId="1513" xr:uid="{00000000-0005-0000-0000-000028060000}"/>
    <cellStyle name="0_숭실대학교 걷고싶은 거리 녹화사업_2005년학교숲_기초일위" xfId="460" xr:uid="{00000000-0005-0000-0000-000029060000}"/>
    <cellStyle name="0_숭실대학교 걷고싶은 거리 녹화사업_2005년학교숲_기초일위 2" xfId="1514" xr:uid="{00000000-0005-0000-0000-00002A060000}"/>
    <cellStyle name="0_숭실대학교 걷고싶은 거리 녹화사업_2005년학교숲_기초일위_청록일위대가2006" xfId="461" xr:uid="{00000000-0005-0000-0000-00002B060000}"/>
    <cellStyle name="0_숭실대학교 걷고싶은 거리 녹화사업_2005년학교숲_기초일위_청록일위대가2006 2" xfId="1515" xr:uid="{00000000-0005-0000-0000-00002C060000}"/>
    <cellStyle name="0_숭실대학교 걷고싶은 거리 녹화사업_2005년학교숲_내역서" xfId="462" xr:uid="{00000000-0005-0000-0000-00002D060000}"/>
    <cellStyle name="0_숭실대학교 걷고싶은 거리 녹화사업_2005년학교숲_내역서 2" xfId="1516" xr:uid="{00000000-0005-0000-0000-00002E060000}"/>
    <cellStyle name="0_숭실대학교 걷고싶은 거리 녹화사업_2005년학교숲_내역서_청록일위대가2006" xfId="463" xr:uid="{00000000-0005-0000-0000-00002F060000}"/>
    <cellStyle name="0_숭실대학교 걷고싶은 거리 녹화사업_2005년학교숲_내역서_청록일위대가2006 2" xfId="1517" xr:uid="{00000000-0005-0000-0000-000030060000}"/>
    <cellStyle name="0_숭실대학교 걷고싶은 거리 녹화사업_2005년학교숲_도심속 소공원 조성공사" xfId="464" xr:uid="{00000000-0005-0000-0000-000031060000}"/>
    <cellStyle name="0_숭실대학교 걷고싶은 거리 녹화사업_2005년학교숲_도심속 소공원 조성공사 2" xfId="1518" xr:uid="{00000000-0005-0000-0000-000032060000}"/>
    <cellStyle name="0_숭실대학교 걷고싶은 거리 녹화사업_2005년학교숲_도심속 소공원 조성공사_청록일위대가2006" xfId="465" xr:uid="{00000000-0005-0000-0000-000033060000}"/>
    <cellStyle name="0_숭실대학교 걷고싶은 거리 녹화사업_2005년학교숲_도심속 소공원 조성공사_청록일위대가2006 2" xfId="1519" xr:uid="{00000000-0005-0000-0000-000034060000}"/>
    <cellStyle name="0_숭실대학교 걷고싶은 거리 녹화사업_2005년학교숲_성남시 보행자도로 휴게 녹지공간 조성공사" xfId="466" xr:uid="{00000000-0005-0000-0000-000035060000}"/>
    <cellStyle name="0_숭실대학교 걷고싶은 거리 녹화사업_2005년학교숲_성남시 보행자도로 휴게 녹지공간 조성공사 2" xfId="1520" xr:uid="{00000000-0005-0000-0000-000036060000}"/>
    <cellStyle name="0_숭실대학교 걷고싶은 거리 녹화사업_2005년학교숲_성남시 보행자도로 휴게 녹지공간 조성공사_청록일위대가2006" xfId="467" xr:uid="{00000000-0005-0000-0000-000037060000}"/>
    <cellStyle name="0_숭실대학교 걷고싶은 거리 녹화사업_2005년학교숲_성남시 보행자도로 휴게 녹지공간 조성공사_청록일위대가2006 2" xfId="1521" xr:uid="{00000000-0005-0000-0000-000038060000}"/>
    <cellStyle name="0_숭실대학교 걷고싶은 거리 녹화사업_2005년학교숲_용인데시앙내역서" xfId="468" xr:uid="{00000000-0005-0000-0000-000039060000}"/>
    <cellStyle name="0_숭실대학교 걷고싶은 거리 녹화사업_2005년학교숲_용인데시앙내역서 2" xfId="1522" xr:uid="{00000000-0005-0000-0000-00003A060000}"/>
    <cellStyle name="0_숭실대학교 걷고싶은 거리 녹화사업_2005년학교숲_용인데시앙내역서_청록일위대가2006" xfId="469" xr:uid="{00000000-0005-0000-0000-00003B060000}"/>
    <cellStyle name="0_숭실대학교 걷고싶은 거리 녹화사업_2005년학교숲_용인데시앙내역서_청록일위대가2006 2" xfId="1523" xr:uid="{00000000-0005-0000-0000-00003C060000}"/>
    <cellStyle name="0_숭실대학교 걷고싶은 거리 녹화사업_2005년학교숲_중기단가" xfId="470" xr:uid="{00000000-0005-0000-0000-00003D060000}"/>
    <cellStyle name="0_숭실대학교 걷고싶은 거리 녹화사업_2005년학교숲_중기단가 2" xfId="1524" xr:uid="{00000000-0005-0000-0000-00003E060000}"/>
    <cellStyle name="0_숭실대학교 걷고싶은 거리 녹화사업_2005년학교숲_중기단가_청록일위대가2006" xfId="471" xr:uid="{00000000-0005-0000-0000-00003F060000}"/>
    <cellStyle name="0_숭실대학교 걷고싶은 거리 녹화사업_2005년학교숲_중기단가_청록일위대가2006 2" xfId="1525" xr:uid="{00000000-0005-0000-0000-000040060000}"/>
    <cellStyle name="0_숭실대학교 걷고싶은 거리 녹화사업_2005년학교숲_철거수량산출" xfId="472" xr:uid="{00000000-0005-0000-0000-000041060000}"/>
    <cellStyle name="0_숭실대학교 걷고싶은 거리 녹화사업_2005년학교숲_철거수량산출 2" xfId="1526" xr:uid="{00000000-0005-0000-0000-000042060000}"/>
    <cellStyle name="0_숭실대학교 걷고싶은 거리 녹화사업_2005년학교숲_철거수량산출_청록일위대가2006" xfId="473" xr:uid="{00000000-0005-0000-0000-000043060000}"/>
    <cellStyle name="0_숭실대학교 걷고싶은 거리 녹화사업_2005년학교숲_철거수량산출_청록일위대가2006 2" xfId="1527" xr:uid="{00000000-0005-0000-0000-000044060000}"/>
    <cellStyle name="0_숭실대학교 걷고싶은 거리 녹화사업_2005년학교숲_청록일위대가2006" xfId="474" xr:uid="{00000000-0005-0000-0000-000045060000}"/>
    <cellStyle name="0_숭실대학교 걷고싶은 거리 녹화사업_2005년학교숲_청록일위대가2006 2" xfId="1528" xr:uid="{00000000-0005-0000-0000-000046060000}"/>
    <cellStyle name="0_숭실대학교 걷고싶은 거리 녹화사업_2005년학교숲_청록일위대가2006_청록일위대가2006" xfId="475" xr:uid="{00000000-0005-0000-0000-000047060000}"/>
    <cellStyle name="0_숭실대학교 걷고싶은 거리 녹화사업_2005년학교숲_청록일위대가2006_청록일위대가2006 2" xfId="1529" xr:uid="{00000000-0005-0000-0000-000048060000}"/>
    <cellStyle name="0_숭실대학교 걷고싶은 거리 녹화사업_2006년학교숲내역서1" xfId="476" xr:uid="{00000000-0005-0000-0000-000049060000}"/>
    <cellStyle name="0_숭실대학교 걷고싶은 거리 녹화사업_2006년학교숲내역서1 2" xfId="1530" xr:uid="{00000000-0005-0000-0000-00004A060000}"/>
    <cellStyle name="0_숭실대학교 걷고싶은 거리 녹화사업_2006년학교숲내역서1_2006년학교숲내역서(폐기물)1" xfId="477" xr:uid="{00000000-0005-0000-0000-00004B060000}"/>
    <cellStyle name="0_숭실대학교 걷고싶은 거리 녹화사업_2006년학교숲내역서1_2006년학교숲내역서(폐기물)1 2" xfId="1531" xr:uid="{00000000-0005-0000-0000-00004C060000}"/>
    <cellStyle name="0_숭실대학교 걷고싶은 거리 녹화사업_2006년학교숲내역서1_2006년학교숲내역서(폐기물)1_청록일위대가2006" xfId="478" xr:uid="{00000000-0005-0000-0000-00004D060000}"/>
    <cellStyle name="0_숭실대학교 걷고싶은 거리 녹화사업_2006년학교숲내역서1_2006년학교숲내역서(폐기물)1_청록일위대가2006 2" xfId="1532" xr:uid="{00000000-0005-0000-0000-00004E060000}"/>
    <cellStyle name="0_숭실대학교 걷고싶은 거리 녹화사업_2006년학교숲내역서1_2006년학교숲내역서1" xfId="479" xr:uid="{00000000-0005-0000-0000-00004F060000}"/>
    <cellStyle name="0_숭실대학교 걷고싶은 거리 녹화사업_2006년학교숲내역서1_2006년학교숲내역서1 2" xfId="1533" xr:uid="{00000000-0005-0000-0000-000050060000}"/>
    <cellStyle name="0_숭실대학교 걷고싶은 거리 녹화사업_2006년학교숲내역서1_2006년학교숲내역서1_내역(금빛초)" xfId="480" xr:uid="{00000000-0005-0000-0000-000051060000}"/>
    <cellStyle name="0_숭실대학교 걷고싶은 거리 녹화사업_2006년학교숲내역서1_2006년학교숲내역서1_내역(금빛초) 2" xfId="1534" xr:uid="{00000000-0005-0000-0000-000052060000}"/>
    <cellStyle name="0_숭실대학교 걷고싶은 거리 녹화사업_2006년학교숲내역서1_2006년학교숲내역서1_내역(금빛초)_청록일위대가2006" xfId="481" xr:uid="{00000000-0005-0000-0000-000053060000}"/>
    <cellStyle name="0_숭실대학교 걷고싶은 거리 녹화사업_2006년학교숲내역서1_2006년학교숲내역서1_내역(금빛초)_청록일위대가2006 2" xfId="1535" xr:uid="{00000000-0005-0000-0000-000054060000}"/>
    <cellStyle name="0_숭실대학교 걷고싶은 거리 녹화사업_2006년학교숲내역서1_2006년학교숲내역서1_내역(성남서초)" xfId="482" xr:uid="{00000000-0005-0000-0000-000055060000}"/>
    <cellStyle name="0_숭실대학교 걷고싶은 거리 녹화사업_2006년학교숲내역서1_2006년학교숲내역서1_내역(성남서초) 2" xfId="1536" xr:uid="{00000000-0005-0000-0000-000056060000}"/>
    <cellStyle name="0_숭실대학교 걷고싶은 거리 녹화사업_2006년학교숲내역서1_2006년학교숲내역서1_내역(성남서초)_청록일위대가2006" xfId="483" xr:uid="{00000000-0005-0000-0000-000057060000}"/>
    <cellStyle name="0_숭실대학교 걷고싶은 거리 녹화사업_2006년학교숲내역서1_2006년학교숲내역서1_내역(성남서초)_청록일위대가2006 2" xfId="1537" xr:uid="{00000000-0005-0000-0000-000058060000}"/>
    <cellStyle name="0_숭실대학교 걷고싶은 거리 녹화사업_2006년학교숲내역서1_2006년학교숲내역서1_청록일위대가2006" xfId="484" xr:uid="{00000000-0005-0000-0000-000059060000}"/>
    <cellStyle name="0_숭실대학교 걷고싶은 거리 녹화사업_2006년학교숲내역서1_2006년학교숲내역서1_청록일위대가2006 2" xfId="1538" xr:uid="{00000000-0005-0000-0000-00005A060000}"/>
    <cellStyle name="0_숭실대학교 걷고싶은 거리 녹화사업_2006년학교숲내역서1_기초일위" xfId="485" xr:uid="{00000000-0005-0000-0000-00005B060000}"/>
    <cellStyle name="0_숭실대학교 걷고싶은 거리 녹화사업_2006년학교숲내역서1_기초일위 2" xfId="1539" xr:uid="{00000000-0005-0000-0000-00005C060000}"/>
    <cellStyle name="0_숭실대학교 걷고싶은 거리 녹화사업_2006년학교숲내역서1_기초일위_청록일위대가2006" xfId="486" xr:uid="{00000000-0005-0000-0000-00005D060000}"/>
    <cellStyle name="0_숭실대학교 걷고싶은 거리 녹화사업_2006년학교숲내역서1_기초일위_청록일위대가2006 2" xfId="1540" xr:uid="{00000000-0005-0000-0000-00005E060000}"/>
    <cellStyle name="0_숭실대학교 걷고싶은 거리 녹화사업_2006년학교숲내역서1_내역서" xfId="487" xr:uid="{00000000-0005-0000-0000-00005F060000}"/>
    <cellStyle name="0_숭실대학교 걷고싶은 거리 녹화사업_2006년학교숲내역서1_내역서 2" xfId="1541" xr:uid="{00000000-0005-0000-0000-000060060000}"/>
    <cellStyle name="0_숭실대학교 걷고싶은 거리 녹화사업_2006년학교숲내역서1_내역서_청록일위대가2006" xfId="488" xr:uid="{00000000-0005-0000-0000-000061060000}"/>
    <cellStyle name="0_숭실대학교 걷고싶은 거리 녹화사업_2006년학교숲내역서1_내역서_청록일위대가2006 2" xfId="1542" xr:uid="{00000000-0005-0000-0000-000062060000}"/>
    <cellStyle name="0_숭실대학교 걷고싶은 거리 녹화사업_2006년학교숲내역서1_도심속 소공원 조성공사" xfId="489" xr:uid="{00000000-0005-0000-0000-000063060000}"/>
    <cellStyle name="0_숭실대학교 걷고싶은 거리 녹화사업_2006년학교숲내역서1_도심속 소공원 조성공사 2" xfId="1543" xr:uid="{00000000-0005-0000-0000-000064060000}"/>
    <cellStyle name="0_숭실대학교 걷고싶은 거리 녹화사업_2006년학교숲내역서1_도심속 소공원 조성공사_청록일위대가2006" xfId="490" xr:uid="{00000000-0005-0000-0000-000065060000}"/>
    <cellStyle name="0_숭실대학교 걷고싶은 거리 녹화사업_2006년학교숲내역서1_도심속 소공원 조성공사_청록일위대가2006 2" xfId="1544" xr:uid="{00000000-0005-0000-0000-000066060000}"/>
    <cellStyle name="0_숭실대학교 걷고싶은 거리 녹화사업_2006년학교숲내역서1_성남시 보행자도로 휴게 녹지공간 조성공사" xfId="491" xr:uid="{00000000-0005-0000-0000-000067060000}"/>
    <cellStyle name="0_숭실대학교 걷고싶은 거리 녹화사업_2006년학교숲내역서1_성남시 보행자도로 휴게 녹지공간 조성공사 2" xfId="1545" xr:uid="{00000000-0005-0000-0000-000068060000}"/>
    <cellStyle name="0_숭실대학교 걷고싶은 거리 녹화사업_2006년학교숲내역서1_성남시 보행자도로 휴게 녹지공간 조성공사_청록일위대가2006" xfId="492" xr:uid="{00000000-0005-0000-0000-000069060000}"/>
    <cellStyle name="0_숭실대학교 걷고싶은 거리 녹화사업_2006년학교숲내역서1_성남시 보행자도로 휴게 녹지공간 조성공사_청록일위대가2006 2" xfId="1546" xr:uid="{00000000-0005-0000-0000-00006A060000}"/>
    <cellStyle name="0_숭실대학교 걷고싶은 거리 녹화사업_2006년학교숲내역서1_용인데시앙내역서" xfId="493" xr:uid="{00000000-0005-0000-0000-00006B060000}"/>
    <cellStyle name="0_숭실대학교 걷고싶은 거리 녹화사업_2006년학교숲내역서1_용인데시앙내역서 2" xfId="1547" xr:uid="{00000000-0005-0000-0000-00006C060000}"/>
    <cellStyle name="0_숭실대학교 걷고싶은 거리 녹화사업_2006년학교숲내역서1_용인데시앙내역서_청록일위대가2006" xfId="494" xr:uid="{00000000-0005-0000-0000-00006D060000}"/>
    <cellStyle name="0_숭실대학교 걷고싶은 거리 녹화사업_2006년학교숲내역서1_용인데시앙내역서_청록일위대가2006 2" xfId="1548" xr:uid="{00000000-0005-0000-0000-00006E060000}"/>
    <cellStyle name="0_숭실대학교 걷고싶은 거리 녹화사업_2006년학교숲내역서1_중기단가" xfId="495" xr:uid="{00000000-0005-0000-0000-00006F060000}"/>
    <cellStyle name="0_숭실대학교 걷고싶은 거리 녹화사업_2006년학교숲내역서1_중기단가 2" xfId="1549" xr:uid="{00000000-0005-0000-0000-000070060000}"/>
    <cellStyle name="0_숭실대학교 걷고싶은 거리 녹화사업_2006년학교숲내역서1_중기단가_청록일위대가2006" xfId="496" xr:uid="{00000000-0005-0000-0000-000071060000}"/>
    <cellStyle name="0_숭실대학교 걷고싶은 거리 녹화사업_2006년학교숲내역서1_중기단가_청록일위대가2006 2" xfId="1550" xr:uid="{00000000-0005-0000-0000-000072060000}"/>
    <cellStyle name="0_숭실대학교 걷고싶은 거리 녹화사업_2006년학교숲내역서1_철거수량산출" xfId="497" xr:uid="{00000000-0005-0000-0000-000073060000}"/>
    <cellStyle name="0_숭실대학교 걷고싶은 거리 녹화사업_2006년학교숲내역서1_철거수량산출 2" xfId="1551" xr:uid="{00000000-0005-0000-0000-000074060000}"/>
    <cellStyle name="0_숭실대학교 걷고싶은 거리 녹화사업_2006년학교숲내역서1_철거수량산출_청록일위대가2006" xfId="498" xr:uid="{00000000-0005-0000-0000-000075060000}"/>
    <cellStyle name="0_숭실대학교 걷고싶은 거리 녹화사업_2006년학교숲내역서1_철거수량산출_청록일위대가2006 2" xfId="1552" xr:uid="{00000000-0005-0000-0000-000076060000}"/>
    <cellStyle name="0_숭실대학교 걷고싶은 거리 녹화사업_2006년학교숲내역서1_청록일위대가2006" xfId="499" xr:uid="{00000000-0005-0000-0000-000077060000}"/>
    <cellStyle name="0_숭실대학교 걷고싶은 거리 녹화사업_2006년학교숲내역서1_청록일위대가2006 2" xfId="1553" xr:uid="{00000000-0005-0000-0000-000078060000}"/>
    <cellStyle name="0_숭실대학교 걷고싶은 거리 녹화사업_2006년학교숲내역서1_청록일위대가2006_청록일위대가2006" xfId="500" xr:uid="{00000000-0005-0000-0000-000079060000}"/>
    <cellStyle name="0_숭실대학교 걷고싶은 거리 녹화사업_2006년학교숲내역서1_청록일위대가2006_청록일위대가2006 2" xfId="1554" xr:uid="{00000000-0005-0000-0000-00007A060000}"/>
    <cellStyle name="0_숭실대학교 걷고싶은 거리 녹화사업_2차내역서-0222-제출용" xfId="501" xr:uid="{00000000-0005-0000-0000-00007B060000}"/>
    <cellStyle name="0_숭실대학교 걷고싶은 거리 녹화사업_2차내역서-0222-제출용 2" xfId="1555" xr:uid="{00000000-0005-0000-0000-00007C060000}"/>
    <cellStyle name="0_숭실대학교 걷고싶은 거리 녹화사업_2차내역서-0222-제출용_내역(금빛초)" xfId="502" xr:uid="{00000000-0005-0000-0000-00007D060000}"/>
    <cellStyle name="0_숭실대학교 걷고싶은 거리 녹화사업_2차내역서-0222-제출용_내역(금빛초) 2" xfId="1556" xr:uid="{00000000-0005-0000-0000-00007E060000}"/>
    <cellStyle name="0_숭실대학교 걷고싶은 거리 녹화사업_2차내역서-0222-제출용_내역(금빛초)_청록일위대가2006" xfId="503" xr:uid="{00000000-0005-0000-0000-00007F060000}"/>
    <cellStyle name="0_숭실대학교 걷고싶은 거리 녹화사업_2차내역서-0222-제출용_내역(금빛초)_청록일위대가2006 2" xfId="1557" xr:uid="{00000000-0005-0000-0000-000080060000}"/>
    <cellStyle name="0_숭실대학교 걷고싶은 거리 녹화사업_2차내역서-0222-제출용_내역(성남서초)" xfId="504" xr:uid="{00000000-0005-0000-0000-000081060000}"/>
    <cellStyle name="0_숭실대학교 걷고싶은 거리 녹화사업_2차내역서-0222-제출용_내역(성남서초) 2" xfId="1558" xr:uid="{00000000-0005-0000-0000-000082060000}"/>
    <cellStyle name="0_숭실대학교 걷고싶은 거리 녹화사업_2차내역서-0222-제출용_내역(성남서초)_청록일위대가2006" xfId="505" xr:uid="{00000000-0005-0000-0000-000083060000}"/>
    <cellStyle name="0_숭실대학교 걷고싶은 거리 녹화사업_2차내역서-0222-제출용_내역(성남서초)_청록일위대가2006 2" xfId="1559" xr:uid="{00000000-0005-0000-0000-000084060000}"/>
    <cellStyle name="0_숭실대학교 걷고싶은 거리 녹화사업_2차내역서-0222-제출용_청록일위대가2006" xfId="506" xr:uid="{00000000-0005-0000-0000-000085060000}"/>
    <cellStyle name="0_숭실대학교 걷고싶은 거리 녹화사업_2차내역서-0222-제출용_청록일위대가2006 2" xfId="1560" xr:uid="{00000000-0005-0000-0000-000086060000}"/>
    <cellStyle name="0_숭실대학교 걷고싶은 거리 녹화사업_내역(금빛초)" xfId="507" xr:uid="{00000000-0005-0000-0000-000087060000}"/>
    <cellStyle name="0_숭실대학교 걷고싶은 거리 녹화사업_내역(금빛초) 2" xfId="1561" xr:uid="{00000000-0005-0000-0000-000088060000}"/>
    <cellStyle name="0_숭실대학교 걷고싶은 거리 녹화사업_내역(금빛초)_청록일위대가2006" xfId="508" xr:uid="{00000000-0005-0000-0000-000089060000}"/>
    <cellStyle name="0_숭실대학교 걷고싶은 거리 녹화사업_내역(금빛초)_청록일위대가2006 2" xfId="1562" xr:uid="{00000000-0005-0000-0000-00008A060000}"/>
    <cellStyle name="0_숭실대학교 걷고싶은 거리 녹화사업_내역(성남서초)" xfId="509" xr:uid="{00000000-0005-0000-0000-00008B060000}"/>
    <cellStyle name="0_숭실대학교 걷고싶은 거리 녹화사업_내역(성남서초) 2" xfId="1563" xr:uid="{00000000-0005-0000-0000-00008C060000}"/>
    <cellStyle name="0_숭실대학교 걷고싶은 거리 녹화사업_내역(성남서초)_청록일위대가2006" xfId="510" xr:uid="{00000000-0005-0000-0000-00008D060000}"/>
    <cellStyle name="0_숭실대학교 걷고싶은 거리 녹화사업_내역(성남서초)_청록일위대가2006 2" xfId="1564" xr:uid="{00000000-0005-0000-0000-00008E060000}"/>
    <cellStyle name="0_숭실대학교 걷고싶은 거리 녹화사업_내역서-0223조경-제출용" xfId="511" xr:uid="{00000000-0005-0000-0000-00008F060000}"/>
    <cellStyle name="0_숭실대학교 걷고싶은 거리 녹화사업_내역서-0223조경-제출용 2" xfId="1565" xr:uid="{00000000-0005-0000-0000-000090060000}"/>
    <cellStyle name="0_숭실대학교 걷고싶은 거리 녹화사업_내역서-0223조경-제출용_2006년학교숲내역서(폐기물)1" xfId="512" xr:uid="{00000000-0005-0000-0000-000091060000}"/>
    <cellStyle name="0_숭실대학교 걷고싶은 거리 녹화사업_내역서-0223조경-제출용_2006년학교숲내역서(폐기물)1 2" xfId="1566" xr:uid="{00000000-0005-0000-0000-000092060000}"/>
    <cellStyle name="0_숭실대학교 걷고싶은 거리 녹화사업_내역서-0223조경-제출용_2006년학교숲내역서(폐기물)1_청록일위대가2006" xfId="513" xr:uid="{00000000-0005-0000-0000-000093060000}"/>
    <cellStyle name="0_숭실대학교 걷고싶은 거리 녹화사업_내역서-0223조경-제출용_2006년학교숲내역서(폐기물)1_청록일위대가2006 2" xfId="1567" xr:uid="{00000000-0005-0000-0000-000094060000}"/>
    <cellStyle name="0_숭실대학교 걷고싶은 거리 녹화사업_내역서-0223조경-제출용_2006년학교숲내역서1" xfId="514" xr:uid="{00000000-0005-0000-0000-000095060000}"/>
    <cellStyle name="0_숭실대학교 걷고싶은 거리 녹화사업_내역서-0223조경-제출용_2006년학교숲내역서1 2" xfId="1568" xr:uid="{00000000-0005-0000-0000-000096060000}"/>
    <cellStyle name="0_숭실대학교 걷고싶은 거리 녹화사업_내역서-0223조경-제출용_2006년학교숲내역서1_내역(금빛초)" xfId="515" xr:uid="{00000000-0005-0000-0000-000097060000}"/>
    <cellStyle name="0_숭실대학교 걷고싶은 거리 녹화사업_내역서-0223조경-제출용_2006년학교숲내역서1_내역(금빛초) 2" xfId="1569" xr:uid="{00000000-0005-0000-0000-000098060000}"/>
    <cellStyle name="0_숭실대학교 걷고싶은 거리 녹화사업_내역서-0223조경-제출용_2006년학교숲내역서1_내역(금빛초)_청록일위대가2006" xfId="516" xr:uid="{00000000-0005-0000-0000-000099060000}"/>
    <cellStyle name="0_숭실대학교 걷고싶은 거리 녹화사업_내역서-0223조경-제출용_2006년학교숲내역서1_내역(금빛초)_청록일위대가2006 2" xfId="1570" xr:uid="{00000000-0005-0000-0000-00009A060000}"/>
    <cellStyle name="0_숭실대학교 걷고싶은 거리 녹화사업_내역서-0223조경-제출용_2006년학교숲내역서1_내역(성남서초)" xfId="517" xr:uid="{00000000-0005-0000-0000-00009B060000}"/>
    <cellStyle name="0_숭실대학교 걷고싶은 거리 녹화사업_내역서-0223조경-제출용_2006년학교숲내역서1_내역(성남서초) 2" xfId="1571" xr:uid="{00000000-0005-0000-0000-00009C060000}"/>
    <cellStyle name="0_숭실대학교 걷고싶은 거리 녹화사업_내역서-0223조경-제출용_2006년학교숲내역서1_내역(성남서초)_청록일위대가2006" xfId="518" xr:uid="{00000000-0005-0000-0000-00009D060000}"/>
    <cellStyle name="0_숭실대학교 걷고싶은 거리 녹화사업_내역서-0223조경-제출용_2006년학교숲내역서1_내역(성남서초)_청록일위대가2006 2" xfId="1572" xr:uid="{00000000-0005-0000-0000-00009E060000}"/>
    <cellStyle name="0_숭실대학교 걷고싶은 거리 녹화사업_내역서-0223조경-제출용_2006년학교숲내역서1_청록일위대가2006" xfId="519" xr:uid="{00000000-0005-0000-0000-00009F060000}"/>
    <cellStyle name="0_숭실대학교 걷고싶은 거리 녹화사업_내역서-0223조경-제출용_2006년학교숲내역서1_청록일위대가2006 2" xfId="1573" xr:uid="{00000000-0005-0000-0000-0000A0060000}"/>
    <cellStyle name="0_숭실대학교 걷고싶은 거리 녹화사업_내역서-0223조경-제출용_8단지-제출용" xfId="520" xr:uid="{00000000-0005-0000-0000-0000A1060000}"/>
    <cellStyle name="0_숭실대학교 걷고싶은 거리 녹화사업_내역서-0223조경-제출용_8단지-제출용 2" xfId="1574" xr:uid="{00000000-0005-0000-0000-0000A2060000}"/>
    <cellStyle name="0_숭실대학교 걷고싶은 거리 녹화사업_내역서-0223조경-제출용_8단지-제출용_내역(금빛초)" xfId="521" xr:uid="{00000000-0005-0000-0000-0000A3060000}"/>
    <cellStyle name="0_숭실대학교 걷고싶은 거리 녹화사업_내역서-0223조경-제출용_8단지-제출용_내역(금빛초) 2" xfId="1575" xr:uid="{00000000-0005-0000-0000-0000A4060000}"/>
    <cellStyle name="0_숭실대학교 걷고싶은 거리 녹화사업_내역서-0223조경-제출용_8단지-제출용_내역(금빛초)_청록일위대가2006" xfId="522" xr:uid="{00000000-0005-0000-0000-0000A5060000}"/>
    <cellStyle name="0_숭실대학교 걷고싶은 거리 녹화사업_내역서-0223조경-제출용_8단지-제출용_내역(금빛초)_청록일위대가2006 2" xfId="1576" xr:uid="{00000000-0005-0000-0000-0000A6060000}"/>
    <cellStyle name="0_숭실대학교 걷고싶은 거리 녹화사업_내역서-0223조경-제출용_8단지-제출용_내역(성남서초)" xfId="523" xr:uid="{00000000-0005-0000-0000-0000A7060000}"/>
    <cellStyle name="0_숭실대학교 걷고싶은 거리 녹화사업_내역서-0223조경-제출용_8단지-제출용_내역(성남서초) 2" xfId="1577" xr:uid="{00000000-0005-0000-0000-0000A8060000}"/>
    <cellStyle name="0_숭실대학교 걷고싶은 거리 녹화사업_내역서-0223조경-제출용_8단지-제출용_내역(성남서초)_청록일위대가2006" xfId="524" xr:uid="{00000000-0005-0000-0000-0000A9060000}"/>
    <cellStyle name="0_숭실대학교 걷고싶은 거리 녹화사업_내역서-0223조경-제출용_8단지-제출용_내역(성남서초)_청록일위대가2006 2" xfId="1578" xr:uid="{00000000-0005-0000-0000-0000AA060000}"/>
    <cellStyle name="0_숭실대학교 걷고싶은 거리 녹화사업_내역서-0223조경-제출용_8단지-제출용_청록일위대가2006" xfId="525" xr:uid="{00000000-0005-0000-0000-0000AB060000}"/>
    <cellStyle name="0_숭실대학교 걷고싶은 거리 녹화사업_내역서-0223조경-제출용_8단지-제출용_청록일위대가2006 2" xfId="1579" xr:uid="{00000000-0005-0000-0000-0000AC060000}"/>
    <cellStyle name="0_숭실대학교 걷고싶은 거리 녹화사업_내역서-0223조경-제출용_기초일위" xfId="526" xr:uid="{00000000-0005-0000-0000-0000AD060000}"/>
    <cellStyle name="0_숭실대학교 걷고싶은 거리 녹화사업_내역서-0223조경-제출용_기초일위 2" xfId="1580" xr:uid="{00000000-0005-0000-0000-0000AE060000}"/>
    <cellStyle name="0_숭실대학교 걷고싶은 거리 녹화사업_내역서-0223조경-제출용_기초일위_청록일위대가2006" xfId="527" xr:uid="{00000000-0005-0000-0000-0000AF060000}"/>
    <cellStyle name="0_숭실대학교 걷고싶은 거리 녹화사업_내역서-0223조경-제출용_기초일위_청록일위대가2006 2" xfId="1581" xr:uid="{00000000-0005-0000-0000-0000B0060000}"/>
    <cellStyle name="0_숭실대학교 걷고싶은 거리 녹화사업_내역서-0223조경-제출용_내역서" xfId="528" xr:uid="{00000000-0005-0000-0000-0000B1060000}"/>
    <cellStyle name="0_숭실대학교 걷고싶은 거리 녹화사업_내역서-0223조경-제출용_내역서 2" xfId="1582" xr:uid="{00000000-0005-0000-0000-0000B2060000}"/>
    <cellStyle name="0_숭실대학교 걷고싶은 거리 녹화사업_내역서-0223조경-제출용_내역서_청록일위대가2006" xfId="529" xr:uid="{00000000-0005-0000-0000-0000B3060000}"/>
    <cellStyle name="0_숭실대학교 걷고싶은 거리 녹화사업_내역서-0223조경-제출용_내역서_청록일위대가2006 2" xfId="1583" xr:uid="{00000000-0005-0000-0000-0000B4060000}"/>
    <cellStyle name="0_숭실대학교 걷고싶은 거리 녹화사업_내역서-0223조경-제출용_내역서-0309조경-제출용" xfId="530" xr:uid="{00000000-0005-0000-0000-0000B5060000}"/>
    <cellStyle name="0_숭실대학교 걷고싶은 거리 녹화사업_내역서-0223조경-제출용_내역서-0309조경-제출용 2" xfId="1584" xr:uid="{00000000-0005-0000-0000-0000B6060000}"/>
    <cellStyle name="0_숭실대학교 걷고싶은 거리 녹화사업_내역서-0223조경-제출용_내역서-0309조경-제출용_내역(금빛초)" xfId="531" xr:uid="{00000000-0005-0000-0000-0000B7060000}"/>
    <cellStyle name="0_숭실대학교 걷고싶은 거리 녹화사업_내역서-0223조경-제출용_내역서-0309조경-제출용_내역(금빛초) 2" xfId="1585" xr:uid="{00000000-0005-0000-0000-0000B8060000}"/>
    <cellStyle name="0_숭실대학교 걷고싶은 거리 녹화사업_내역서-0223조경-제출용_내역서-0309조경-제출용_내역(금빛초)_청록일위대가2006" xfId="532" xr:uid="{00000000-0005-0000-0000-0000B9060000}"/>
    <cellStyle name="0_숭실대학교 걷고싶은 거리 녹화사업_내역서-0223조경-제출용_내역서-0309조경-제출용_내역(금빛초)_청록일위대가2006 2" xfId="1586" xr:uid="{00000000-0005-0000-0000-0000BA060000}"/>
    <cellStyle name="0_숭실대학교 걷고싶은 거리 녹화사업_내역서-0223조경-제출용_내역서-0309조경-제출용_내역(성남서초)" xfId="533" xr:uid="{00000000-0005-0000-0000-0000BB060000}"/>
    <cellStyle name="0_숭실대학교 걷고싶은 거리 녹화사업_내역서-0223조경-제출용_내역서-0309조경-제출용_내역(성남서초) 2" xfId="1587" xr:uid="{00000000-0005-0000-0000-0000BC060000}"/>
    <cellStyle name="0_숭실대학교 걷고싶은 거리 녹화사업_내역서-0223조경-제출용_내역서-0309조경-제출용_내역(성남서초)_청록일위대가2006" xfId="534" xr:uid="{00000000-0005-0000-0000-0000BD060000}"/>
    <cellStyle name="0_숭실대학교 걷고싶은 거리 녹화사업_내역서-0223조경-제출용_내역서-0309조경-제출용_내역(성남서초)_청록일위대가2006 2" xfId="1588" xr:uid="{00000000-0005-0000-0000-0000BE060000}"/>
    <cellStyle name="0_숭실대학교 걷고싶은 거리 녹화사업_내역서-0223조경-제출용_내역서-0309조경-제출용_청록일위대가2006" xfId="535" xr:uid="{00000000-0005-0000-0000-0000BF060000}"/>
    <cellStyle name="0_숭실대학교 걷고싶은 거리 녹화사업_내역서-0223조경-제출용_내역서-0309조경-제출용_청록일위대가2006 2" xfId="1589" xr:uid="{00000000-0005-0000-0000-0000C0060000}"/>
    <cellStyle name="0_숭실대학교 걷고싶은 거리 녹화사업_내역서-0223조경-제출용_내역서0331" xfId="536" xr:uid="{00000000-0005-0000-0000-0000C1060000}"/>
    <cellStyle name="0_숭실대학교 걷고싶은 거리 녹화사업_내역서-0223조경-제출용_내역서0331 2" xfId="1590" xr:uid="{00000000-0005-0000-0000-0000C2060000}"/>
    <cellStyle name="0_숭실대학교 걷고싶은 거리 녹화사업_내역서-0223조경-제출용_내역서0331_내역(금빛초)" xfId="537" xr:uid="{00000000-0005-0000-0000-0000C3060000}"/>
    <cellStyle name="0_숭실대학교 걷고싶은 거리 녹화사업_내역서-0223조경-제출용_내역서0331_내역(금빛초) 2" xfId="1591" xr:uid="{00000000-0005-0000-0000-0000C4060000}"/>
    <cellStyle name="0_숭실대학교 걷고싶은 거리 녹화사업_내역서-0223조경-제출용_내역서0331_내역(금빛초)_청록일위대가2006" xfId="538" xr:uid="{00000000-0005-0000-0000-0000C5060000}"/>
    <cellStyle name="0_숭실대학교 걷고싶은 거리 녹화사업_내역서-0223조경-제출용_내역서0331_내역(금빛초)_청록일위대가2006 2" xfId="1592" xr:uid="{00000000-0005-0000-0000-0000C6060000}"/>
    <cellStyle name="0_숭실대학교 걷고싶은 거리 녹화사업_내역서-0223조경-제출용_내역서0331_내역(성남서초)" xfId="539" xr:uid="{00000000-0005-0000-0000-0000C7060000}"/>
    <cellStyle name="0_숭실대학교 걷고싶은 거리 녹화사업_내역서-0223조경-제출용_내역서0331_내역(성남서초) 2" xfId="1593" xr:uid="{00000000-0005-0000-0000-0000C8060000}"/>
    <cellStyle name="0_숭실대학교 걷고싶은 거리 녹화사업_내역서-0223조경-제출용_내역서0331_내역(성남서초)_청록일위대가2006" xfId="540" xr:uid="{00000000-0005-0000-0000-0000C9060000}"/>
    <cellStyle name="0_숭실대학교 걷고싶은 거리 녹화사업_내역서-0223조경-제출용_내역서0331_내역(성남서초)_청록일위대가2006 2" xfId="1594" xr:uid="{00000000-0005-0000-0000-0000CA060000}"/>
    <cellStyle name="0_숭실대학교 걷고싶은 거리 녹화사업_내역서-0223조경-제출용_내역서0331_청록일위대가2006" xfId="541" xr:uid="{00000000-0005-0000-0000-0000CB060000}"/>
    <cellStyle name="0_숭실대학교 걷고싶은 거리 녹화사업_내역서-0223조경-제출용_내역서0331_청록일위대가2006 2" xfId="1595" xr:uid="{00000000-0005-0000-0000-0000CC060000}"/>
    <cellStyle name="0_숭실대학교 걷고싶은 거리 녹화사업_내역서-0223조경-제출용_내역서0331-제출" xfId="542" xr:uid="{00000000-0005-0000-0000-0000CD060000}"/>
    <cellStyle name="0_숭실대학교 걷고싶은 거리 녹화사업_내역서-0223조경-제출용_내역서0331-제출 2" xfId="1596" xr:uid="{00000000-0005-0000-0000-0000CE060000}"/>
    <cellStyle name="0_숭실대학교 걷고싶은 거리 녹화사업_내역서-0223조경-제출용_내역서0331-제출_내역(금빛초)" xfId="543" xr:uid="{00000000-0005-0000-0000-0000CF060000}"/>
    <cellStyle name="0_숭실대학교 걷고싶은 거리 녹화사업_내역서-0223조경-제출용_내역서0331-제출_내역(금빛초) 2" xfId="1597" xr:uid="{00000000-0005-0000-0000-0000D0060000}"/>
    <cellStyle name="0_숭실대학교 걷고싶은 거리 녹화사업_내역서-0223조경-제출용_내역서0331-제출_내역(금빛초)_청록일위대가2006" xfId="544" xr:uid="{00000000-0005-0000-0000-0000D1060000}"/>
    <cellStyle name="0_숭실대학교 걷고싶은 거리 녹화사업_내역서-0223조경-제출용_내역서0331-제출_내역(금빛초)_청록일위대가2006 2" xfId="1598" xr:uid="{00000000-0005-0000-0000-0000D2060000}"/>
    <cellStyle name="0_숭실대학교 걷고싶은 거리 녹화사업_내역서-0223조경-제출용_내역서0331-제출_내역(성남서초)" xfId="545" xr:uid="{00000000-0005-0000-0000-0000D3060000}"/>
    <cellStyle name="0_숭실대학교 걷고싶은 거리 녹화사업_내역서-0223조경-제출용_내역서0331-제출_내역(성남서초) 2" xfId="1599" xr:uid="{00000000-0005-0000-0000-0000D4060000}"/>
    <cellStyle name="0_숭실대학교 걷고싶은 거리 녹화사업_내역서-0223조경-제출용_내역서0331-제출_내역(성남서초)_청록일위대가2006" xfId="546" xr:uid="{00000000-0005-0000-0000-0000D5060000}"/>
    <cellStyle name="0_숭실대학교 걷고싶은 거리 녹화사업_내역서-0223조경-제출용_내역서0331-제출_내역(성남서초)_청록일위대가2006 2" xfId="1600" xr:uid="{00000000-0005-0000-0000-0000D6060000}"/>
    <cellStyle name="0_숭실대학교 걷고싶은 거리 녹화사업_내역서-0223조경-제출용_내역서0331-제출_청록일위대가2006" xfId="547" xr:uid="{00000000-0005-0000-0000-0000D7060000}"/>
    <cellStyle name="0_숭실대학교 걷고싶은 거리 녹화사업_내역서-0223조경-제출용_내역서0331-제출_청록일위대가2006 2" xfId="1601" xr:uid="{00000000-0005-0000-0000-0000D8060000}"/>
    <cellStyle name="0_숭실대학교 걷고싶은 거리 녹화사업_내역서-0223조경-제출용_내역서0421" xfId="548" xr:uid="{00000000-0005-0000-0000-0000D9060000}"/>
    <cellStyle name="0_숭실대학교 걷고싶은 거리 녹화사업_내역서-0223조경-제출용_내역서0421 2" xfId="1602" xr:uid="{00000000-0005-0000-0000-0000DA060000}"/>
    <cellStyle name="0_숭실대학교 걷고싶은 거리 녹화사업_내역서-0223조경-제출용_내역서0421_내역(금빛초)" xfId="549" xr:uid="{00000000-0005-0000-0000-0000DB060000}"/>
    <cellStyle name="0_숭실대학교 걷고싶은 거리 녹화사업_내역서-0223조경-제출용_내역서0421_내역(금빛초) 2" xfId="1603" xr:uid="{00000000-0005-0000-0000-0000DC060000}"/>
    <cellStyle name="0_숭실대학교 걷고싶은 거리 녹화사업_내역서-0223조경-제출용_내역서0421_내역(금빛초)_청록일위대가2006" xfId="550" xr:uid="{00000000-0005-0000-0000-0000DD060000}"/>
    <cellStyle name="0_숭실대학교 걷고싶은 거리 녹화사업_내역서-0223조경-제출용_내역서0421_내역(금빛초)_청록일위대가2006 2" xfId="1604" xr:uid="{00000000-0005-0000-0000-0000DE060000}"/>
    <cellStyle name="0_숭실대학교 걷고싶은 거리 녹화사업_내역서-0223조경-제출용_내역서0421_내역(성남서초)" xfId="551" xr:uid="{00000000-0005-0000-0000-0000DF060000}"/>
    <cellStyle name="0_숭실대학교 걷고싶은 거리 녹화사업_내역서-0223조경-제출용_내역서0421_내역(성남서초) 2" xfId="1605" xr:uid="{00000000-0005-0000-0000-0000E0060000}"/>
    <cellStyle name="0_숭실대학교 걷고싶은 거리 녹화사업_내역서-0223조경-제출용_내역서0421_내역(성남서초)_청록일위대가2006" xfId="552" xr:uid="{00000000-0005-0000-0000-0000E1060000}"/>
    <cellStyle name="0_숭실대학교 걷고싶은 거리 녹화사업_내역서-0223조경-제출용_내역서0421_내역(성남서초)_청록일위대가2006 2" xfId="1606" xr:uid="{00000000-0005-0000-0000-0000E2060000}"/>
    <cellStyle name="0_숭실대학교 걷고싶은 거리 녹화사업_내역서-0223조경-제출용_내역서0421_청록일위대가2006" xfId="553" xr:uid="{00000000-0005-0000-0000-0000E3060000}"/>
    <cellStyle name="0_숭실대학교 걷고싶은 거리 녹화사업_내역서-0223조경-제출용_내역서0421_청록일위대가2006 2" xfId="1607" xr:uid="{00000000-0005-0000-0000-0000E4060000}"/>
    <cellStyle name="0_숭실대학교 걷고싶은 거리 녹화사업_내역서-0223조경-제출용_도심속 소공원 조성공사" xfId="554" xr:uid="{00000000-0005-0000-0000-0000E5060000}"/>
    <cellStyle name="0_숭실대학교 걷고싶은 거리 녹화사업_내역서-0223조경-제출용_도심속 소공원 조성공사 2" xfId="1608" xr:uid="{00000000-0005-0000-0000-0000E6060000}"/>
    <cellStyle name="0_숭실대학교 걷고싶은 거리 녹화사업_내역서-0223조경-제출용_도심속 소공원 조성공사_청록일위대가2006" xfId="555" xr:uid="{00000000-0005-0000-0000-0000E7060000}"/>
    <cellStyle name="0_숭실대학교 걷고싶은 거리 녹화사업_내역서-0223조경-제출용_도심속 소공원 조성공사_청록일위대가2006 2" xfId="1609" xr:uid="{00000000-0005-0000-0000-0000E8060000}"/>
    <cellStyle name="0_숭실대학교 걷고싶은 거리 녹화사업_내역서-0223조경-제출용_설계서갑지" xfId="556" xr:uid="{00000000-0005-0000-0000-0000E9060000}"/>
    <cellStyle name="0_숭실대학교 걷고싶은 거리 녹화사업_내역서-0223조경-제출용_설계서갑지 2" xfId="1610" xr:uid="{00000000-0005-0000-0000-0000EA060000}"/>
    <cellStyle name="0_숭실대학교 걷고싶은 거리 녹화사업_내역서-0223조경-제출용_설계서갑지_청록일위대가2006" xfId="557" xr:uid="{00000000-0005-0000-0000-0000EB060000}"/>
    <cellStyle name="0_숭실대학교 걷고싶은 거리 녹화사업_내역서-0223조경-제출용_설계서갑지_청록일위대가2006 2" xfId="1611" xr:uid="{00000000-0005-0000-0000-0000EC060000}"/>
    <cellStyle name="0_숭실대학교 걷고싶은 거리 녹화사업_내역서-0223조경-제출용_성남시 보행자도로 휴게 녹지공간 조성공사" xfId="558" xr:uid="{00000000-0005-0000-0000-0000ED060000}"/>
    <cellStyle name="0_숭실대학교 걷고싶은 거리 녹화사업_내역서-0223조경-제출용_성남시 보행자도로 휴게 녹지공간 조성공사 2" xfId="1612" xr:uid="{00000000-0005-0000-0000-0000EE060000}"/>
    <cellStyle name="0_숭실대학교 걷고싶은 거리 녹화사업_내역서-0223조경-제출용_성남시 보행자도로 휴게 녹지공간 조성공사_청록일위대가2006" xfId="559" xr:uid="{00000000-0005-0000-0000-0000EF060000}"/>
    <cellStyle name="0_숭실대학교 걷고싶은 거리 녹화사업_내역서-0223조경-제출용_성남시 보행자도로 휴게 녹지공간 조성공사_청록일위대가2006 2" xfId="1613" xr:uid="{00000000-0005-0000-0000-0000F0060000}"/>
    <cellStyle name="0_숭실대학교 걷고싶은 거리 녹화사업_내역서-0223조경-제출용_수량산출" xfId="560" xr:uid="{00000000-0005-0000-0000-0000F1060000}"/>
    <cellStyle name="0_숭실대학교 걷고싶은 거리 녹화사업_내역서-0223조경-제출용_수량산출 2" xfId="1614" xr:uid="{00000000-0005-0000-0000-0000F2060000}"/>
    <cellStyle name="0_숭실대학교 걷고싶은 거리 녹화사업_내역서-0223조경-제출용_수량산출_내역(금빛초)" xfId="561" xr:uid="{00000000-0005-0000-0000-0000F3060000}"/>
    <cellStyle name="0_숭실대학교 걷고싶은 거리 녹화사업_내역서-0223조경-제출용_수량산출_내역(금빛초) 2" xfId="1615" xr:uid="{00000000-0005-0000-0000-0000F4060000}"/>
    <cellStyle name="0_숭실대학교 걷고싶은 거리 녹화사업_내역서-0223조경-제출용_수량산출_내역(금빛초)_청록일위대가2006" xfId="562" xr:uid="{00000000-0005-0000-0000-0000F5060000}"/>
    <cellStyle name="0_숭실대학교 걷고싶은 거리 녹화사업_내역서-0223조경-제출용_수량산출_내역(금빛초)_청록일위대가2006 2" xfId="1616" xr:uid="{00000000-0005-0000-0000-0000F6060000}"/>
    <cellStyle name="0_숭실대학교 걷고싶은 거리 녹화사업_내역서-0223조경-제출용_수량산출_내역(성남서초)" xfId="563" xr:uid="{00000000-0005-0000-0000-0000F7060000}"/>
    <cellStyle name="0_숭실대학교 걷고싶은 거리 녹화사업_내역서-0223조경-제출용_수량산출_내역(성남서초) 2" xfId="1617" xr:uid="{00000000-0005-0000-0000-0000F8060000}"/>
    <cellStyle name="0_숭실대학교 걷고싶은 거리 녹화사업_내역서-0223조경-제출용_수량산출_내역(성남서초)_청록일위대가2006" xfId="564" xr:uid="{00000000-0005-0000-0000-0000F9060000}"/>
    <cellStyle name="0_숭실대학교 걷고싶은 거리 녹화사업_내역서-0223조경-제출용_수량산출_내역(성남서초)_청록일위대가2006 2" xfId="1618" xr:uid="{00000000-0005-0000-0000-0000FA060000}"/>
    <cellStyle name="0_숭실대학교 걷고싶은 거리 녹화사업_내역서-0223조경-제출용_수량산출_청록일위대가2006" xfId="565" xr:uid="{00000000-0005-0000-0000-0000FB060000}"/>
    <cellStyle name="0_숭실대학교 걷고싶은 거리 녹화사업_내역서-0223조경-제출용_수량산출_청록일위대가2006 2" xfId="1619" xr:uid="{00000000-0005-0000-0000-0000FC060000}"/>
    <cellStyle name="0_숭실대학교 걷고싶은 거리 녹화사업_내역서-0223조경-제출용_시설물일위" xfId="566" xr:uid="{00000000-0005-0000-0000-0000FD060000}"/>
    <cellStyle name="0_숭실대학교 걷고싶은 거리 녹화사업_내역서-0223조경-제출용_시설물일위 2" xfId="1620" xr:uid="{00000000-0005-0000-0000-0000FE060000}"/>
    <cellStyle name="0_숭실대학교 걷고싶은 거리 녹화사업_내역서-0223조경-제출용_시설물일위_내역(금빛초)" xfId="567" xr:uid="{00000000-0005-0000-0000-0000FF060000}"/>
    <cellStyle name="0_숭실대학교 걷고싶은 거리 녹화사업_내역서-0223조경-제출용_시설물일위_내역(금빛초) 2" xfId="1621" xr:uid="{00000000-0005-0000-0000-000000070000}"/>
    <cellStyle name="0_숭실대학교 걷고싶은 거리 녹화사업_내역서-0223조경-제출용_시설물일위_내역(금빛초)_청록일위대가2006" xfId="568" xr:uid="{00000000-0005-0000-0000-000001070000}"/>
    <cellStyle name="0_숭실대학교 걷고싶은 거리 녹화사업_내역서-0223조경-제출용_시설물일위_내역(금빛초)_청록일위대가2006 2" xfId="1622" xr:uid="{00000000-0005-0000-0000-000002070000}"/>
    <cellStyle name="0_숭실대학교 걷고싶은 거리 녹화사업_내역서-0223조경-제출용_시설물일위_내역(성남서초)" xfId="569" xr:uid="{00000000-0005-0000-0000-000003070000}"/>
    <cellStyle name="0_숭실대학교 걷고싶은 거리 녹화사업_내역서-0223조경-제출용_시설물일위_내역(성남서초) 2" xfId="1623" xr:uid="{00000000-0005-0000-0000-000004070000}"/>
    <cellStyle name="0_숭실대학교 걷고싶은 거리 녹화사업_내역서-0223조경-제출용_시설물일위_내역(성남서초)_청록일위대가2006" xfId="570" xr:uid="{00000000-0005-0000-0000-000005070000}"/>
    <cellStyle name="0_숭실대학교 걷고싶은 거리 녹화사업_내역서-0223조경-제출용_시설물일위_내역(성남서초)_청록일위대가2006 2" xfId="1624" xr:uid="{00000000-0005-0000-0000-000006070000}"/>
    <cellStyle name="0_숭실대학교 걷고싶은 거리 녹화사업_내역서-0223조경-제출용_시설물일위_청록일위대가2006" xfId="571" xr:uid="{00000000-0005-0000-0000-000007070000}"/>
    <cellStyle name="0_숭실대학교 걷고싶은 거리 녹화사업_내역서-0223조경-제출용_시설물일위_청록일위대가2006 2" xfId="1625" xr:uid="{00000000-0005-0000-0000-000008070000}"/>
    <cellStyle name="0_숭실대학교 걷고싶은 거리 녹화사업_내역서-0223조경-제출용_식재일위" xfId="572" xr:uid="{00000000-0005-0000-0000-000009070000}"/>
    <cellStyle name="0_숭실대학교 걷고싶은 거리 녹화사업_내역서-0223조경-제출용_식재일위 2" xfId="1626" xr:uid="{00000000-0005-0000-0000-00000A070000}"/>
    <cellStyle name="0_숭실대학교 걷고싶은 거리 녹화사업_내역서-0223조경-제출용_식재일위_내역(금빛초)" xfId="573" xr:uid="{00000000-0005-0000-0000-00000B070000}"/>
    <cellStyle name="0_숭실대학교 걷고싶은 거리 녹화사업_내역서-0223조경-제출용_식재일위_내역(금빛초) 2" xfId="1627" xr:uid="{00000000-0005-0000-0000-00000C070000}"/>
    <cellStyle name="0_숭실대학교 걷고싶은 거리 녹화사업_내역서-0223조경-제출용_식재일위_내역(금빛초)_청록일위대가2006" xfId="574" xr:uid="{00000000-0005-0000-0000-00000D070000}"/>
    <cellStyle name="0_숭실대학교 걷고싶은 거리 녹화사업_내역서-0223조경-제출용_식재일위_내역(금빛초)_청록일위대가2006 2" xfId="1628" xr:uid="{00000000-0005-0000-0000-00000E070000}"/>
    <cellStyle name="0_숭실대학교 걷고싶은 거리 녹화사업_내역서-0223조경-제출용_식재일위_내역(성남서초)" xfId="575" xr:uid="{00000000-0005-0000-0000-00000F070000}"/>
    <cellStyle name="0_숭실대학교 걷고싶은 거리 녹화사업_내역서-0223조경-제출용_식재일위_내역(성남서초) 2" xfId="1629" xr:uid="{00000000-0005-0000-0000-000010070000}"/>
    <cellStyle name="0_숭실대학교 걷고싶은 거리 녹화사업_내역서-0223조경-제출용_식재일위_내역(성남서초)_청록일위대가2006" xfId="576" xr:uid="{00000000-0005-0000-0000-000011070000}"/>
    <cellStyle name="0_숭실대학교 걷고싶은 거리 녹화사업_내역서-0223조경-제출용_식재일위_내역(성남서초)_청록일위대가2006 2" xfId="1630" xr:uid="{00000000-0005-0000-0000-000012070000}"/>
    <cellStyle name="0_숭실대학교 걷고싶은 거리 녹화사업_내역서-0223조경-제출용_식재일위_청록일위대가2006" xfId="577" xr:uid="{00000000-0005-0000-0000-000013070000}"/>
    <cellStyle name="0_숭실대학교 걷고싶은 거리 녹화사업_내역서-0223조경-제출용_식재일위_청록일위대가2006 2" xfId="1631" xr:uid="{00000000-0005-0000-0000-000014070000}"/>
    <cellStyle name="0_숭실대학교 걷고싶은 거리 녹화사업_내역서-0223조경-제출용_용인데시앙내역서" xfId="578" xr:uid="{00000000-0005-0000-0000-000015070000}"/>
    <cellStyle name="0_숭실대학교 걷고싶은 거리 녹화사업_내역서-0223조경-제출용_용인데시앙내역서 2" xfId="1632" xr:uid="{00000000-0005-0000-0000-000016070000}"/>
    <cellStyle name="0_숭실대학교 걷고싶은 거리 녹화사업_내역서-0223조경-제출용_용인데시앙내역서_청록일위대가2006" xfId="579" xr:uid="{00000000-0005-0000-0000-000017070000}"/>
    <cellStyle name="0_숭실대학교 걷고싶은 거리 녹화사업_내역서-0223조경-제출용_용인데시앙내역서_청록일위대가2006 2" xfId="1633" xr:uid="{00000000-0005-0000-0000-000018070000}"/>
    <cellStyle name="0_숭실대학교 걷고싶은 거리 녹화사업_내역서-0223조경-제출용_중기단가" xfId="580" xr:uid="{00000000-0005-0000-0000-000019070000}"/>
    <cellStyle name="0_숭실대학교 걷고싶은 거리 녹화사업_내역서-0223조경-제출용_중기단가 2" xfId="1634" xr:uid="{00000000-0005-0000-0000-00001A070000}"/>
    <cellStyle name="0_숭실대학교 걷고싶은 거리 녹화사업_내역서-0223조경-제출용_중기단가_내역(금빛초)" xfId="581" xr:uid="{00000000-0005-0000-0000-00001B070000}"/>
    <cellStyle name="0_숭실대학교 걷고싶은 거리 녹화사업_내역서-0223조경-제출용_중기단가_내역(금빛초) 2" xfId="1635" xr:uid="{00000000-0005-0000-0000-00001C070000}"/>
    <cellStyle name="0_숭실대학교 걷고싶은 거리 녹화사업_내역서-0223조경-제출용_중기단가_내역(금빛초)_청록일위대가2006" xfId="582" xr:uid="{00000000-0005-0000-0000-00001D070000}"/>
    <cellStyle name="0_숭실대학교 걷고싶은 거리 녹화사업_내역서-0223조경-제출용_중기단가_내역(금빛초)_청록일위대가2006 2" xfId="1636" xr:uid="{00000000-0005-0000-0000-00001E070000}"/>
    <cellStyle name="0_숭실대학교 걷고싶은 거리 녹화사업_내역서-0223조경-제출용_중기단가_내역(성남서초)" xfId="583" xr:uid="{00000000-0005-0000-0000-00001F070000}"/>
    <cellStyle name="0_숭실대학교 걷고싶은 거리 녹화사업_내역서-0223조경-제출용_중기단가_내역(성남서초) 2" xfId="1637" xr:uid="{00000000-0005-0000-0000-000020070000}"/>
    <cellStyle name="0_숭실대학교 걷고싶은 거리 녹화사업_내역서-0223조경-제출용_중기단가_내역(성남서초)_청록일위대가2006" xfId="584" xr:uid="{00000000-0005-0000-0000-000021070000}"/>
    <cellStyle name="0_숭실대학교 걷고싶은 거리 녹화사업_내역서-0223조경-제출용_중기단가_내역(성남서초)_청록일위대가2006 2" xfId="1638" xr:uid="{00000000-0005-0000-0000-000022070000}"/>
    <cellStyle name="0_숭실대학교 걷고싶은 거리 녹화사업_내역서-0223조경-제출용_중기단가_청록일위대가2006" xfId="585" xr:uid="{00000000-0005-0000-0000-000023070000}"/>
    <cellStyle name="0_숭실대학교 걷고싶은 거리 녹화사업_내역서-0223조경-제출용_중기단가_청록일위대가2006 2" xfId="1639" xr:uid="{00000000-0005-0000-0000-000024070000}"/>
    <cellStyle name="0_숭실대학교 걷고싶은 거리 녹화사업_내역서-0223조경-제출용_철거수량산출" xfId="586" xr:uid="{00000000-0005-0000-0000-000025070000}"/>
    <cellStyle name="0_숭실대학교 걷고싶은 거리 녹화사업_내역서-0223조경-제출용_철거수량산출 2" xfId="1640" xr:uid="{00000000-0005-0000-0000-000026070000}"/>
    <cellStyle name="0_숭실대학교 걷고싶은 거리 녹화사업_내역서-0223조경-제출용_철거수량산출_내역(금빛초)" xfId="587" xr:uid="{00000000-0005-0000-0000-000027070000}"/>
    <cellStyle name="0_숭실대학교 걷고싶은 거리 녹화사업_내역서-0223조경-제출용_철거수량산출_내역(금빛초) 2" xfId="1641" xr:uid="{00000000-0005-0000-0000-000028070000}"/>
    <cellStyle name="0_숭실대학교 걷고싶은 거리 녹화사업_내역서-0223조경-제출용_철거수량산출_내역(금빛초)_청록일위대가2006" xfId="588" xr:uid="{00000000-0005-0000-0000-000029070000}"/>
    <cellStyle name="0_숭실대학교 걷고싶은 거리 녹화사업_내역서-0223조경-제출용_철거수량산출_내역(금빛초)_청록일위대가2006 2" xfId="1642" xr:uid="{00000000-0005-0000-0000-00002A070000}"/>
    <cellStyle name="0_숭실대학교 걷고싶은 거리 녹화사업_내역서-0223조경-제출용_철거수량산출_내역(성남서초)" xfId="589" xr:uid="{00000000-0005-0000-0000-00002B070000}"/>
    <cellStyle name="0_숭실대학교 걷고싶은 거리 녹화사업_내역서-0223조경-제출용_철거수량산출_내역(성남서초) 2" xfId="1643" xr:uid="{00000000-0005-0000-0000-00002C070000}"/>
    <cellStyle name="0_숭실대학교 걷고싶은 거리 녹화사업_내역서-0223조경-제출용_철거수량산출_내역(성남서초)_청록일위대가2006" xfId="590" xr:uid="{00000000-0005-0000-0000-00002D070000}"/>
    <cellStyle name="0_숭실대학교 걷고싶은 거리 녹화사업_내역서-0223조경-제출용_철거수량산출_내역(성남서초)_청록일위대가2006 2" xfId="1644" xr:uid="{00000000-0005-0000-0000-00002E070000}"/>
    <cellStyle name="0_숭실대학교 걷고싶은 거리 녹화사업_내역서-0223조경-제출용_철거수량산출_청록일위대가2006" xfId="591" xr:uid="{00000000-0005-0000-0000-00002F070000}"/>
    <cellStyle name="0_숭실대학교 걷고싶은 거리 녹화사업_내역서-0223조경-제출용_철거수량산출_청록일위대가2006 2" xfId="1645" xr:uid="{00000000-0005-0000-0000-000030070000}"/>
    <cellStyle name="0_숭실대학교 걷고싶은 거리 녹화사업_내역서-0223조경-제출용_청록일위대가2006" xfId="592" xr:uid="{00000000-0005-0000-0000-000031070000}"/>
    <cellStyle name="0_숭실대학교 걷고싶은 거리 녹화사업_내역서-0223조경-제출용_청록일위대가2006 2" xfId="1646" xr:uid="{00000000-0005-0000-0000-000032070000}"/>
    <cellStyle name="0_숭실대학교 걷고싶은 거리 녹화사업_내역서-0223조경-제출용_청록일위대가2006_청록일위대가2006" xfId="593" xr:uid="{00000000-0005-0000-0000-000033070000}"/>
    <cellStyle name="0_숭실대학교 걷고싶은 거리 녹화사업_내역서-0223조경-제출용_청록일위대가2006_청록일위대가2006 2" xfId="1647" xr:uid="{00000000-0005-0000-0000-000034070000}"/>
    <cellStyle name="0_숭실대학교 걷고싶은 거리 녹화사업_내역서-0308조경-제출용" xfId="594" xr:uid="{00000000-0005-0000-0000-000035070000}"/>
    <cellStyle name="0_숭실대학교 걷고싶은 거리 녹화사업_내역서-0308조경-제출용 2" xfId="1648" xr:uid="{00000000-0005-0000-0000-000036070000}"/>
    <cellStyle name="0_숭실대학교 걷고싶은 거리 녹화사업_내역서-0308조경-제출용_내역(금빛초)" xfId="595" xr:uid="{00000000-0005-0000-0000-000037070000}"/>
    <cellStyle name="0_숭실대학교 걷고싶은 거리 녹화사업_내역서-0308조경-제출용_내역(금빛초) 2" xfId="1649" xr:uid="{00000000-0005-0000-0000-000038070000}"/>
    <cellStyle name="0_숭실대학교 걷고싶은 거리 녹화사업_내역서-0308조경-제출용_내역(금빛초)_청록일위대가2006" xfId="596" xr:uid="{00000000-0005-0000-0000-000039070000}"/>
    <cellStyle name="0_숭실대학교 걷고싶은 거리 녹화사업_내역서-0308조경-제출용_내역(금빛초)_청록일위대가2006 2" xfId="1650" xr:uid="{00000000-0005-0000-0000-00003A070000}"/>
    <cellStyle name="0_숭실대학교 걷고싶은 거리 녹화사업_내역서-0308조경-제출용_내역(성남서초)" xfId="597" xr:uid="{00000000-0005-0000-0000-00003B070000}"/>
    <cellStyle name="0_숭실대학교 걷고싶은 거리 녹화사업_내역서-0308조경-제출용_내역(성남서초) 2" xfId="1651" xr:uid="{00000000-0005-0000-0000-00003C070000}"/>
    <cellStyle name="0_숭실대학교 걷고싶은 거리 녹화사업_내역서-0308조경-제출용_내역(성남서초)_청록일위대가2006" xfId="598" xr:uid="{00000000-0005-0000-0000-00003D070000}"/>
    <cellStyle name="0_숭실대학교 걷고싶은 거리 녹화사업_내역서-0308조경-제출용_내역(성남서초)_청록일위대가2006 2" xfId="1652" xr:uid="{00000000-0005-0000-0000-00003E070000}"/>
    <cellStyle name="0_숭실대학교 걷고싶은 거리 녹화사업_내역서-0308조경-제출용_청록일위대가2006" xfId="599" xr:uid="{00000000-0005-0000-0000-00003F070000}"/>
    <cellStyle name="0_숭실대학교 걷고싶은 거리 녹화사업_내역서-0308조경-제출용_청록일위대가2006 2" xfId="1653" xr:uid="{00000000-0005-0000-0000-000040070000}"/>
    <cellStyle name="0_숭실대학교 걷고싶은 거리 녹화사업_청록일위대가2006" xfId="600" xr:uid="{00000000-0005-0000-0000-000041070000}"/>
    <cellStyle name="0_숭실대학교 걷고싶은 거리 녹화사업_청록일위대가2006 2" xfId="1654" xr:uid="{00000000-0005-0000-0000-000042070000}"/>
    <cellStyle name="0_숭실대학교 걷고싶은 거리 녹화사업_학교숲관리내역서-0222-제출용" xfId="601" xr:uid="{00000000-0005-0000-0000-000043070000}"/>
    <cellStyle name="0_숭실대학교 걷고싶은 거리 녹화사업_학교숲관리내역서-0222-제출용 2" xfId="1655" xr:uid="{00000000-0005-0000-0000-000044070000}"/>
    <cellStyle name="0_숭실대학교 걷고싶은 거리 녹화사업_학교숲관리내역서-0222-제출용_내역(금빛초)" xfId="602" xr:uid="{00000000-0005-0000-0000-000045070000}"/>
    <cellStyle name="0_숭실대학교 걷고싶은 거리 녹화사업_학교숲관리내역서-0222-제출용_내역(금빛초) 2" xfId="1656" xr:uid="{00000000-0005-0000-0000-000046070000}"/>
    <cellStyle name="0_숭실대학교 걷고싶은 거리 녹화사업_학교숲관리내역서-0222-제출용_내역(금빛초)_청록일위대가2006" xfId="603" xr:uid="{00000000-0005-0000-0000-000047070000}"/>
    <cellStyle name="0_숭실대학교 걷고싶은 거리 녹화사업_학교숲관리내역서-0222-제출용_내역(금빛초)_청록일위대가2006 2" xfId="1657" xr:uid="{00000000-0005-0000-0000-000048070000}"/>
    <cellStyle name="0_숭실대학교 걷고싶은 거리 녹화사업_학교숲관리내역서-0222-제출용_내역(성남서초)" xfId="604" xr:uid="{00000000-0005-0000-0000-000049070000}"/>
    <cellStyle name="0_숭실대학교 걷고싶은 거리 녹화사업_학교숲관리내역서-0222-제출용_내역(성남서초) 2" xfId="1658" xr:uid="{00000000-0005-0000-0000-00004A070000}"/>
    <cellStyle name="0_숭실대학교 걷고싶은 거리 녹화사업_학교숲관리내역서-0222-제출용_내역(성남서초)_청록일위대가2006" xfId="605" xr:uid="{00000000-0005-0000-0000-00004B070000}"/>
    <cellStyle name="0_숭실대학교 걷고싶은 거리 녹화사업_학교숲관리내역서-0222-제출용_내역(성남서초)_청록일위대가2006 2" xfId="1659" xr:uid="{00000000-0005-0000-0000-00004C070000}"/>
    <cellStyle name="0_숭실대학교 걷고싶은 거리 녹화사업_학교숲관리내역서-0222-제출용_청록일위대가2006" xfId="606" xr:uid="{00000000-0005-0000-0000-00004D070000}"/>
    <cellStyle name="0_숭실대학교 걷고싶은 거리 녹화사업_학교숲관리내역서-0222-제출용_청록일위대가2006 2" xfId="1660" xr:uid="{00000000-0005-0000-0000-00004E070000}"/>
    <cellStyle name="0_숭실대학교 걷고싶은 거리 녹화사업_학교숲관리내역서-최종" xfId="607" xr:uid="{00000000-0005-0000-0000-00004F070000}"/>
    <cellStyle name="0_숭실대학교 걷고싶은 거리 녹화사업_학교숲관리내역서-최종 2" xfId="1661" xr:uid="{00000000-0005-0000-0000-000050070000}"/>
    <cellStyle name="0_숭실대학교 걷고싶은 거리 녹화사업_학교숲관리내역서-최종_내역(금빛초)" xfId="608" xr:uid="{00000000-0005-0000-0000-000051070000}"/>
    <cellStyle name="0_숭실대학교 걷고싶은 거리 녹화사업_학교숲관리내역서-최종_내역(금빛초) 2" xfId="1662" xr:uid="{00000000-0005-0000-0000-000052070000}"/>
    <cellStyle name="0_숭실대학교 걷고싶은 거리 녹화사업_학교숲관리내역서-최종_내역(금빛초)_청록일위대가2006" xfId="609" xr:uid="{00000000-0005-0000-0000-000053070000}"/>
    <cellStyle name="0_숭실대학교 걷고싶은 거리 녹화사업_학교숲관리내역서-최종_내역(금빛초)_청록일위대가2006 2" xfId="1663" xr:uid="{00000000-0005-0000-0000-000054070000}"/>
    <cellStyle name="0_숭실대학교 걷고싶은 거리 녹화사업_학교숲관리내역서-최종_내역(성남서초)" xfId="610" xr:uid="{00000000-0005-0000-0000-000055070000}"/>
    <cellStyle name="0_숭실대학교 걷고싶은 거리 녹화사업_학교숲관리내역서-최종_내역(성남서초) 2" xfId="1664" xr:uid="{00000000-0005-0000-0000-000056070000}"/>
    <cellStyle name="0_숭실대학교 걷고싶은 거리 녹화사업_학교숲관리내역서-최종_내역(성남서초)_청록일위대가2006" xfId="611" xr:uid="{00000000-0005-0000-0000-000057070000}"/>
    <cellStyle name="0_숭실대학교 걷고싶은 거리 녹화사업_학교숲관리내역서-최종_내역(성남서초)_청록일위대가2006 2" xfId="1665" xr:uid="{00000000-0005-0000-0000-000058070000}"/>
    <cellStyle name="0_숭실대학교 걷고싶은 거리 녹화사업_학교숲관리내역서-최종_청록일위대가2006" xfId="612" xr:uid="{00000000-0005-0000-0000-000059070000}"/>
    <cellStyle name="0_숭실대학교 걷고싶은 거리 녹화사업_학교숲관리내역서-최종_청록일위대가2006 2" xfId="1666" xr:uid="{00000000-0005-0000-0000-00005A070000}"/>
    <cellStyle name="00" xfId="613" xr:uid="{00000000-0005-0000-0000-00005B070000}"/>
    <cellStyle name="1" xfId="614" xr:uid="{00000000-0005-0000-0000-00005C070000}"/>
    <cellStyle name="1_laroux" xfId="615" xr:uid="{00000000-0005-0000-0000-00005D070000}"/>
    <cellStyle name="1_laroux_ATC-YOON1" xfId="616" xr:uid="{00000000-0005-0000-0000-00005E070000}"/>
    <cellStyle name="1_total_re수량산출1111_2차 수량산출 1 " xfId="2395" xr:uid="{00000000-0005-0000-0000-00005F070000}"/>
    <cellStyle name="1_total_구로리총괄내역_re수량산출1111_2차 수량산출 1 " xfId="2396" xr:uid="{00000000-0005-0000-0000-000060070000}"/>
    <cellStyle name="1_total_구로리총괄내역_구로리설계예산서1029_re수량산출1111_2차 수량산출 1 " xfId="2397" xr:uid="{00000000-0005-0000-0000-000061070000}"/>
    <cellStyle name="1_total_구로리총괄내역_구로리설계예산서1118준공_re수량산출1111_2차 수량산출 1 " xfId="2398" xr:uid="{00000000-0005-0000-0000-000062070000}"/>
    <cellStyle name="1_total_구로리총괄내역_구로리설계예산서조경_re수량산출1111_2차 수량산출 1 " xfId="2399" xr:uid="{00000000-0005-0000-0000-000063070000}"/>
    <cellStyle name="1_total_구로리총괄내역_구로리어린이공원예산서(조경)1125_re수량산출1111_2차 수량산출 1 " xfId="2400" xr:uid="{00000000-0005-0000-0000-000064070000}"/>
    <cellStyle name="1_total_구로리총괄내역_내역서_re수량산출1111_2차 수량산출 1 " xfId="2401" xr:uid="{00000000-0005-0000-0000-000065070000}"/>
    <cellStyle name="1_total_구로리총괄내역_노임단가표_re수량산출1111_2차 수량산출 1 " xfId="2402" xr:uid="{00000000-0005-0000-0000-000066070000}"/>
    <cellStyle name="1_total_구로리총괄내역_수도권매립지_re수량산출1111_2차 수량산출 1 " xfId="2403" xr:uid="{00000000-0005-0000-0000-000067070000}"/>
    <cellStyle name="1_total_구로리총괄내역_수도권매립지1004(발주용)_re수량산출1111_2차 수량산출 1 " xfId="2404" xr:uid="{00000000-0005-0000-0000-000068070000}"/>
    <cellStyle name="1_total_구로리총괄내역_일신건영설계예산서(0211)_re수량산출1111_2차 수량산출 1 " xfId="2405" xr:uid="{00000000-0005-0000-0000-000069070000}"/>
    <cellStyle name="1_total_구로리총괄내역_일위대가_re수량산출1111_2차 수량산출 1 " xfId="2406" xr:uid="{00000000-0005-0000-0000-00006A070000}"/>
    <cellStyle name="1_total_구로리총괄내역_자재단가표_re수량산출1111_2차 수량산출 1 " xfId="2407" xr:uid="{00000000-0005-0000-0000-00006B070000}"/>
    <cellStyle name="1_total_구로리총괄내역_장안초등학교내역0814_re수량산출1111_2차 수량산출 1 " xfId="2408" xr:uid="{00000000-0005-0000-0000-00006C070000}"/>
    <cellStyle name="1_total_총괄내역0518_re수량산출1111_2차 수량산출 1 " xfId="2409" xr:uid="{00000000-0005-0000-0000-00006D070000}"/>
    <cellStyle name="1_total_총괄내역0518_구로리설계예산서1029_re수량산출1111_2차 수량산출 1 " xfId="2410" xr:uid="{00000000-0005-0000-0000-00006E070000}"/>
    <cellStyle name="1_total_총괄내역0518_구로리설계예산서1118준공_re수량산출1111_2차 수량산출 1 " xfId="2411" xr:uid="{00000000-0005-0000-0000-00006F070000}"/>
    <cellStyle name="1_total_총괄내역0518_구로리설계예산서조경_re수량산출1111_2차 수량산출 1 " xfId="2412" xr:uid="{00000000-0005-0000-0000-000070070000}"/>
    <cellStyle name="1_total_총괄내역0518_구로리어린이공원예산서(조경)1125_re수량산출1111_2차 수량산출 1 " xfId="2413" xr:uid="{00000000-0005-0000-0000-000071070000}"/>
    <cellStyle name="1_total_총괄내역0518_내역서_re수량산출1111_2차 수량산출 1 " xfId="2414" xr:uid="{00000000-0005-0000-0000-000072070000}"/>
    <cellStyle name="1_total_총괄내역0518_노임단가표_re수량산출1111_2차 수량산출 1 " xfId="2415" xr:uid="{00000000-0005-0000-0000-000073070000}"/>
    <cellStyle name="1_total_총괄내역0518_수도권매립지_re수량산출1111_2차 수량산출 1 " xfId="2416" xr:uid="{00000000-0005-0000-0000-000074070000}"/>
    <cellStyle name="1_total_총괄내역0518_수도권매립지1004(발주용)_re수량산출1111_2차 수량산출 1 " xfId="2417" xr:uid="{00000000-0005-0000-0000-000075070000}"/>
    <cellStyle name="1_total_총괄내역0518_일신건영설계예산서(0211)_re수량산출1111_2차 수량산출 1 " xfId="2418" xr:uid="{00000000-0005-0000-0000-000076070000}"/>
    <cellStyle name="1_total_총괄내역0518_일위대가_re수량산출1111_2차 수량산출 1 " xfId="2419" xr:uid="{00000000-0005-0000-0000-000077070000}"/>
    <cellStyle name="1_total_총괄내역0518_자재단가표_re수량산출1111_2차 수량산출 1 " xfId="2420" xr:uid="{00000000-0005-0000-0000-000078070000}"/>
    <cellStyle name="1_total_총괄내역0518_장안초등학교내역0814_re수량산출1111_2차 수량산출 1 " xfId="2421" xr:uid="{00000000-0005-0000-0000-000079070000}"/>
    <cellStyle name="1_tree_re수량산출1111_2차 수량산출 1 " xfId="2422" xr:uid="{00000000-0005-0000-0000-00007A070000}"/>
    <cellStyle name="1_tree_구로리총괄내역_re수량산출1111_2차 수량산출 1 " xfId="2423" xr:uid="{00000000-0005-0000-0000-00007B070000}"/>
    <cellStyle name="1_tree_구로리총괄내역_구로리설계예산서1029_re수량산출1111_2차 수량산출 1 " xfId="2424" xr:uid="{00000000-0005-0000-0000-00007C070000}"/>
    <cellStyle name="1_tree_구로리총괄내역_구로리설계예산서1118준공_re수량산출1111_2차 수량산출 1 " xfId="2425" xr:uid="{00000000-0005-0000-0000-00007D070000}"/>
    <cellStyle name="1_tree_구로리총괄내역_구로리설계예산서조경_re수량산출1111_2차 수량산출 1 " xfId="2426" xr:uid="{00000000-0005-0000-0000-00007E070000}"/>
    <cellStyle name="1_tree_구로리총괄내역_구로리어린이공원예산서(조경)1125_re수량산출1111_2차 수량산출 1 " xfId="2427" xr:uid="{00000000-0005-0000-0000-00007F070000}"/>
    <cellStyle name="1_tree_구로리총괄내역_내역서_re수량산출1111_2차 수량산출 1 " xfId="2428" xr:uid="{00000000-0005-0000-0000-000080070000}"/>
    <cellStyle name="1_tree_구로리총괄내역_노임단가표_re수량산출1111_2차 수량산출 1 " xfId="2429" xr:uid="{00000000-0005-0000-0000-000081070000}"/>
    <cellStyle name="1_tree_구로리총괄내역_수도권매립지_re수량산출1111_2차 수량산출 1 " xfId="2430" xr:uid="{00000000-0005-0000-0000-000082070000}"/>
    <cellStyle name="1_tree_구로리총괄내역_수도권매립지1004(발주용)_re수량산출1111_2차 수량산출 1 " xfId="2431" xr:uid="{00000000-0005-0000-0000-000083070000}"/>
    <cellStyle name="1_tree_구로리총괄내역_일신건영설계예산서(0211)_re수량산출1111_2차 수량산출 1 " xfId="2432" xr:uid="{00000000-0005-0000-0000-000084070000}"/>
    <cellStyle name="1_tree_구로리총괄내역_일위대가_re수량산출1111_2차 수량산출 1 " xfId="2433" xr:uid="{00000000-0005-0000-0000-000085070000}"/>
    <cellStyle name="1_tree_구로리총괄내역_자재단가표_re수량산출1111_2차 수량산출 1 " xfId="2434" xr:uid="{00000000-0005-0000-0000-000086070000}"/>
    <cellStyle name="1_tree_구로리총괄내역_장안초등학교내역0814_re수량산출1111_2차 수량산출 1 " xfId="2435" xr:uid="{00000000-0005-0000-0000-000087070000}"/>
    <cellStyle name="1_tree_수량산출_re수량산출1111_2차 수량산출 1 " xfId="2436" xr:uid="{00000000-0005-0000-0000-000088070000}"/>
    <cellStyle name="1_tree_수량산출_구로리총괄내역_re수량산출1111_2차 수량산출 1 " xfId="2437" xr:uid="{00000000-0005-0000-0000-000089070000}"/>
    <cellStyle name="1_tree_수량산출_구로리총괄내역_구로리설계예산서1029_re수량산출1111_2차 수량산출 1 " xfId="2438" xr:uid="{00000000-0005-0000-0000-00008A070000}"/>
    <cellStyle name="1_tree_수량산출_구로리총괄내역_구로리설계예산서1118준공_re수량산출1111_2차 수량산출 1 " xfId="2439" xr:uid="{00000000-0005-0000-0000-00008B070000}"/>
    <cellStyle name="1_tree_수량산출_구로리총괄내역_구로리설계예산서조경_re수량산출1111_2차 수량산출 1 " xfId="2440" xr:uid="{00000000-0005-0000-0000-00008C070000}"/>
    <cellStyle name="1_tree_수량산출_구로리총괄내역_구로리어린이공원예산서(조경)1125_re수량산출1111_2차 수량산출 1 " xfId="2441" xr:uid="{00000000-0005-0000-0000-00008D070000}"/>
    <cellStyle name="1_tree_수량산출_구로리총괄내역_내역서_re수량산출1111_2차 수량산출 1 " xfId="2442" xr:uid="{00000000-0005-0000-0000-00008E070000}"/>
    <cellStyle name="1_tree_수량산출_구로리총괄내역_노임단가표_re수량산출1111_2차 수량산출 1 " xfId="2443" xr:uid="{00000000-0005-0000-0000-00008F070000}"/>
    <cellStyle name="1_tree_수량산출_구로리총괄내역_수도권매립지_re수량산출1111_2차 수량산출 1 " xfId="2444" xr:uid="{00000000-0005-0000-0000-000090070000}"/>
    <cellStyle name="1_tree_수량산출_구로리총괄내역_수도권매립지1004(발주용)_re수량산출1111_2차 수량산출 1 " xfId="2445" xr:uid="{00000000-0005-0000-0000-000091070000}"/>
    <cellStyle name="1_tree_수량산출_구로리총괄내역_일신건영설계예산서(0211)_re수량산출1111_2차 수량산출 1 " xfId="2446" xr:uid="{00000000-0005-0000-0000-000092070000}"/>
    <cellStyle name="1_tree_수량산출_구로리총괄내역_일위대가_re수량산출1111_2차 수량산출 1 " xfId="2447" xr:uid="{00000000-0005-0000-0000-000093070000}"/>
    <cellStyle name="1_tree_수량산출_구로리총괄내역_자재단가표_re수량산출1111_2차 수량산출 1 " xfId="2448" xr:uid="{00000000-0005-0000-0000-000094070000}"/>
    <cellStyle name="1_tree_수량산출_구로리총괄내역_장안초등학교내역0814_re수량산출1111_2차 수량산출 1 " xfId="2449" xr:uid="{00000000-0005-0000-0000-000095070000}"/>
    <cellStyle name="1_tree_수량산출_총괄내역0518_re수량산출1111_2차 수량산출 1 " xfId="2450" xr:uid="{00000000-0005-0000-0000-000096070000}"/>
    <cellStyle name="1_tree_수량산출_총괄내역0518_구로리설계예산서1029_re수량산출1111_2차 수량산출 1 " xfId="2451" xr:uid="{00000000-0005-0000-0000-000097070000}"/>
    <cellStyle name="1_tree_수량산출_총괄내역0518_구로리설계예산서1118준공_re수량산출1111_2차 수량산출 1 " xfId="2452" xr:uid="{00000000-0005-0000-0000-000098070000}"/>
    <cellStyle name="1_tree_수량산출_총괄내역0518_구로리설계예산서조경_re수량산출1111_2차 수량산출 1 " xfId="2453" xr:uid="{00000000-0005-0000-0000-000099070000}"/>
    <cellStyle name="1_tree_수량산출_총괄내역0518_구로리어린이공원예산서(조경)1125_re수량산출1111_2차 수량산출 1 " xfId="2454" xr:uid="{00000000-0005-0000-0000-00009A070000}"/>
    <cellStyle name="1_tree_수량산출_총괄내역0518_내역서_re수량산출1111_2차 수량산출 1 " xfId="2455" xr:uid="{00000000-0005-0000-0000-00009B070000}"/>
    <cellStyle name="1_tree_수량산출_총괄내역0518_노임단가표_re수량산출1111_2차 수량산출 1 " xfId="2456" xr:uid="{00000000-0005-0000-0000-00009C070000}"/>
    <cellStyle name="1_tree_수량산출_총괄내역0518_수도권매립지_re수량산출1111_2차 수량산출 1 " xfId="2457" xr:uid="{00000000-0005-0000-0000-00009D070000}"/>
    <cellStyle name="1_tree_수량산출_총괄내역0518_수도권매립지1004(발주용)_re수량산출1111_2차 수량산출 1 " xfId="2458" xr:uid="{00000000-0005-0000-0000-00009E070000}"/>
    <cellStyle name="1_tree_수량산출_총괄내역0518_일신건영설계예산서(0211)_re수량산출1111_2차 수량산출 1 " xfId="2459" xr:uid="{00000000-0005-0000-0000-00009F070000}"/>
    <cellStyle name="1_tree_수량산출_총괄내역0518_일위대가_re수량산출1111_2차 수량산출 1 " xfId="2460" xr:uid="{00000000-0005-0000-0000-0000A0070000}"/>
    <cellStyle name="1_tree_수량산출_총괄내역0518_자재단가표_re수량산출1111_2차 수량산출 1 " xfId="2461" xr:uid="{00000000-0005-0000-0000-0000A1070000}"/>
    <cellStyle name="1_tree_수량산출_총괄내역0518_장안초등학교내역0814_re수량산출1111_2차 수량산출 1 " xfId="2462" xr:uid="{00000000-0005-0000-0000-0000A2070000}"/>
    <cellStyle name="1_tree_총괄내역0518_re수량산출1111_2차 수량산출 1 " xfId="2463" xr:uid="{00000000-0005-0000-0000-0000A3070000}"/>
    <cellStyle name="1_tree_총괄내역0518_구로리설계예산서1029_re수량산출1111_2차 수량산출 1 " xfId="2464" xr:uid="{00000000-0005-0000-0000-0000A4070000}"/>
    <cellStyle name="1_tree_총괄내역0518_구로리설계예산서1118준공_re수량산출1111_2차 수량산출 1 " xfId="2465" xr:uid="{00000000-0005-0000-0000-0000A5070000}"/>
    <cellStyle name="1_tree_총괄내역0518_구로리설계예산서조경_re수량산출1111_2차 수량산출 1 " xfId="2466" xr:uid="{00000000-0005-0000-0000-0000A6070000}"/>
    <cellStyle name="1_tree_총괄내역0518_구로리어린이공원예산서(조경)1125_re수량산출1111_2차 수량산출 1 " xfId="2467" xr:uid="{00000000-0005-0000-0000-0000A7070000}"/>
    <cellStyle name="1_tree_총괄내역0518_내역서_re수량산출1111_2차 수량산출 1 " xfId="2468" xr:uid="{00000000-0005-0000-0000-0000A8070000}"/>
    <cellStyle name="1_tree_총괄내역0518_노임단가표_re수량산출1111_2차 수량산출 1 " xfId="2469" xr:uid="{00000000-0005-0000-0000-0000A9070000}"/>
    <cellStyle name="1_tree_총괄내역0518_수도권매립지_re수량산출1111_2차 수량산출 1 " xfId="2470" xr:uid="{00000000-0005-0000-0000-0000AA070000}"/>
    <cellStyle name="1_tree_총괄내역0518_수도권매립지1004(발주용)_re수량산출1111_2차 수량산출 1 " xfId="2471" xr:uid="{00000000-0005-0000-0000-0000AB070000}"/>
    <cellStyle name="1_tree_총괄내역0518_일신건영설계예산서(0211)_re수량산출1111_2차 수량산출 1 " xfId="2472" xr:uid="{00000000-0005-0000-0000-0000AC070000}"/>
    <cellStyle name="1_tree_총괄내역0518_일위대가_re수량산출1111_2차 수량산출 1 " xfId="2473" xr:uid="{00000000-0005-0000-0000-0000AD070000}"/>
    <cellStyle name="1_tree_총괄내역0518_자재단가표_re수량산출1111_2차 수량산출 1 " xfId="2474" xr:uid="{00000000-0005-0000-0000-0000AE070000}"/>
    <cellStyle name="1_tree_총괄내역0518_장안초등학교내역0814_re수량산출1111_2차 수량산출 1 " xfId="2475" xr:uid="{00000000-0005-0000-0000-0000AF070000}"/>
    <cellStyle name="1_단가조사표" xfId="617" xr:uid="{00000000-0005-0000-0000-0000B0070000}"/>
    <cellStyle name="1_단가조사표_1011소각" xfId="618" xr:uid="{00000000-0005-0000-0000-0000B1070000}"/>
    <cellStyle name="1_단가조사표_1113교~1" xfId="619" xr:uid="{00000000-0005-0000-0000-0000B2070000}"/>
    <cellStyle name="1_단가조사표_121내역" xfId="620" xr:uid="{00000000-0005-0000-0000-0000B3070000}"/>
    <cellStyle name="1_단가조사표_객토량" xfId="621" xr:uid="{00000000-0005-0000-0000-0000B4070000}"/>
    <cellStyle name="1_단가조사표_교통센~1" xfId="622" xr:uid="{00000000-0005-0000-0000-0000B5070000}"/>
    <cellStyle name="1_단가조사표_교통센터412" xfId="623" xr:uid="{00000000-0005-0000-0000-0000B6070000}"/>
    <cellStyle name="1_단가조사표_교통수" xfId="624" xr:uid="{00000000-0005-0000-0000-0000B7070000}"/>
    <cellStyle name="1_단가조사표_교통수량산출서" xfId="625" xr:uid="{00000000-0005-0000-0000-0000B8070000}"/>
    <cellStyle name="1_단가조사표_구조물대가 (2)" xfId="626" xr:uid="{00000000-0005-0000-0000-0000B9070000}"/>
    <cellStyle name="1_단가조사표_내역서 (2)" xfId="627" xr:uid="{00000000-0005-0000-0000-0000BA070000}"/>
    <cellStyle name="1_단가조사표_대전관저지구" xfId="628" xr:uid="{00000000-0005-0000-0000-0000BB070000}"/>
    <cellStyle name="1_단가조사표_동측지~1" xfId="629" xr:uid="{00000000-0005-0000-0000-0000BC070000}"/>
    <cellStyle name="1_단가조사표_동측지원422" xfId="630" xr:uid="{00000000-0005-0000-0000-0000BD070000}"/>
    <cellStyle name="1_단가조사표_동측지원512" xfId="631" xr:uid="{00000000-0005-0000-0000-0000BE070000}"/>
    <cellStyle name="1_단가조사표_동측지원524" xfId="632" xr:uid="{00000000-0005-0000-0000-0000BF070000}"/>
    <cellStyle name="1_단가조사표_부대422" xfId="633" xr:uid="{00000000-0005-0000-0000-0000C0070000}"/>
    <cellStyle name="1_단가조사표_부대시설" xfId="634" xr:uid="{00000000-0005-0000-0000-0000C1070000}"/>
    <cellStyle name="1_단가조사표_소각수~1" xfId="635" xr:uid="{00000000-0005-0000-0000-0000C2070000}"/>
    <cellStyle name="1_단가조사표_소각수내역서" xfId="636" xr:uid="{00000000-0005-0000-0000-0000C3070000}"/>
    <cellStyle name="1_단가조사표_소각수목2" xfId="637" xr:uid="{00000000-0005-0000-0000-0000C4070000}"/>
    <cellStyle name="1_단가조사표_수량산출서 (2)" xfId="638" xr:uid="{00000000-0005-0000-0000-0000C5070000}"/>
    <cellStyle name="1_단가조사표_엑스포~1" xfId="639" xr:uid="{00000000-0005-0000-0000-0000C6070000}"/>
    <cellStyle name="1_단가조사표_엑스포한빛1" xfId="640" xr:uid="{00000000-0005-0000-0000-0000C7070000}"/>
    <cellStyle name="1_단가조사표_여객터미널331" xfId="641" xr:uid="{00000000-0005-0000-0000-0000C8070000}"/>
    <cellStyle name="1_단가조사표_여객터미널513" xfId="642" xr:uid="{00000000-0005-0000-0000-0000C9070000}"/>
    <cellStyle name="1_단가조사표_여객터미널629" xfId="643" xr:uid="{00000000-0005-0000-0000-0000CA070000}"/>
    <cellStyle name="1_단가조사표_외곽도로616" xfId="644" xr:uid="{00000000-0005-0000-0000-0000CB070000}"/>
    <cellStyle name="1_단가조사표_용인죽전수량" xfId="645" xr:uid="{00000000-0005-0000-0000-0000CC070000}"/>
    <cellStyle name="1_단가조사표_원가계~1" xfId="646" xr:uid="{00000000-0005-0000-0000-0000CD070000}"/>
    <cellStyle name="1_단가조사표_유기질" xfId="647" xr:uid="{00000000-0005-0000-0000-0000CE070000}"/>
    <cellStyle name="1_단가조사표_자재조서 (2)" xfId="648" xr:uid="{00000000-0005-0000-0000-0000CF070000}"/>
    <cellStyle name="1_단가조사표_총괄내역" xfId="649" xr:uid="{00000000-0005-0000-0000-0000D0070000}"/>
    <cellStyle name="1_단가조사표_총괄내역 (2)" xfId="650" xr:uid="{00000000-0005-0000-0000-0000D1070000}"/>
    <cellStyle name="1_단가조사표_터미널도로403" xfId="651" xr:uid="{00000000-0005-0000-0000-0000D2070000}"/>
    <cellStyle name="1_단가조사표_터미널도로429" xfId="652" xr:uid="{00000000-0005-0000-0000-0000D3070000}"/>
    <cellStyle name="1_단가조사표_포장일위" xfId="653" xr:uid="{00000000-0005-0000-0000-0000D4070000}"/>
    <cellStyle name="111" xfId="654" xr:uid="{00000000-0005-0000-0000-0000D5070000}"/>
    <cellStyle name="111 2" xfId="1667" xr:uid="{00000000-0005-0000-0000-0000D6070000}"/>
    <cellStyle name="¹eº" xfId="655" xr:uid="{00000000-0005-0000-0000-0000D7070000}"/>
    <cellStyle name="¹éº" xfId="656" xr:uid="{00000000-0005-0000-0000-0000D8070000}"/>
    <cellStyle name="¹eº_마곡보완" xfId="657" xr:uid="{00000000-0005-0000-0000-0000D9070000}"/>
    <cellStyle name="¹éº_마곡보완" xfId="658" xr:uid="{00000000-0005-0000-0000-0000DA070000}"/>
    <cellStyle name="¹eºÐA²_AIAIC°AuCoE² " xfId="659" xr:uid="{00000000-0005-0000-0000-0000DB070000}"/>
    <cellStyle name="2" xfId="660" xr:uid="{00000000-0005-0000-0000-0000DC070000}"/>
    <cellStyle name="2_laroux" xfId="661" xr:uid="{00000000-0005-0000-0000-0000DD070000}"/>
    <cellStyle name="2_laroux_ATC-YOON1" xfId="662" xr:uid="{00000000-0005-0000-0000-0000DE070000}"/>
    <cellStyle name="2_단가조사표" xfId="663" xr:uid="{00000000-0005-0000-0000-0000DF070000}"/>
    <cellStyle name="2_단가조사표_1011소각" xfId="664" xr:uid="{00000000-0005-0000-0000-0000E0070000}"/>
    <cellStyle name="2_단가조사표_1113교~1" xfId="665" xr:uid="{00000000-0005-0000-0000-0000E1070000}"/>
    <cellStyle name="2_단가조사표_121내역" xfId="666" xr:uid="{00000000-0005-0000-0000-0000E2070000}"/>
    <cellStyle name="2_단가조사표_객토량" xfId="667" xr:uid="{00000000-0005-0000-0000-0000E3070000}"/>
    <cellStyle name="2_단가조사표_교통센~1" xfId="668" xr:uid="{00000000-0005-0000-0000-0000E4070000}"/>
    <cellStyle name="2_단가조사표_교통센터412" xfId="669" xr:uid="{00000000-0005-0000-0000-0000E5070000}"/>
    <cellStyle name="2_단가조사표_교통수" xfId="670" xr:uid="{00000000-0005-0000-0000-0000E6070000}"/>
    <cellStyle name="2_단가조사표_교통수량산출서" xfId="671" xr:uid="{00000000-0005-0000-0000-0000E7070000}"/>
    <cellStyle name="2_단가조사표_구조물대가 (2)" xfId="672" xr:uid="{00000000-0005-0000-0000-0000E8070000}"/>
    <cellStyle name="2_단가조사표_내역서 (2)" xfId="673" xr:uid="{00000000-0005-0000-0000-0000E9070000}"/>
    <cellStyle name="2_단가조사표_대전관저지구" xfId="674" xr:uid="{00000000-0005-0000-0000-0000EA070000}"/>
    <cellStyle name="2_단가조사표_동측지~1" xfId="675" xr:uid="{00000000-0005-0000-0000-0000EB070000}"/>
    <cellStyle name="2_단가조사표_동측지원422" xfId="676" xr:uid="{00000000-0005-0000-0000-0000EC070000}"/>
    <cellStyle name="2_단가조사표_동측지원512" xfId="677" xr:uid="{00000000-0005-0000-0000-0000ED070000}"/>
    <cellStyle name="2_단가조사표_동측지원524" xfId="678" xr:uid="{00000000-0005-0000-0000-0000EE070000}"/>
    <cellStyle name="2_단가조사표_부대422" xfId="679" xr:uid="{00000000-0005-0000-0000-0000EF070000}"/>
    <cellStyle name="2_단가조사표_부대시설" xfId="680" xr:uid="{00000000-0005-0000-0000-0000F0070000}"/>
    <cellStyle name="2_단가조사표_소각수~1" xfId="681" xr:uid="{00000000-0005-0000-0000-0000F1070000}"/>
    <cellStyle name="2_단가조사표_소각수내역서" xfId="682" xr:uid="{00000000-0005-0000-0000-0000F2070000}"/>
    <cellStyle name="2_단가조사표_소각수목2" xfId="683" xr:uid="{00000000-0005-0000-0000-0000F3070000}"/>
    <cellStyle name="2_단가조사표_수량산출서 (2)" xfId="684" xr:uid="{00000000-0005-0000-0000-0000F4070000}"/>
    <cellStyle name="2_단가조사표_엑스포~1" xfId="685" xr:uid="{00000000-0005-0000-0000-0000F5070000}"/>
    <cellStyle name="2_단가조사표_엑스포한빛1" xfId="686" xr:uid="{00000000-0005-0000-0000-0000F6070000}"/>
    <cellStyle name="2_단가조사표_여객터미널331" xfId="687" xr:uid="{00000000-0005-0000-0000-0000F7070000}"/>
    <cellStyle name="2_단가조사표_여객터미널513" xfId="688" xr:uid="{00000000-0005-0000-0000-0000F8070000}"/>
    <cellStyle name="2_단가조사표_여객터미널629" xfId="689" xr:uid="{00000000-0005-0000-0000-0000F9070000}"/>
    <cellStyle name="2_단가조사표_외곽도로616" xfId="690" xr:uid="{00000000-0005-0000-0000-0000FA070000}"/>
    <cellStyle name="2_단가조사표_용인죽전수량" xfId="691" xr:uid="{00000000-0005-0000-0000-0000FB070000}"/>
    <cellStyle name="2_단가조사표_원가계~1" xfId="692" xr:uid="{00000000-0005-0000-0000-0000FC070000}"/>
    <cellStyle name="2_단가조사표_유기질" xfId="693" xr:uid="{00000000-0005-0000-0000-0000FD070000}"/>
    <cellStyle name="2_단가조사표_자재조서 (2)" xfId="694" xr:uid="{00000000-0005-0000-0000-0000FE070000}"/>
    <cellStyle name="2_단가조사표_총괄내역" xfId="695" xr:uid="{00000000-0005-0000-0000-0000FF070000}"/>
    <cellStyle name="2_단가조사표_총괄내역 (2)" xfId="696" xr:uid="{00000000-0005-0000-0000-000000080000}"/>
    <cellStyle name="2_단가조사표_터미널도로403" xfId="697" xr:uid="{00000000-0005-0000-0000-000001080000}"/>
    <cellStyle name="2_단가조사표_터미널도로429" xfId="698" xr:uid="{00000000-0005-0000-0000-000002080000}"/>
    <cellStyle name="2_단가조사표_포장일위" xfId="699" xr:uid="{00000000-0005-0000-0000-000003080000}"/>
    <cellStyle name="20% - 강조색1" xfId="700" builtinId="30" customBuiltin="1"/>
    <cellStyle name="20% - 강조색1 2" xfId="3317" xr:uid="{00000000-0005-0000-0000-000005080000}"/>
    <cellStyle name="20% - 강조색2" xfId="701" builtinId="34" customBuiltin="1"/>
    <cellStyle name="20% - 강조색2 2" xfId="3318" xr:uid="{00000000-0005-0000-0000-000007080000}"/>
    <cellStyle name="20% - 강조색3" xfId="702" builtinId="38" customBuiltin="1"/>
    <cellStyle name="20% - 강조색3 2" xfId="3319" xr:uid="{00000000-0005-0000-0000-000009080000}"/>
    <cellStyle name="20% - 강조색4" xfId="703" builtinId="42" customBuiltin="1"/>
    <cellStyle name="20% - 강조색4 2" xfId="3320" xr:uid="{00000000-0005-0000-0000-00000B080000}"/>
    <cellStyle name="20% - 강조색5" xfId="704" builtinId="46" customBuiltin="1"/>
    <cellStyle name="20% - 강조색6" xfId="705" builtinId="50" customBuiltin="1"/>
    <cellStyle name="20% - 강조색6 2" xfId="3321" xr:uid="{00000000-0005-0000-0000-00000E080000}"/>
    <cellStyle name="၃urrency_OTD thru NOR " xfId="706" xr:uid="{00000000-0005-0000-0000-00000F080000}"/>
    <cellStyle name="40% - 강조색1" xfId="707" builtinId="31" customBuiltin="1"/>
    <cellStyle name="40% - 강조색1 2" xfId="3322" xr:uid="{00000000-0005-0000-0000-000011080000}"/>
    <cellStyle name="40% - 강조색2" xfId="708" builtinId="35" customBuiltin="1"/>
    <cellStyle name="40% - 강조색3" xfId="709" builtinId="39" customBuiltin="1"/>
    <cellStyle name="40% - 강조색3 2" xfId="3323" xr:uid="{00000000-0005-0000-0000-000014080000}"/>
    <cellStyle name="40% - 강조색4" xfId="710" builtinId="43" customBuiltin="1"/>
    <cellStyle name="40% - 강조색4 2" xfId="3324" xr:uid="{00000000-0005-0000-0000-000016080000}"/>
    <cellStyle name="40% - 강조색5" xfId="711" builtinId="47" customBuiltin="1"/>
    <cellStyle name="40% - 강조색5 2" xfId="3325" xr:uid="{00000000-0005-0000-0000-000018080000}"/>
    <cellStyle name="40% - 강조색6" xfId="712" builtinId="51" customBuiltin="1"/>
    <cellStyle name="40% - 강조색6 2" xfId="3326" xr:uid="{00000000-0005-0000-0000-00001A080000}"/>
    <cellStyle name="60% - 강조색1" xfId="713" builtinId="32" customBuiltin="1"/>
    <cellStyle name="60% - 강조색1 2" xfId="3327" xr:uid="{00000000-0005-0000-0000-00001C080000}"/>
    <cellStyle name="60% - 강조색2" xfId="714" builtinId="36" customBuiltin="1"/>
    <cellStyle name="60% - 강조색2 2" xfId="3328" xr:uid="{00000000-0005-0000-0000-00001E080000}"/>
    <cellStyle name="60% - 강조색3" xfId="715" builtinId="40" customBuiltin="1"/>
    <cellStyle name="60% - 강조색3 2" xfId="3329" xr:uid="{00000000-0005-0000-0000-000020080000}"/>
    <cellStyle name="60% - 강조색4" xfId="716" builtinId="44" customBuiltin="1"/>
    <cellStyle name="60% - 강조색4 2" xfId="3330" xr:uid="{00000000-0005-0000-0000-000022080000}"/>
    <cellStyle name="60% - 강조색5" xfId="717" builtinId="48" customBuiltin="1"/>
    <cellStyle name="60% - 강조색5 2" xfId="3331" xr:uid="{00000000-0005-0000-0000-000024080000}"/>
    <cellStyle name="60% - 강조색6" xfId="718" builtinId="52" customBuiltin="1"/>
    <cellStyle name="60% - 강조색6 2" xfId="3332" xr:uid="{00000000-0005-0000-0000-000026080000}"/>
    <cellStyle name="82" xfId="719" xr:uid="{00000000-0005-0000-0000-000027080000}"/>
    <cellStyle name="A " xfId="720" xr:uid="{00000000-0005-0000-0000-000028080000}"/>
    <cellStyle name="A  2" xfId="3356" xr:uid="{00000000-0005-0000-0000-000029080000}"/>
    <cellStyle name="A¡ " xfId="2476" xr:uid="{00000000-0005-0000-0000-00002A080000}"/>
    <cellStyle name="A¡§¡ⓒ¡E¡þ¡EO [0]_¡§uc¡§oA " xfId="721" xr:uid="{00000000-0005-0000-0000-00002B080000}"/>
    <cellStyle name="A¡§¡ⓒ¡E¡þ¡EO_¡§uc¡§oA " xfId="722" xr:uid="{00000000-0005-0000-0000-00002C080000}"/>
    <cellStyle name="A¡§i " xfId="2477" xr:uid="{00000000-0005-0000-0000-00002D080000}"/>
    <cellStyle name="A¡§i￠r¨i " xfId="2478" xr:uid="{00000000-0005-0000-0000-00002E080000}"/>
    <cellStyle name="A¡er " xfId="2479" xr:uid="{00000000-0005-0000-0000-00002F080000}"/>
    <cellStyle name="A¡er￠r " xfId="2480" xr:uid="{00000000-0005-0000-0000-000030080000}"/>
    <cellStyle name="A¡er￠r¡ " xfId="2481" xr:uid="{00000000-0005-0000-0000-000031080000}"/>
    <cellStyle name="A¡er￠r¡¿i " xfId="2482" xr:uid="{00000000-0005-0000-0000-000032080000}"/>
    <cellStyle name="A¡erer " xfId="2483" xr:uid="{00000000-0005-0000-0000-000033080000}"/>
    <cellStyle name="A¡erer￠rer " xfId="2484" xr:uid="{00000000-0005-0000-0000-000034080000}"/>
    <cellStyle name="A¡erererer " xfId="2485" xr:uid="{00000000-0005-0000-0000-000035080000}"/>
    <cellStyle name="A¨­???? [0]_INQUIRY ????¨?¡?A??A?ª " xfId="2486" xr:uid="{00000000-0005-0000-0000-000036080000}"/>
    <cellStyle name="A¨­????_INQUIRY ????¨?¡?A??A?ª " xfId="2487" xr:uid="{00000000-0005-0000-0000-000037080000}"/>
    <cellStyle name="A¨­￠￢￠O [0]_ ¨￢n￠￢n¨￢¡Æ ￠?u¨￢¡Æ¡¾a¨uu " xfId="2488" xr:uid="{00000000-0005-0000-0000-000038080000}"/>
    <cellStyle name="A¨­¢¬¢Ò [0]_¨úc¨öA " xfId="723" xr:uid="{00000000-0005-0000-0000-000039080000}"/>
    <cellStyle name="A¨­￠￢￠O [0]_¨uoAa¨oCAu " xfId="2489" xr:uid="{00000000-0005-0000-0000-00003A080000}"/>
    <cellStyle name="A¨­¢¬¢Ò [0]_4PART " xfId="724" xr:uid="{00000000-0005-0000-0000-00003B080000}"/>
    <cellStyle name="A¨­￠￢￠O [0]_A|A￠O1¨￢I1¡Æu CoEⓒ÷ " xfId="725" xr:uid="{00000000-0005-0000-0000-00003C080000}"/>
    <cellStyle name="A¨­¢¬¢Ò [0]_C¡Æ¢¬n¨¬¡Æ " xfId="726" xr:uid="{00000000-0005-0000-0000-00003D080000}"/>
    <cellStyle name="A¨­￠￢￠O [0]_ⓒoⓒ¡A¨o¨￢R " xfId="727" xr:uid="{00000000-0005-0000-0000-00003E080000}"/>
    <cellStyle name="A¨­¢¬¢Ò [0]_INQUIRY ¢¯¥ì¨ú¡ÀA©¬A©ª " xfId="2490" xr:uid="{00000000-0005-0000-0000-00003F080000}"/>
    <cellStyle name="A¨­￠￢￠O_ ¨￢n￠￢n¨￢¡Æ ￠?u¨￢¡Æ¡¾a¨uu " xfId="2491" xr:uid="{00000000-0005-0000-0000-000040080000}"/>
    <cellStyle name="A¨­¢¬¢Ò_¨úc¨öA " xfId="728" xr:uid="{00000000-0005-0000-0000-000041080000}"/>
    <cellStyle name="A¨­￠￢￠O_¨uoAa¨oCAu " xfId="2492" xr:uid="{00000000-0005-0000-0000-000042080000}"/>
    <cellStyle name="A¨­¢¬¢Ò_95©øaAN¡Æy¨ùo¡¤R " xfId="729" xr:uid="{00000000-0005-0000-0000-000043080000}"/>
    <cellStyle name="A¨­￠￢￠O_A|A￠O1¨￢I1¡Æu CoEⓒ÷ " xfId="730" xr:uid="{00000000-0005-0000-0000-000044080000}"/>
    <cellStyle name="A¨­¢¬¢Ò_C¡Æ¢¬n¨¬¡Æ " xfId="731" xr:uid="{00000000-0005-0000-0000-000045080000}"/>
    <cellStyle name="A¨­￠￢￠O_ⓒoⓒ¡A¨o¨￢R " xfId="732" xr:uid="{00000000-0005-0000-0000-000046080000}"/>
    <cellStyle name="A¨­¢¬¢Ò_INQUIRY ¢¯¥ì¨ú¡ÀA©¬A©ª " xfId="2493" xr:uid="{00000000-0005-0000-0000-000047080000}"/>
    <cellStyle name="A¨i " xfId="2494" xr:uid="{00000000-0005-0000-0000-000048080000}"/>
    <cellStyle name="A¨i¡ " xfId="2495" xr:uid="{00000000-0005-0000-0000-000049080000}"/>
    <cellStyle name="A¨i¡ⓒ " xfId="2496" xr:uid="{00000000-0005-0000-0000-00004A080000}"/>
    <cellStyle name="A¨i¡ⓒ¡e¡ " xfId="2497" xr:uid="{00000000-0005-0000-0000-00004B080000}"/>
    <cellStyle name="A￠r¡ " xfId="2498" xr:uid="{00000000-0005-0000-0000-00004C080000}"/>
    <cellStyle name="A￠R¡×￠R¨I￠RE￠Rⓒ­￠REO [0]_INQUIRY ￠RE?￠RIi￠R¡×u¡ERAA¡§I￠Rⓒ­A¡§I¡§¡I " xfId="2499" xr:uid="{00000000-0005-0000-0000-00004D080000}"/>
    <cellStyle name="A￠R¡×￠R¨I￠RE￠Rⓒ­￠REO_INQUIRY ￠RE?￠RIi￠R¡×u¡ERAA¡§I￠Rⓒ­A¡§I¡§¡I " xfId="2500" xr:uid="{00000000-0005-0000-0000-00004E080000}"/>
    <cellStyle name="A￠r¡×i¡er " xfId="2501" xr:uid="{00000000-0005-0000-0000-00004F080000}"/>
    <cellStyle name="A￠rer " xfId="2502" xr:uid="{00000000-0005-0000-0000-000050080000}"/>
    <cellStyle name="A￠rer¡er " xfId="2503" xr:uid="{00000000-0005-0000-0000-000051080000}"/>
    <cellStyle name="A￠rer¡er￠r " xfId="2504" xr:uid="{00000000-0005-0000-0000-000052080000}"/>
    <cellStyle name="A￠rerer " xfId="2505" xr:uid="{00000000-0005-0000-0000-000053080000}"/>
    <cellStyle name="A￠rererer " xfId="2506" xr:uid="{00000000-0005-0000-0000-000054080000}"/>
    <cellStyle name="Aⓒ­ " xfId="2507" xr:uid="{00000000-0005-0000-0000-000055080000}"/>
    <cellStyle name="Aⓒ­￠ " xfId="2508" xr:uid="{00000000-0005-0000-0000-000056080000}"/>
    <cellStyle name="Aⓒ­￠￢ " xfId="2509" xr:uid="{00000000-0005-0000-0000-000057080000}"/>
    <cellStyle name="Aⓒ­￠￢￠o " xfId="2510" xr:uid="{00000000-0005-0000-0000-000058080000}"/>
    <cellStyle name="Ae" xfId="733" xr:uid="{00000000-0005-0000-0000-000059080000}"/>
    <cellStyle name="Åë" xfId="734" xr:uid="{00000000-0005-0000-0000-00005A080000}"/>
    <cellStyle name="Ae_마곡보완" xfId="735" xr:uid="{00000000-0005-0000-0000-00005B080000}"/>
    <cellStyle name="Åë_마곡보완" xfId="736" xr:uid="{00000000-0005-0000-0000-00005C080000}"/>
    <cellStyle name="Aee " xfId="737" xr:uid="{00000000-0005-0000-0000-00005D080000}"/>
    <cellStyle name="Aee  2" xfId="3357" xr:uid="{00000000-0005-0000-0000-00005E080000}"/>
    <cellStyle name="Aee­ [" xfId="738" xr:uid="{00000000-0005-0000-0000-00005F080000}"/>
    <cellStyle name="Åëè­ [" xfId="739" xr:uid="{00000000-0005-0000-0000-000060080000}"/>
    <cellStyle name="Aee­ [_마곡보완" xfId="740" xr:uid="{00000000-0005-0000-0000-000061080000}"/>
    <cellStyle name="Åëè­ [_마곡보완" xfId="741" xr:uid="{00000000-0005-0000-0000-000062080000}"/>
    <cellStyle name="Aee­ [0]_ " xfId="2511" xr:uid="{00000000-0005-0000-0000-000063080000}"/>
    <cellStyle name="ÅëÈ­ [0]_»óºÎ¼ö·®Áý°è " xfId="742" xr:uid="{00000000-0005-0000-0000-000064080000}"/>
    <cellStyle name="AeE­ [0]_°eE¹_11¿a½A " xfId="743" xr:uid="{00000000-0005-0000-0000-000065080000}"/>
    <cellStyle name="ÅëÈ­ [0]_¾÷Á¾º° " xfId="2512" xr:uid="{00000000-0005-0000-0000-000066080000}"/>
    <cellStyle name="AeE­ [0]_¾c½A " xfId="2513" xr:uid="{00000000-0005-0000-0000-000067080000}"/>
    <cellStyle name="ÅëÈ­ [0]_¹æÀ½º® " xfId="744" xr:uid="{00000000-0005-0000-0000-000068080000}"/>
    <cellStyle name="AeE­ [0]_4PART " xfId="745" xr:uid="{00000000-0005-0000-0000-000069080000}"/>
    <cellStyle name="ÅëÈ­ [0]_7°èÈ¹ " xfId="2514" xr:uid="{00000000-0005-0000-0000-00006A080000}"/>
    <cellStyle name="AeE­ [0]_A¾CO½A¼³ " xfId="746" xr:uid="{00000000-0005-0000-0000-00006B080000}"/>
    <cellStyle name="ÅëÈ­ [0]_Á¾ÇÕ½Å¼³ " xfId="2515" xr:uid="{00000000-0005-0000-0000-00006C080000}"/>
    <cellStyle name="AeE­ [0]_AMT " xfId="2516" xr:uid="{00000000-0005-0000-0000-00006D080000}"/>
    <cellStyle name="ÅëÈ­ [0]_INQUIRY ¿µ¾÷ÃßÁø " xfId="747" xr:uid="{00000000-0005-0000-0000-00006E080000}"/>
    <cellStyle name="AeE­ [0]_INQUIRY ¿μ¾÷AßAø " xfId="748" xr:uid="{00000000-0005-0000-0000-00006F080000}"/>
    <cellStyle name="ÅëÈ­ [0]_º»¼± ±æ¾î±úºÎ ¼ö·® Áý°èÇ¥ " xfId="749" xr:uid="{00000000-0005-0000-0000-000070080000}"/>
    <cellStyle name="AeE­ [0]_º≫¼± ±æ¾i±uºI ¼o·R Ay°eC￥ " xfId="750" xr:uid="{00000000-0005-0000-0000-000071080000}"/>
    <cellStyle name="ÅëÈ­ [0]_ºÙÀÓ2-1 " xfId="751" xr:uid="{00000000-0005-0000-0000-000072080000}"/>
    <cellStyle name="Aee­ _2005년학교숲" xfId="752" xr:uid="{00000000-0005-0000-0000-000073080000}"/>
    <cellStyle name="Aee­_ " xfId="2517" xr:uid="{00000000-0005-0000-0000-000074080000}"/>
    <cellStyle name="ÅëÈ­_»óºÎ¼ö·®Áý°è " xfId="753" xr:uid="{00000000-0005-0000-0000-000075080000}"/>
    <cellStyle name="AeE­_°eE¹_11¿a½A " xfId="754" xr:uid="{00000000-0005-0000-0000-000076080000}"/>
    <cellStyle name="ÅëÈ­_¾÷Á¾º° " xfId="2518" xr:uid="{00000000-0005-0000-0000-000077080000}"/>
    <cellStyle name="AeE­_¾c½A " xfId="2519" xr:uid="{00000000-0005-0000-0000-000078080000}"/>
    <cellStyle name="ÅëÈ­_¹æÀ½º® " xfId="755" xr:uid="{00000000-0005-0000-0000-000079080000}"/>
    <cellStyle name="AeE­_4PART " xfId="756" xr:uid="{00000000-0005-0000-0000-00007A080000}"/>
    <cellStyle name="ÅëÈ­_7°èÈ¹ " xfId="2520" xr:uid="{00000000-0005-0000-0000-00007B080000}"/>
    <cellStyle name="AeE­_A¾CO½A¼³ " xfId="757" xr:uid="{00000000-0005-0000-0000-00007C080000}"/>
    <cellStyle name="ÅëÈ­_Á¾ÇÕ½Å¼³ " xfId="2521" xr:uid="{00000000-0005-0000-0000-00007D080000}"/>
    <cellStyle name="AeE­_AMT " xfId="2522" xr:uid="{00000000-0005-0000-0000-00007E080000}"/>
    <cellStyle name="ÅëÈ­_INQUIRY ¿µ¾÷ÃßÁø " xfId="758" xr:uid="{00000000-0005-0000-0000-00007F080000}"/>
    <cellStyle name="AeE­_INQUIRY ¿μ¾÷AßAø " xfId="759" xr:uid="{00000000-0005-0000-0000-000080080000}"/>
    <cellStyle name="ÅëÈ­_º»¼± ±æ¾î±úºÎ ¼ö·® Áý°èÇ¥ " xfId="760" xr:uid="{00000000-0005-0000-0000-000081080000}"/>
    <cellStyle name="AeE­_º≫¼± ±æ¾i±uºI ¼o·R Ay°eC￥ " xfId="761" xr:uid="{00000000-0005-0000-0000-000082080000}"/>
    <cellStyle name="ÅëÈ­_ºÙÀÓ2-1 " xfId="762" xr:uid="{00000000-0005-0000-0000-000083080000}"/>
    <cellStyle name="Aee¡ " xfId="2523" xr:uid="{00000000-0005-0000-0000-000084080000}"/>
    <cellStyle name="AeE¡? [0]_INQUIRY ????¨?¡?A??A?ª " xfId="2524" xr:uid="{00000000-0005-0000-0000-000085080000}"/>
    <cellStyle name="AeE¡?_INQUIRY ????¨?¡?A??A?ª " xfId="2525" xr:uid="{00000000-0005-0000-0000-000086080000}"/>
    <cellStyle name="Aee¡© " xfId="2526" xr:uid="{00000000-0005-0000-0000-000087080000}"/>
    <cellStyle name="AeE¡© [0]_¨úc¨öA " xfId="763" xr:uid="{00000000-0005-0000-0000-000088080000}"/>
    <cellStyle name="AeE¡©_¨úc¨öA " xfId="764" xr:uid="{00000000-0005-0000-0000-000089080000}"/>
    <cellStyle name="Aee¡ⓒ " xfId="765" xr:uid="{00000000-0005-0000-0000-00008A080000}"/>
    <cellStyle name="AeE¡ⓒ [0]_ ¨￢n￠￢n¨￢¡Æ ￠?u¨￢¡Æ¡¾a¨uu " xfId="2527" xr:uid="{00000000-0005-0000-0000-00008B080000}"/>
    <cellStyle name="AeE¡ⓒ_ ¨￢n￠￢n¨￢¡Æ ￠?u¨￢¡Æ¡¾a¨uu " xfId="2528" xr:uid="{00000000-0005-0000-0000-00008C080000}"/>
    <cellStyle name="Aee¡er " xfId="2529" xr:uid="{00000000-0005-0000-0000-00008D080000}"/>
    <cellStyle name="Aee¡er¡§i " xfId="2530" xr:uid="{00000000-0005-0000-0000-00008E080000}"/>
    <cellStyle name="AeE¡ER¡§I [0]_INQUIRY ￠RE?￠RIi￠R¡×u¡ERAA¡§I￠Rⓒ­A¡§I¡§¡I " xfId="2531" xr:uid="{00000000-0005-0000-0000-00008F080000}"/>
    <cellStyle name="AeE¡ER¡§I_INQUIRY ￠RE?￠RIi￠R¡×u¡ERAA¡§I￠Rⓒ­A¡§I¡§¡I " xfId="2532" xr:uid="{00000000-0005-0000-0000-000090080000}"/>
    <cellStyle name="Aee¡erer " xfId="2533" xr:uid="{00000000-0005-0000-0000-000091080000}"/>
    <cellStyle name="Aee¡erer¡er " xfId="2534" xr:uid="{00000000-0005-0000-0000-000092080000}"/>
    <cellStyle name="Aee¡ererer " xfId="2535" xr:uid="{00000000-0005-0000-0000-000093080000}"/>
    <cellStyle name="Aee￠r " xfId="2536" xr:uid="{00000000-0005-0000-0000-000094080000}"/>
    <cellStyle name="Aee￠r¨i " xfId="2537" xr:uid="{00000000-0005-0000-0000-000095080000}"/>
    <cellStyle name="AeE￠R¨I [0]_¡§uc¡§oA " xfId="766" xr:uid="{00000000-0005-0000-0000-000096080000}"/>
    <cellStyle name="Aee￠r¨i_ " xfId="2538" xr:uid="{00000000-0005-0000-0000-000097080000}"/>
    <cellStyle name="Aee￠rer " xfId="2539" xr:uid="{00000000-0005-0000-0000-000098080000}"/>
    <cellStyle name="Aee￠rer￠r¡ " xfId="2540" xr:uid="{00000000-0005-0000-0000-000099080000}"/>
    <cellStyle name="Aee￠rerer " xfId="2541" xr:uid="{00000000-0005-0000-0000-00009A080000}"/>
    <cellStyle name="Aee￠rererer " xfId="2542" xr:uid="{00000000-0005-0000-0000-00009B080000}"/>
    <cellStyle name="Æu¼ " xfId="767" xr:uid="{00000000-0005-0000-0000-00009C080000}"/>
    <cellStyle name="Æu¼  2" xfId="3362" xr:uid="{00000000-0005-0000-0000-00009D080000}"/>
    <cellStyle name="ALIGNMENT" xfId="768" xr:uid="{00000000-0005-0000-0000-00009E080000}"/>
    <cellStyle name="Aþ" xfId="769" xr:uid="{00000000-0005-0000-0000-00009F080000}"/>
    <cellStyle name="Äþ" xfId="770" xr:uid="{00000000-0005-0000-0000-0000A0080000}"/>
    <cellStyle name="Aþ " xfId="2543" xr:uid="{00000000-0005-0000-0000-0000A1080000}"/>
    <cellStyle name="Aþ_마곡보완" xfId="771" xr:uid="{00000000-0005-0000-0000-0000A2080000}"/>
    <cellStyle name="Äþ_마곡보완" xfId="772" xr:uid="{00000000-0005-0000-0000-0000A3080000}"/>
    <cellStyle name="Aþ¸ " xfId="2544" xr:uid="{00000000-0005-0000-0000-0000A4080000}"/>
    <cellStyle name="Aþ¸¶ [" xfId="773" xr:uid="{00000000-0005-0000-0000-0000A5080000}"/>
    <cellStyle name="Äþ¸¶ [" xfId="774" xr:uid="{00000000-0005-0000-0000-0000A6080000}"/>
    <cellStyle name="Aþ¸¶ [_마곡보완" xfId="775" xr:uid="{00000000-0005-0000-0000-0000A7080000}"/>
    <cellStyle name="Äþ¸¶ [_마곡보완" xfId="776" xr:uid="{00000000-0005-0000-0000-0000A8080000}"/>
    <cellStyle name="AÞ¸¶ [0]_  A¾  CO  " xfId="777" xr:uid="{00000000-0005-0000-0000-0000A9080000}"/>
    <cellStyle name="ÄÞ¸¶ [0]_»óºÎ¼ö·®Áý°è " xfId="778" xr:uid="{00000000-0005-0000-0000-0000AA080000}"/>
    <cellStyle name="AÞ¸¶ [0]_°eE¹_11¿a½A " xfId="779" xr:uid="{00000000-0005-0000-0000-0000AB080000}"/>
    <cellStyle name="ÄÞ¸¶ [0]_¾÷Á¾º° " xfId="2545" xr:uid="{00000000-0005-0000-0000-0000AC080000}"/>
    <cellStyle name="AÞ¸¶ [0]_¾c½A " xfId="2546" xr:uid="{00000000-0005-0000-0000-0000AD080000}"/>
    <cellStyle name="ÄÞ¸¶ [0]_¹æÀ½º® " xfId="780" xr:uid="{00000000-0005-0000-0000-0000AE080000}"/>
    <cellStyle name="AÞ¸¶ [0]_4PART " xfId="781" xr:uid="{00000000-0005-0000-0000-0000AF080000}"/>
    <cellStyle name="ÄÞ¸¶ [0]_7°èÈ¹ " xfId="2547" xr:uid="{00000000-0005-0000-0000-0000B0080000}"/>
    <cellStyle name="AÞ¸¶ [0]_A¾CO½A¼³ " xfId="782" xr:uid="{00000000-0005-0000-0000-0000B1080000}"/>
    <cellStyle name="ÄÞ¸¶ [0]_Á¾ÇÕ½Å¼³ " xfId="2548" xr:uid="{00000000-0005-0000-0000-0000B2080000}"/>
    <cellStyle name="AÞ¸¶ [0]_AN°y(1.25) " xfId="2549" xr:uid="{00000000-0005-0000-0000-0000B3080000}"/>
    <cellStyle name="ÄÞ¸¶ [0]_INQUIRY ¿µ¾÷ÃßÁø " xfId="783" xr:uid="{00000000-0005-0000-0000-0000B4080000}"/>
    <cellStyle name="AÞ¸¶ [0]_INQUIRY ¿μ¾÷AßAø " xfId="784" xr:uid="{00000000-0005-0000-0000-0000B5080000}"/>
    <cellStyle name="ÄÞ¸¶ [0]_º»¼± ±æ¾î±úºÎ ¼ö·® Áý°èÇ¥ " xfId="785" xr:uid="{00000000-0005-0000-0000-0000B6080000}"/>
    <cellStyle name="AÞ¸¶ [0]_º≫¼± ±æ¾i±uºI ¼o·R Ay°eC￥ " xfId="786" xr:uid="{00000000-0005-0000-0000-0000B7080000}"/>
    <cellStyle name="ÄÞ¸¶ [0]_ºÙÀÓ2-1 " xfId="787" xr:uid="{00000000-0005-0000-0000-0000B8080000}"/>
    <cellStyle name="AÞ¸¶_  A¾  CO  " xfId="788" xr:uid="{00000000-0005-0000-0000-0000B9080000}"/>
    <cellStyle name="ÄÞ¸¶_»óºÎ¼ö·®Áý°è " xfId="789" xr:uid="{00000000-0005-0000-0000-0000BA080000}"/>
    <cellStyle name="AÞ¸¶_°eE¹_11¿a½A " xfId="790" xr:uid="{00000000-0005-0000-0000-0000BB080000}"/>
    <cellStyle name="ÄÞ¸¶_¾÷Á¾º° " xfId="2550" xr:uid="{00000000-0005-0000-0000-0000BC080000}"/>
    <cellStyle name="AÞ¸¶_¾c½A " xfId="2551" xr:uid="{00000000-0005-0000-0000-0000BD080000}"/>
    <cellStyle name="ÄÞ¸¶_¹æÀ½º® " xfId="791" xr:uid="{00000000-0005-0000-0000-0000BE080000}"/>
    <cellStyle name="AÞ¸¶_95³aAN°y¼o·R " xfId="792" xr:uid="{00000000-0005-0000-0000-0000BF080000}"/>
    <cellStyle name="ÄÞ¸¶_Á¦Á¶1ºÎ1°ú ÇöÈ² " xfId="793" xr:uid="{00000000-0005-0000-0000-0000C0080000}"/>
    <cellStyle name="AÞ¸¶_A¾CO½A¼³ " xfId="794" xr:uid="{00000000-0005-0000-0000-0000C1080000}"/>
    <cellStyle name="ÄÞ¸¶_Á¾ÇÕ½Å¼³ " xfId="2552" xr:uid="{00000000-0005-0000-0000-0000C2080000}"/>
    <cellStyle name="AÞ¸¶_AN°y(1.25) " xfId="2553" xr:uid="{00000000-0005-0000-0000-0000C3080000}"/>
    <cellStyle name="ÄÞ¸¶_INQUIRY ¿µ¾÷ÃßÁø " xfId="795" xr:uid="{00000000-0005-0000-0000-0000C4080000}"/>
    <cellStyle name="AÞ¸¶_INQUIRY ¿μ¾÷AßAø " xfId="796" xr:uid="{00000000-0005-0000-0000-0000C5080000}"/>
    <cellStyle name="ÄÞ¸¶_º»¼± ±æ¾î±úºÎ ¼ö·® Áý°èÇ¥ " xfId="797" xr:uid="{00000000-0005-0000-0000-0000C6080000}"/>
    <cellStyle name="AÞ¸¶_º≫¼± ±æ¾i±uºI ¼o·R Ay°eC￥ " xfId="798" xr:uid="{00000000-0005-0000-0000-0000C7080000}"/>
    <cellStyle name="ÄÞ¸¶_ºÙÀÓ2-1 " xfId="799" xr:uid="{00000000-0005-0000-0000-0000C8080000}"/>
    <cellStyle name="Au¸r " xfId="800" xr:uid="{00000000-0005-0000-0000-0000C9080000}"/>
    <cellStyle name="Au¸r  2" xfId="3363" xr:uid="{00000000-0005-0000-0000-0000CA080000}"/>
    <cellStyle name="Bridge " xfId="2554" xr:uid="{00000000-0005-0000-0000-0000CB080000}"/>
    <cellStyle name="b椬ៜ_x000c_Comma_ODCOS " xfId="801" xr:uid="{00000000-0005-0000-0000-0000CC080000}"/>
    <cellStyle name="C " xfId="802" xr:uid="{00000000-0005-0000-0000-0000CD080000}"/>
    <cellStyle name="C  2" xfId="3358" xr:uid="{00000000-0005-0000-0000-0000CE080000}"/>
    <cellStyle name="C¡?A¨ª_¡?c¨?¡?¨?I¨?¡Æ AN¡Æe " xfId="2555" xr:uid="{00000000-0005-0000-0000-0000CF080000}"/>
    <cellStyle name="C¡erereria " xfId="2556" xr:uid="{00000000-0005-0000-0000-0000D0080000}"/>
    <cellStyle name="C¡ereria " xfId="2557" xr:uid="{00000000-0005-0000-0000-0000D1080000}"/>
    <cellStyle name="C¡ereria¡er " xfId="2558" xr:uid="{00000000-0005-0000-0000-0000D2080000}"/>
    <cellStyle name="C¡eria " xfId="2559" xr:uid="{00000000-0005-0000-0000-0000D3080000}"/>
    <cellStyle name="C¡eria¡ " xfId="2560" xr:uid="{00000000-0005-0000-0000-0000D4080000}"/>
    <cellStyle name="C¡ERIA￠R¡×¡§¡I_¡ERic￠R¡×u¡ERA￠R¡×￠Rⓒ­I￠R¡×￠Rⓒ­¡ER¡§￠R AN¡ER¡§￠Re " xfId="2561" xr:uid="{00000000-0005-0000-0000-0000D5080000}"/>
    <cellStyle name="C¡ia " xfId="2562" xr:uid="{00000000-0005-0000-0000-0000D6080000}"/>
    <cellStyle name="C¡ÍA¨ª_  FAB AIA¢´  " xfId="803" xr:uid="{00000000-0005-0000-0000-0000D7080000}"/>
    <cellStyle name="C¡IA¨ª_ 1-3 " xfId="2563" xr:uid="{00000000-0005-0000-0000-0000D8080000}"/>
    <cellStyle name="C¡ÍA¨ª_¡Æ©øAI OXIDE " xfId="804" xr:uid="{00000000-0005-0000-0000-0000D9080000}"/>
    <cellStyle name="C¡IA¨ª_¡Æu￠￢RBS('98) " xfId="805" xr:uid="{00000000-0005-0000-0000-0000DA080000}"/>
    <cellStyle name="C¡ÍA¨ª_¡íc¨ú¡À¨¬I¨¬¡Æ AN¡Æe " xfId="2564" xr:uid="{00000000-0005-0000-0000-0000DB080000}"/>
    <cellStyle name="C¡IA¨ª_¡ioEⓒ÷¡¾a¡¤IAo " xfId="806" xr:uid="{00000000-0005-0000-0000-0000DC080000}"/>
    <cellStyle name="C¡ÍA¨ª_03 " xfId="807" xr:uid="{00000000-0005-0000-0000-0000DD080000}"/>
    <cellStyle name="C¡IA¨ª_12￠?u " xfId="808" xr:uid="{00000000-0005-0000-0000-0000DE080000}"/>
    <cellStyle name="C¡ÍA¨ª_12AO " xfId="809" xr:uid="{00000000-0005-0000-0000-0000DF080000}"/>
    <cellStyle name="C¡IA¨ª_Ac¡Æi¡Æu￠￢R " xfId="810" xr:uid="{00000000-0005-0000-0000-0000E0080000}"/>
    <cellStyle name="C¡ÍA¨ª_C¡ÍAo " xfId="811" xr:uid="{00000000-0005-0000-0000-0000E1080000}"/>
    <cellStyle name="C¡IA¨ª_CD-ROM " xfId="812" xr:uid="{00000000-0005-0000-0000-0000E2080000}"/>
    <cellStyle name="C¡ÍA¨ª_Sheet1_4PART " xfId="813" xr:uid="{00000000-0005-0000-0000-0000E3080000}"/>
    <cellStyle name="C¡iaⓒ " xfId="2565" xr:uid="{00000000-0005-0000-0000-0000E4080000}"/>
    <cellStyle name="C¡iaⓒª_ " xfId="2566" xr:uid="{00000000-0005-0000-0000-0000E5080000}"/>
    <cellStyle name="C￠rereria " xfId="2567" xr:uid="{00000000-0005-0000-0000-0000E6080000}"/>
    <cellStyle name="C￠reria " xfId="2568" xr:uid="{00000000-0005-0000-0000-0000E7080000}"/>
    <cellStyle name="C￠reria￠r¡ " xfId="2569" xr:uid="{00000000-0005-0000-0000-0000E8080000}"/>
    <cellStyle name="C￠ria " xfId="2570" xr:uid="{00000000-0005-0000-0000-0000E9080000}"/>
    <cellStyle name="C￠RIA¡§¨￡_  FAB AIA¡E￠￥  " xfId="814" xr:uid="{00000000-0005-0000-0000-0000EA080000}"/>
    <cellStyle name="C￠ria¨i " xfId="2571" xr:uid="{00000000-0005-0000-0000-0000EB080000}"/>
    <cellStyle name="C￠ria¨i¨ " xfId="2572" xr:uid="{00000000-0005-0000-0000-0000EC080000}"/>
    <cellStyle name="C￥" xfId="815" xr:uid="{00000000-0005-0000-0000-0000ED080000}"/>
    <cellStyle name="Ç¥" xfId="816" xr:uid="{00000000-0005-0000-0000-0000EE080000}"/>
    <cellStyle name="C￥_마곡보완" xfId="817" xr:uid="{00000000-0005-0000-0000-0000EF080000}"/>
    <cellStyle name="Ç¥_마곡보완" xfId="818" xr:uid="{00000000-0005-0000-0000-0000F0080000}"/>
    <cellStyle name="C￥a " xfId="2573" xr:uid="{00000000-0005-0000-0000-0000F1080000}"/>
    <cellStyle name="C￥aø_ " xfId="2574" xr:uid="{00000000-0005-0000-0000-0000F2080000}"/>
    <cellStyle name="Ç¥ÁØ_¿µ¾÷ÇöÈ² " xfId="819" xr:uid="{00000000-0005-0000-0000-0000F3080000}"/>
    <cellStyle name="C￥AØ_¿uº°A¸≫c½CAu_³≫ºI°eE¹´e AßA¤A÷AI " xfId="2575" xr:uid="{00000000-0005-0000-0000-0000F4080000}"/>
    <cellStyle name="Ç¥ÁØ_»ç¾÷ºÎº° ÃÑ°è " xfId="820" xr:uid="{00000000-0005-0000-0000-0000F5080000}"/>
    <cellStyle name="C￥AØ_≫c¾÷ºIº° AN°e " xfId="821" xr:uid="{00000000-0005-0000-0000-0000F6080000}"/>
    <cellStyle name="Ç¥ÁØ_°ü¸®BS('98) " xfId="822" xr:uid="{00000000-0005-0000-0000-0000F7080000}"/>
    <cellStyle name="C￥AØ_03 " xfId="823" xr:uid="{00000000-0005-0000-0000-0000F8080000}"/>
    <cellStyle name="Ç¥ÁØ_0N-HANDLING " xfId="824" xr:uid="{00000000-0005-0000-0000-0000F9080000}"/>
    <cellStyle name="C￥AØ_¼±AoAc°i_1_³≫ºI°eE¹´e AßA¤A÷AI " xfId="2576" xr:uid="{00000000-0005-0000-0000-0000FA080000}"/>
    <cellStyle name="Ç¥ÁØ_½½·¡ºêÃ¶±ÙÁý°è " xfId="2577" xr:uid="{00000000-0005-0000-0000-0000FB080000}"/>
    <cellStyle name="C￥AØ_½CCa¿¹≫e¼­ " xfId="2578" xr:uid="{00000000-0005-0000-0000-0000FC080000}"/>
    <cellStyle name="Ç¥ÁØ_¹æÀ½º® " xfId="825" xr:uid="{00000000-0005-0000-0000-0000FD080000}"/>
    <cellStyle name="C￥AØ_5-1±¤°i " xfId="2579" xr:uid="{00000000-0005-0000-0000-0000FE080000}"/>
    <cellStyle name="Ç¥ÁØ_5-1±¤°í " xfId="2580" xr:uid="{00000000-0005-0000-0000-0000FF080000}"/>
    <cellStyle name="C￥AØ_5-1±¤°i  2" xfId="2581" xr:uid="{00000000-0005-0000-0000-000000090000}"/>
    <cellStyle name="Ç¥ÁØ_7°èÈ¹ " xfId="2582" xr:uid="{00000000-0005-0000-0000-000001090000}"/>
    <cellStyle name="C￥AØ_95,96 ºn±³ " xfId="2583" xr:uid="{00000000-0005-0000-0000-000002090000}"/>
    <cellStyle name="Ç¥ÁØ_95,96 ºñ±³ " xfId="2584" xr:uid="{00000000-0005-0000-0000-000003090000}"/>
    <cellStyle name="C￥AØ_95,96 ºn±³  2" xfId="2585" xr:uid="{00000000-0005-0000-0000-000004090000}"/>
    <cellStyle name="Ç¥ÁØ_Àç°í°ü¸® " xfId="826" xr:uid="{00000000-0005-0000-0000-000005090000}"/>
    <cellStyle name="C￥AØ_AN°y(1.25) " xfId="827" xr:uid="{00000000-0005-0000-0000-000006090000}"/>
    <cellStyle name="Ç¥ÁØ_Áý°èÇ¥(2¿ù) " xfId="828" xr:uid="{00000000-0005-0000-0000-000007090000}"/>
    <cellStyle name="C￥AØ_C￥Ao " xfId="829" xr:uid="{00000000-0005-0000-0000-000008090000}"/>
    <cellStyle name="Ç¥ÁØ_Ç°¼À(ÁöÀÔ) " xfId="830" xr:uid="{00000000-0005-0000-0000-000009090000}"/>
    <cellStyle name="C￥AØ_CoAa°u¸Rºn(Ao¹æ) " xfId="2586" xr:uid="{00000000-0005-0000-0000-00000A090000}"/>
    <cellStyle name="Ç¥ÁØ_ÇöÈ²_¹®Á¦Á¡ " xfId="2587" xr:uid="{00000000-0005-0000-0000-00000B090000}"/>
    <cellStyle name="C￥AØ_E¸AaAO½A " xfId="2588" xr:uid="{00000000-0005-0000-0000-00000C090000}"/>
    <cellStyle name="Ç¥ÁØ_FAX¾ç½Ä " xfId="2589" xr:uid="{00000000-0005-0000-0000-00000D090000}"/>
    <cellStyle name="C￥AØ_Sheet1_¿μ¾÷CoE² " xfId="2590" xr:uid="{00000000-0005-0000-0000-00000E090000}"/>
    <cellStyle name="Ç¥ÁØ_Sheet1_0N-HANDLING " xfId="2591" xr:uid="{00000000-0005-0000-0000-00000F090000}"/>
    <cellStyle name="C￥AØ_Sheet1_Ay°eC￥(2¿u) " xfId="2592" xr:uid="{00000000-0005-0000-0000-000010090000}"/>
    <cellStyle name="Ç¥ÁØ_Sheet1_Áý°èÇ¥(2¿ù) " xfId="2593" xr:uid="{00000000-0005-0000-0000-000011090000}"/>
    <cellStyle name="C￥AØ_SOON1 " xfId="2594" xr:uid="{00000000-0005-0000-0000-000012090000}"/>
    <cellStyle name="Calc Currency (0)" xfId="831" xr:uid="{00000000-0005-0000-0000-000013090000}"/>
    <cellStyle name="Calc Currency (0) 10" xfId="2595" xr:uid="{00000000-0005-0000-0000-000014090000}"/>
    <cellStyle name="Calc Currency (0) 10 2" xfId="2596" xr:uid="{00000000-0005-0000-0000-000015090000}"/>
    <cellStyle name="Calc Currency (0) 100" xfId="2597" xr:uid="{00000000-0005-0000-0000-000016090000}"/>
    <cellStyle name="Calc Currency (0) 101" xfId="2598" xr:uid="{00000000-0005-0000-0000-000017090000}"/>
    <cellStyle name="Calc Currency (0) 102" xfId="2599" xr:uid="{00000000-0005-0000-0000-000018090000}"/>
    <cellStyle name="Calc Currency (0) 103" xfId="2600" xr:uid="{00000000-0005-0000-0000-000019090000}"/>
    <cellStyle name="Calc Currency (0) 104" xfId="2601" xr:uid="{00000000-0005-0000-0000-00001A090000}"/>
    <cellStyle name="Calc Currency (0) 105" xfId="2602" xr:uid="{00000000-0005-0000-0000-00001B090000}"/>
    <cellStyle name="Calc Currency (0) 106" xfId="2603" xr:uid="{00000000-0005-0000-0000-00001C090000}"/>
    <cellStyle name="Calc Currency (0) 107" xfId="2604" xr:uid="{00000000-0005-0000-0000-00001D090000}"/>
    <cellStyle name="Calc Currency (0) 108" xfId="2605" xr:uid="{00000000-0005-0000-0000-00001E090000}"/>
    <cellStyle name="Calc Currency (0) 109" xfId="2606" xr:uid="{00000000-0005-0000-0000-00001F090000}"/>
    <cellStyle name="Calc Currency (0) 11" xfId="2607" xr:uid="{00000000-0005-0000-0000-000020090000}"/>
    <cellStyle name="Calc Currency (0) 11 2" xfId="2608" xr:uid="{00000000-0005-0000-0000-000021090000}"/>
    <cellStyle name="Calc Currency (0) 110" xfId="2609" xr:uid="{00000000-0005-0000-0000-000022090000}"/>
    <cellStyle name="Calc Currency (0) 111" xfId="2610" xr:uid="{00000000-0005-0000-0000-000023090000}"/>
    <cellStyle name="Calc Currency (0) 112" xfId="2611" xr:uid="{00000000-0005-0000-0000-000024090000}"/>
    <cellStyle name="Calc Currency (0) 113" xfId="2612" xr:uid="{00000000-0005-0000-0000-000025090000}"/>
    <cellStyle name="Calc Currency (0) 114" xfId="2613" xr:uid="{00000000-0005-0000-0000-000026090000}"/>
    <cellStyle name="Calc Currency (0) 115" xfId="2614" xr:uid="{00000000-0005-0000-0000-000027090000}"/>
    <cellStyle name="Calc Currency (0) 116" xfId="2615" xr:uid="{00000000-0005-0000-0000-000028090000}"/>
    <cellStyle name="Calc Currency (0) 117" xfId="2616" xr:uid="{00000000-0005-0000-0000-000029090000}"/>
    <cellStyle name="Calc Currency (0) 118" xfId="2617" xr:uid="{00000000-0005-0000-0000-00002A090000}"/>
    <cellStyle name="Calc Currency (0) 119" xfId="2618" xr:uid="{00000000-0005-0000-0000-00002B090000}"/>
    <cellStyle name="Calc Currency (0) 12" xfId="2619" xr:uid="{00000000-0005-0000-0000-00002C090000}"/>
    <cellStyle name="Calc Currency (0) 12 2" xfId="2620" xr:uid="{00000000-0005-0000-0000-00002D090000}"/>
    <cellStyle name="Calc Currency (0) 120" xfId="2621" xr:uid="{00000000-0005-0000-0000-00002E090000}"/>
    <cellStyle name="Calc Currency (0) 121" xfId="2622" xr:uid="{00000000-0005-0000-0000-00002F090000}"/>
    <cellStyle name="Calc Currency (0) 122" xfId="2623" xr:uid="{00000000-0005-0000-0000-000030090000}"/>
    <cellStyle name="Calc Currency (0) 123" xfId="2624" xr:uid="{00000000-0005-0000-0000-000031090000}"/>
    <cellStyle name="Calc Currency (0) 124" xfId="2625" xr:uid="{00000000-0005-0000-0000-000032090000}"/>
    <cellStyle name="Calc Currency (0) 125" xfId="2626" xr:uid="{00000000-0005-0000-0000-000033090000}"/>
    <cellStyle name="Calc Currency (0) 126" xfId="2627" xr:uid="{00000000-0005-0000-0000-000034090000}"/>
    <cellStyle name="Calc Currency (0) 127" xfId="2628" xr:uid="{00000000-0005-0000-0000-000035090000}"/>
    <cellStyle name="Calc Currency (0) 128" xfId="2629" xr:uid="{00000000-0005-0000-0000-000036090000}"/>
    <cellStyle name="Calc Currency (0) 129" xfId="2630" xr:uid="{00000000-0005-0000-0000-000037090000}"/>
    <cellStyle name="Calc Currency (0) 13" xfId="2631" xr:uid="{00000000-0005-0000-0000-000038090000}"/>
    <cellStyle name="Calc Currency (0) 13 2" xfId="2632" xr:uid="{00000000-0005-0000-0000-000039090000}"/>
    <cellStyle name="Calc Currency (0) 130" xfId="2633" xr:uid="{00000000-0005-0000-0000-00003A090000}"/>
    <cellStyle name="Calc Currency (0) 131" xfId="2634" xr:uid="{00000000-0005-0000-0000-00003B090000}"/>
    <cellStyle name="Calc Currency (0) 132" xfId="2635" xr:uid="{00000000-0005-0000-0000-00003C090000}"/>
    <cellStyle name="Calc Currency (0) 133" xfId="2636" xr:uid="{00000000-0005-0000-0000-00003D090000}"/>
    <cellStyle name="Calc Currency (0) 134" xfId="2637" xr:uid="{00000000-0005-0000-0000-00003E090000}"/>
    <cellStyle name="Calc Currency (0) 135" xfId="2638" xr:uid="{00000000-0005-0000-0000-00003F090000}"/>
    <cellStyle name="Calc Currency (0) 136" xfId="2639" xr:uid="{00000000-0005-0000-0000-000040090000}"/>
    <cellStyle name="Calc Currency (0) 137" xfId="2640" xr:uid="{00000000-0005-0000-0000-000041090000}"/>
    <cellStyle name="Calc Currency (0) 138" xfId="2641" xr:uid="{00000000-0005-0000-0000-000042090000}"/>
    <cellStyle name="Calc Currency (0) 139" xfId="2642" xr:uid="{00000000-0005-0000-0000-000043090000}"/>
    <cellStyle name="Calc Currency (0) 14" xfId="2643" xr:uid="{00000000-0005-0000-0000-000044090000}"/>
    <cellStyle name="Calc Currency (0) 14 2" xfId="2644" xr:uid="{00000000-0005-0000-0000-000045090000}"/>
    <cellStyle name="Calc Currency (0) 140" xfId="2645" xr:uid="{00000000-0005-0000-0000-000046090000}"/>
    <cellStyle name="Calc Currency (0) 141" xfId="2646" xr:uid="{00000000-0005-0000-0000-000047090000}"/>
    <cellStyle name="Calc Currency (0) 142" xfId="2647" xr:uid="{00000000-0005-0000-0000-000048090000}"/>
    <cellStyle name="Calc Currency (0) 143" xfId="2648" xr:uid="{00000000-0005-0000-0000-000049090000}"/>
    <cellStyle name="Calc Currency (0) 144" xfId="2649" xr:uid="{00000000-0005-0000-0000-00004A090000}"/>
    <cellStyle name="Calc Currency (0) 145" xfId="2650" xr:uid="{00000000-0005-0000-0000-00004B090000}"/>
    <cellStyle name="Calc Currency (0) 146" xfId="2651" xr:uid="{00000000-0005-0000-0000-00004C090000}"/>
    <cellStyle name="Calc Currency (0) 147" xfId="2652" xr:uid="{00000000-0005-0000-0000-00004D090000}"/>
    <cellStyle name="Calc Currency (0) 148" xfId="2653" xr:uid="{00000000-0005-0000-0000-00004E090000}"/>
    <cellStyle name="Calc Currency (0) 149" xfId="2654" xr:uid="{00000000-0005-0000-0000-00004F090000}"/>
    <cellStyle name="Calc Currency (0) 15" xfId="2655" xr:uid="{00000000-0005-0000-0000-000050090000}"/>
    <cellStyle name="Calc Currency (0) 15 2" xfId="2656" xr:uid="{00000000-0005-0000-0000-000051090000}"/>
    <cellStyle name="Calc Currency (0) 150" xfId="2657" xr:uid="{00000000-0005-0000-0000-000052090000}"/>
    <cellStyle name="Calc Currency (0) 151" xfId="2658" xr:uid="{00000000-0005-0000-0000-000053090000}"/>
    <cellStyle name="Calc Currency (0) 152" xfId="2659" xr:uid="{00000000-0005-0000-0000-000054090000}"/>
    <cellStyle name="Calc Currency (0) 153" xfId="2660" xr:uid="{00000000-0005-0000-0000-000055090000}"/>
    <cellStyle name="Calc Currency (0) 154" xfId="2661" xr:uid="{00000000-0005-0000-0000-000056090000}"/>
    <cellStyle name="Calc Currency (0) 155" xfId="2662" xr:uid="{00000000-0005-0000-0000-000057090000}"/>
    <cellStyle name="Calc Currency (0) 156" xfId="2663" xr:uid="{00000000-0005-0000-0000-000058090000}"/>
    <cellStyle name="Calc Currency (0) 157" xfId="2664" xr:uid="{00000000-0005-0000-0000-000059090000}"/>
    <cellStyle name="Calc Currency (0) 158" xfId="2665" xr:uid="{00000000-0005-0000-0000-00005A090000}"/>
    <cellStyle name="Calc Currency (0) 159" xfId="2666" xr:uid="{00000000-0005-0000-0000-00005B090000}"/>
    <cellStyle name="Calc Currency (0) 16" xfId="2667" xr:uid="{00000000-0005-0000-0000-00005C090000}"/>
    <cellStyle name="Calc Currency (0) 16 2" xfId="2668" xr:uid="{00000000-0005-0000-0000-00005D090000}"/>
    <cellStyle name="Calc Currency (0) 160" xfId="2669" xr:uid="{00000000-0005-0000-0000-00005E090000}"/>
    <cellStyle name="Calc Currency (0) 161" xfId="2670" xr:uid="{00000000-0005-0000-0000-00005F090000}"/>
    <cellStyle name="Calc Currency (0) 162" xfId="2671" xr:uid="{00000000-0005-0000-0000-000060090000}"/>
    <cellStyle name="Calc Currency (0) 163" xfId="2672" xr:uid="{00000000-0005-0000-0000-000061090000}"/>
    <cellStyle name="Calc Currency (0) 164" xfId="3369" xr:uid="{00000000-0005-0000-0000-000062090000}"/>
    <cellStyle name="Calc Currency (0) 17" xfId="2673" xr:uid="{00000000-0005-0000-0000-000063090000}"/>
    <cellStyle name="Calc Currency (0) 17 2" xfId="2674" xr:uid="{00000000-0005-0000-0000-000064090000}"/>
    <cellStyle name="Calc Currency (0) 18" xfId="2675" xr:uid="{00000000-0005-0000-0000-000065090000}"/>
    <cellStyle name="Calc Currency (0) 18 2" xfId="2676" xr:uid="{00000000-0005-0000-0000-000066090000}"/>
    <cellStyle name="Calc Currency (0) 19" xfId="2677" xr:uid="{00000000-0005-0000-0000-000067090000}"/>
    <cellStyle name="Calc Currency (0) 19 2" xfId="2678" xr:uid="{00000000-0005-0000-0000-000068090000}"/>
    <cellStyle name="Calc Currency (0) 2" xfId="832" xr:uid="{00000000-0005-0000-0000-000069090000}"/>
    <cellStyle name="Calc Currency (0) 2 2" xfId="1672" xr:uid="{00000000-0005-0000-0000-00006A090000}"/>
    <cellStyle name="Calc Currency (0) 20" xfId="2679" xr:uid="{00000000-0005-0000-0000-00006B090000}"/>
    <cellStyle name="Calc Currency (0) 20 2" xfId="2680" xr:uid="{00000000-0005-0000-0000-00006C090000}"/>
    <cellStyle name="Calc Currency (0) 21" xfId="2681" xr:uid="{00000000-0005-0000-0000-00006D090000}"/>
    <cellStyle name="Calc Currency (0) 21 2" xfId="2682" xr:uid="{00000000-0005-0000-0000-00006E090000}"/>
    <cellStyle name="Calc Currency (0) 22" xfId="2683" xr:uid="{00000000-0005-0000-0000-00006F090000}"/>
    <cellStyle name="Calc Currency (0) 22 2" xfId="2684" xr:uid="{00000000-0005-0000-0000-000070090000}"/>
    <cellStyle name="Calc Currency (0) 23" xfId="2685" xr:uid="{00000000-0005-0000-0000-000071090000}"/>
    <cellStyle name="Calc Currency (0) 23 2" xfId="2686" xr:uid="{00000000-0005-0000-0000-000072090000}"/>
    <cellStyle name="Calc Currency (0) 24" xfId="2687" xr:uid="{00000000-0005-0000-0000-000073090000}"/>
    <cellStyle name="Calc Currency (0) 24 2" xfId="2688" xr:uid="{00000000-0005-0000-0000-000074090000}"/>
    <cellStyle name="Calc Currency (0) 25" xfId="2689" xr:uid="{00000000-0005-0000-0000-000075090000}"/>
    <cellStyle name="Calc Currency (0) 25 2" xfId="2690" xr:uid="{00000000-0005-0000-0000-000076090000}"/>
    <cellStyle name="Calc Currency (0) 26" xfId="2691" xr:uid="{00000000-0005-0000-0000-000077090000}"/>
    <cellStyle name="Calc Currency (0) 26 2" xfId="2692" xr:uid="{00000000-0005-0000-0000-000078090000}"/>
    <cellStyle name="Calc Currency (0) 27" xfId="2693" xr:uid="{00000000-0005-0000-0000-000079090000}"/>
    <cellStyle name="Calc Currency (0) 27 2" xfId="2694" xr:uid="{00000000-0005-0000-0000-00007A090000}"/>
    <cellStyle name="Calc Currency (0) 28" xfId="2695" xr:uid="{00000000-0005-0000-0000-00007B090000}"/>
    <cellStyle name="Calc Currency (0) 28 2" xfId="2696" xr:uid="{00000000-0005-0000-0000-00007C090000}"/>
    <cellStyle name="Calc Currency (0) 29" xfId="2697" xr:uid="{00000000-0005-0000-0000-00007D090000}"/>
    <cellStyle name="Calc Currency (0) 29 2" xfId="2698" xr:uid="{00000000-0005-0000-0000-00007E090000}"/>
    <cellStyle name="Calc Currency (0) 3" xfId="2699" xr:uid="{00000000-0005-0000-0000-00007F090000}"/>
    <cellStyle name="Calc Currency (0) 3 2" xfId="2700" xr:uid="{00000000-0005-0000-0000-000080090000}"/>
    <cellStyle name="Calc Currency (0) 30" xfId="2701" xr:uid="{00000000-0005-0000-0000-000081090000}"/>
    <cellStyle name="Calc Currency (0) 30 2" xfId="2702" xr:uid="{00000000-0005-0000-0000-000082090000}"/>
    <cellStyle name="Calc Currency (0) 31" xfId="2703" xr:uid="{00000000-0005-0000-0000-000083090000}"/>
    <cellStyle name="Calc Currency (0) 31 2" xfId="2704" xr:uid="{00000000-0005-0000-0000-000084090000}"/>
    <cellStyle name="Calc Currency (0) 32" xfId="2705" xr:uid="{00000000-0005-0000-0000-000085090000}"/>
    <cellStyle name="Calc Currency (0) 32 2" xfId="2706" xr:uid="{00000000-0005-0000-0000-000086090000}"/>
    <cellStyle name="Calc Currency (0) 33" xfId="2707" xr:uid="{00000000-0005-0000-0000-000087090000}"/>
    <cellStyle name="Calc Currency (0) 33 2" xfId="2708" xr:uid="{00000000-0005-0000-0000-000088090000}"/>
    <cellStyle name="Calc Currency (0) 34" xfId="2709" xr:uid="{00000000-0005-0000-0000-000089090000}"/>
    <cellStyle name="Calc Currency (0) 34 2" xfId="2710" xr:uid="{00000000-0005-0000-0000-00008A090000}"/>
    <cellStyle name="Calc Currency (0) 35" xfId="2711" xr:uid="{00000000-0005-0000-0000-00008B090000}"/>
    <cellStyle name="Calc Currency (0) 35 2" xfId="2712" xr:uid="{00000000-0005-0000-0000-00008C090000}"/>
    <cellStyle name="Calc Currency (0) 36" xfId="2713" xr:uid="{00000000-0005-0000-0000-00008D090000}"/>
    <cellStyle name="Calc Currency (0) 36 2" xfId="2714" xr:uid="{00000000-0005-0000-0000-00008E090000}"/>
    <cellStyle name="Calc Currency (0) 37" xfId="2715" xr:uid="{00000000-0005-0000-0000-00008F090000}"/>
    <cellStyle name="Calc Currency (0) 37 2" xfId="2716" xr:uid="{00000000-0005-0000-0000-000090090000}"/>
    <cellStyle name="Calc Currency (0) 38" xfId="2717" xr:uid="{00000000-0005-0000-0000-000091090000}"/>
    <cellStyle name="Calc Currency (0) 38 2" xfId="2718" xr:uid="{00000000-0005-0000-0000-000092090000}"/>
    <cellStyle name="Calc Currency (0) 39" xfId="2719" xr:uid="{00000000-0005-0000-0000-000093090000}"/>
    <cellStyle name="Calc Currency (0) 39 2" xfId="2720" xr:uid="{00000000-0005-0000-0000-000094090000}"/>
    <cellStyle name="Calc Currency (0) 4" xfId="2721" xr:uid="{00000000-0005-0000-0000-000095090000}"/>
    <cellStyle name="Calc Currency (0) 4 2" xfId="2722" xr:uid="{00000000-0005-0000-0000-000096090000}"/>
    <cellStyle name="Calc Currency (0) 40" xfId="2723" xr:uid="{00000000-0005-0000-0000-000097090000}"/>
    <cellStyle name="Calc Currency (0) 40 2" xfId="2724" xr:uid="{00000000-0005-0000-0000-000098090000}"/>
    <cellStyle name="Calc Currency (0) 41" xfId="2725" xr:uid="{00000000-0005-0000-0000-000099090000}"/>
    <cellStyle name="Calc Currency (0) 41 2" xfId="2726" xr:uid="{00000000-0005-0000-0000-00009A090000}"/>
    <cellStyle name="Calc Currency (0) 42" xfId="2727" xr:uid="{00000000-0005-0000-0000-00009B090000}"/>
    <cellStyle name="Calc Currency (0) 42 2" xfId="2728" xr:uid="{00000000-0005-0000-0000-00009C090000}"/>
    <cellStyle name="Calc Currency (0) 43" xfId="2729" xr:uid="{00000000-0005-0000-0000-00009D090000}"/>
    <cellStyle name="Calc Currency (0) 43 2" xfId="2730" xr:uid="{00000000-0005-0000-0000-00009E090000}"/>
    <cellStyle name="Calc Currency (0) 44" xfId="2731" xr:uid="{00000000-0005-0000-0000-00009F090000}"/>
    <cellStyle name="Calc Currency (0) 44 2" xfId="2732" xr:uid="{00000000-0005-0000-0000-0000A0090000}"/>
    <cellStyle name="Calc Currency (0) 45" xfId="2733" xr:uid="{00000000-0005-0000-0000-0000A1090000}"/>
    <cellStyle name="Calc Currency (0) 45 2" xfId="2734" xr:uid="{00000000-0005-0000-0000-0000A2090000}"/>
    <cellStyle name="Calc Currency (0) 46" xfId="2735" xr:uid="{00000000-0005-0000-0000-0000A3090000}"/>
    <cellStyle name="Calc Currency (0) 46 2" xfId="2736" xr:uid="{00000000-0005-0000-0000-0000A4090000}"/>
    <cellStyle name="Calc Currency (0) 47" xfId="2737" xr:uid="{00000000-0005-0000-0000-0000A5090000}"/>
    <cellStyle name="Calc Currency (0) 47 2" xfId="2738" xr:uid="{00000000-0005-0000-0000-0000A6090000}"/>
    <cellStyle name="Calc Currency (0) 48" xfId="2739" xr:uid="{00000000-0005-0000-0000-0000A7090000}"/>
    <cellStyle name="Calc Currency (0) 48 2" xfId="2740" xr:uid="{00000000-0005-0000-0000-0000A8090000}"/>
    <cellStyle name="Calc Currency (0) 49" xfId="2741" xr:uid="{00000000-0005-0000-0000-0000A9090000}"/>
    <cellStyle name="Calc Currency (0) 49 2" xfId="2742" xr:uid="{00000000-0005-0000-0000-0000AA090000}"/>
    <cellStyle name="Calc Currency (0) 5" xfId="2743" xr:uid="{00000000-0005-0000-0000-0000AB090000}"/>
    <cellStyle name="Calc Currency (0) 5 2" xfId="2744" xr:uid="{00000000-0005-0000-0000-0000AC090000}"/>
    <cellStyle name="Calc Currency (0) 50" xfId="2745" xr:uid="{00000000-0005-0000-0000-0000AD090000}"/>
    <cellStyle name="Calc Currency (0) 50 2" xfId="2746" xr:uid="{00000000-0005-0000-0000-0000AE090000}"/>
    <cellStyle name="Calc Currency (0) 51" xfId="2747" xr:uid="{00000000-0005-0000-0000-0000AF090000}"/>
    <cellStyle name="Calc Currency (0) 51 2" xfId="2748" xr:uid="{00000000-0005-0000-0000-0000B0090000}"/>
    <cellStyle name="Calc Currency (0) 52" xfId="2749" xr:uid="{00000000-0005-0000-0000-0000B1090000}"/>
    <cellStyle name="Calc Currency (0) 52 2" xfId="2750" xr:uid="{00000000-0005-0000-0000-0000B2090000}"/>
    <cellStyle name="Calc Currency (0) 53" xfId="2751" xr:uid="{00000000-0005-0000-0000-0000B3090000}"/>
    <cellStyle name="Calc Currency (0) 53 2" xfId="2752" xr:uid="{00000000-0005-0000-0000-0000B4090000}"/>
    <cellStyle name="Calc Currency (0) 54" xfId="2753" xr:uid="{00000000-0005-0000-0000-0000B5090000}"/>
    <cellStyle name="Calc Currency (0) 54 2" xfId="2754" xr:uid="{00000000-0005-0000-0000-0000B6090000}"/>
    <cellStyle name="Calc Currency (0) 55" xfId="2755" xr:uid="{00000000-0005-0000-0000-0000B7090000}"/>
    <cellStyle name="Calc Currency (0) 55 2" xfId="2756" xr:uid="{00000000-0005-0000-0000-0000B8090000}"/>
    <cellStyle name="Calc Currency (0) 56" xfId="2757" xr:uid="{00000000-0005-0000-0000-0000B9090000}"/>
    <cellStyle name="Calc Currency (0) 56 2" xfId="2758" xr:uid="{00000000-0005-0000-0000-0000BA090000}"/>
    <cellStyle name="Calc Currency (0) 57" xfId="2759" xr:uid="{00000000-0005-0000-0000-0000BB090000}"/>
    <cellStyle name="Calc Currency (0) 57 2" xfId="2760" xr:uid="{00000000-0005-0000-0000-0000BC090000}"/>
    <cellStyle name="Calc Currency (0) 58" xfId="2761" xr:uid="{00000000-0005-0000-0000-0000BD090000}"/>
    <cellStyle name="Calc Currency (0) 58 2" xfId="2762" xr:uid="{00000000-0005-0000-0000-0000BE090000}"/>
    <cellStyle name="Calc Currency (0) 59" xfId="2763" xr:uid="{00000000-0005-0000-0000-0000BF090000}"/>
    <cellStyle name="Calc Currency (0) 59 2" xfId="2764" xr:uid="{00000000-0005-0000-0000-0000C0090000}"/>
    <cellStyle name="Calc Currency (0) 6" xfId="2765" xr:uid="{00000000-0005-0000-0000-0000C1090000}"/>
    <cellStyle name="Calc Currency (0) 6 2" xfId="2766" xr:uid="{00000000-0005-0000-0000-0000C2090000}"/>
    <cellStyle name="Calc Currency (0) 60" xfId="2767" xr:uid="{00000000-0005-0000-0000-0000C3090000}"/>
    <cellStyle name="Calc Currency (0) 61" xfId="2768" xr:uid="{00000000-0005-0000-0000-0000C4090000}"/>
    <cellStyle name="Calc Currency (0) 62" xfId="2769" xr:uid="{00000000-0005-0000-0000-0000C5090000}"/>
    <cellStyle name="Calc Currency (0) 63" xfId="2770" xr:uid="{00000000-0005-0000-0000-0000C6090000}"/>
    <cellStyle name="Calc Currency (0) 64" xfId="2771" xr:uid="{00000000-0005-0000-0000-0000C7090000}"/>
    <cellStyle name="Calc Currency (0) 65" xfId="2772" xr:uid="{00000000-0005-0000-0000-0000C8090000}"/>
    <cellStyle name="Calc Currency (0) 66" xfId="2773" xr:uid="{00000000-0005-0000-0000-0000C9090000}"/>
    <cellStyle name="Calc Currency (0) 67" xfId="2774" xr:uid="{00000000-0005-0000-0000-0000CA090000}"/>
    <cellStyle name="Calc Currency (0) 68" xfId="2775" xr:uid="{00000000-0005-0000-0000-0000CB090000}"/>
    <cellStyle name="Calc Currency (0) 69" xfId="2776" xr:uid="{00000000-0005-0000-0000-0000CC090000}"/>
    <cellStyle name="Calc Currency (0) 7" xfId="2777" xr:uid="{00000000-0005-0000-0000-0000CD090000}"/>
    <cellStyle name="Calc Currency (0) 7 2" xfId="2778" xr:uid="{00000000-0005-0000-0000-0000CE090000}"/>
    <cellStyle name="Calc Currency (0) 70" xfId="2779" xr:uid="{00000000-0005-0000-0000-0000CF090000}"/>
    <cellStyle name="Calc Currency (0) 71" xfId="2780" xr:uid="{00000000-0005-0000-0000-0000D0090000}"/>
    <cellStyle name="Calc Currency (0) 72" xfId="2781" xr:uid="{00000000-0005-0000-0000-0000D1090000}"/>
    <cellStyle name="Calc Currency (0) 73" xfId="2782" xr:uid="{00000000-0005-0000-0000-0000D2090000}"/>
    <cellStyle name="Calc Currency (0) 74" xfId="2783" xr:uid="{00000000-0005-0000-0000-0000D3090000}"/>
    <cellStyle name="Calc Currency (0) 75" xfId="2784" xr:uid="{00000000-0005-0000-0000-0000D4090000}"/>
    <cellStyle name="Calc Currency (0) 76" xfId="2785" xr:uid="{00000000-0005-0000-0000-0000D5090000}"/>
    <cellStyle name="Calc Currency (0) 77" xfId="2786" xr:uid="{00000000-0005-0000-0000-0000D6090000}"/>
    <cellStyle name="Calc Currency (0) 78" xfId="2787" xr:uid="{00000000-0005-0000-0000-0000D7090000}"/>
    <cellStyle name="Calc Currency (0) 79" xfId="2788" xr:uid="{00000000-0005-0000-0000-0000D8090000}"/>
    <cellStyle name="Calc Currency (0) 8" xfId="2789" xr:uid="{00000000-0005-0000-0000-0000D9090000}"/>
    <cellStyle name="Calc Currency (0) 8 2" xfId="2790" xr:uid="{00000000-0005-0000-0000-0000DA090000}"/>
    <cellStyle name="Calc Currency (0) 80" xfId="2791" xr:uid="{00000000-0005-0000-0000-0000DB090000}"/>
    <cellStyle name="Calc Currency (0) 81" xfId="2792" xr:uid="{00000000-0005-0000-0000-0000DC090000}"/>
    <cellStyle name="Calc Currency (0) 82" xfId="2793" xr:uid="{00000000-0005-0000-0000-0000DD090000}"/>
    <cellStyle name="Calc Currency (0) 83" xfId="2794" xr:uid="{00000000-0005-0000-0000-0000DE090000}"/>
    <cellStyle name="Calc Currency (0) 84" xfId="2795" xr:uid="{00000000-0005-0000-0000-0000DF090000}"/>
    <cellStyle name="Calc Currency (0) 85" xfId="2796" xr:uid="{00000000-0005-0000-0000-0000E0090000}"/>
    <cellStyle name="Calc Currency (0) 86" xfId="2797" xr:uid="{00000000-0005-0000-0000-0000E1090000}"/>
    <cellStyle name="Calc Currency (0) 87" xfId="2798" xr:uid="{00000000-0005-0000-0000-0000E2090000}"/>
    <cellStyle name="Calc Currency (0) 88" xfId="2799" xr:uid="{00000000-0005-0000-0000-0000E3090000}"/>
    <cellStyle name="Calc Currency (0) 89" xfId="2800" xr:uid="{00000000-0005-0000-0000-0000E4090000}"/>
    <cellStyle name="Calc Currency (0) 9" xfId="2801" xr:uid="{00000000-0005-0000-0000-0000E5090000}"/>
    <cellStyle name="Calc Currency (0) 9 2" xfId="2802" xr:uid="{00000000-0005-0000-0000-0000E6090000}"/>
    <cellStyle name="Calc Currency (0) 90" xfId="2803" xr:uid="{00000000-0005-0000-0000-0000E7090000}"/>
    <cellStyle name="Calc Currency (0) 91" xfId="2804" xr:uid="{00000000-0005-0000-0000-0000E8090000}"/>
    <cellStyle name="Calc Currency (0) 92" xfId="2805" xr:uid="{00000000-0005-0000-0000-0000E9090000}"/>
    <cellStyle name="Calc Currency (0) 93" xfId="2806" xr:uid="{00000000-0005-0000-0000-0000EA090000}"/>
    <cellStyle name="Calc Currency (0) 94" xfId="2807" xr:uid="{00000000-0005-0000-0000-0000EB090000}"/>
    <cellStyle name="Calc Currency (0) 95" xfId="2808" xr:uid="{00000000-0005-0000-0000-0000EC090000}"/>
    <cellStyle name="Calc Currency (0) 96" xfId="2809" xr:uid="{00000000-0005-0000-0000-0000ED090000}"/>
    <cellStyle name="Calc Currency (0) 97" xfId="2810" xr:uid="{00000000-0005-0000-0000-0000EE090000}"/>
    <cellStyle name="Calc Currency (0) 98" xfId="2811" xr:uid="{00000000-0005-0000-0000-0000EF090000}"/>
    <cellStyle name="Calc Currency (0) 99" xfId="2812" xr:uid="{00000000-0005-0000-0000-0000F0090000}"/>
    <cellStyle name="Calc Currency (0)_BOX1" xfId="2813" xr:uid="{00000000-0005-0000-0000-0000F1090000}"/>
    <cellStyle name="category" xfId="833" xr:uid="{00000000-0005-0000-0000-0000F2090000}"/>
    <cellStyle name="Comma" xfId="834" xr:uid="{00000000-0005-0000-0000-0000F3090000}"/>
    <cellStyle name="Comma [0]" xfId="954" xr:uid="{00000000-0005-0000-0000-0000F4090000}"/>
    <cellStyle name="Comma [0] 2" xfId="1674" xr:uid="{00000000-0005-0000-0000-0000F5090000}"/>
    <cellStyle name="Comma [0] 2 2" xfId="3370" xr:uid="{00000000-0005-0000-0000-0000F6090000}"/>
    <cellStyle name="Comma [0] 3" xfId="2814" xr:uid="{00000000-0005-0000-0000-0000F7090000}"/>
    <cellStyle name="Comma [0] 4" xfId="2815" xr:uid="{00000000-0005-0000-0000-0000F8090000}"/>
    <cellStyle name="Comma [0] 5" xfId="2816" xr:uid="{00000000-0005-0000-0000-0000F9090000}"/>
    <cellStyle name="Comma [0] 6" xfId="2817" xr:uid="{00000000-0005-0000-0000-0000FA090000}"/>
    <cellStyle name="Comma [0] 7" xfId="3350" xr:uid="{00000000-0005-0000-0000-0000FB090000}"/>
    <cellStyle name="Comma [0]_ SG&amp;A Bridge " xfId="3371" xr:uid="{00000000-0005-0000-0000-0000FC090000}"/>
    <cellStyle name="Comma 10" xfId="2818" xr:uid="{00000000-0005-0000-0000-0000FD090000}"/>
    <cellStyle name="Comma 10 2" xfId="2819" xr:uid="{00000000-0005-0000-0000-0000FE090000}"/>
    <cellStyle name="Comma 11" xfId="2820" xr:uid="{00000000-0005-0000-0000-0000FF090000}"/>
    <cellStyle name="Comma 11 2" xfId="2821" xr:uid="{00000000-0005-0000-0000-0000000A0000}"/>
    <cellStyle name="Comma 12" xfId="2822" xr:uid="{00000000-0005-0000-0000-0000010A0000}"/>
    <cellStyle name="Comma 13" xfId="2823" xr:uid="{00000000-0005-0000-0000-0000020A0000}"/>
    <cellStyle name="Comma 14" xfId="2824" xr:uid="{00000000-0005-0000-0000-0000030A0000}"/>
    <cellStyle name="Comma 15" xfId="2825" xr:uid="{00000000-0005-0000-0000-0000040A0000}"/>
    <cellStyle name="Comma 16" xfId="2826" xr:uid="{00000000-0005-0000-0000-0000050A0000}"/>
    <cellStyle name="Comma 17" xfId="2827" xr:uid="{00000000-0005-0000-0000-0000060A0000}"/>
    <cellStyle name="Comma 18" xfId="2828" xr:uid="{00000000-0005-0000-0000-0000070A0000}"/>
    <cellStyle name="Comma 19" xfId="2829" xr:uid="{00000000-0005-0000-0000-0000080A0000}"/>
    <cellStyle name="Comma 2" xfId="835" xr:uid="{00000000-0005-0000-0000-0000090A0000}"/>
    <cellStyle name="Comma 2 2" xfId="1675" xr:uid="{00000000-0005-0000-0000-00000A0A0000}"/>
    <cellStyle name="Comma 2 2 2" xfId="3373" xr:uid="{00000000-0005-0000-0000-00000B0A0000}"/>
    <cellStyle name="Comma 2 3" xfId="2830" xr:uid="{00000000-0005-0000-0000-00000C0A0000}"/>
    <cellStyle name="Comma 2 4" xfId="2831" xr:uid="{00000000-0005-0000-0000-00000D0A0000}"/>
    <cellStyle name="Comma 2 5" xfId="2832" xr:uid="{00000000-0005-0000-0000-00000E0A0000}"/>
    <cellStyle name="Comma 2 6" xfId="3372" xr:uid="{00000000-0005-0000-0000-00000F0A0000}"/>
    <cellStyle name="Comma 20" xfId="2833" xr:uid="{00000000-0005-0000-0000-0000100A0000}"/>
    <cellStyle name="Comma 21" xfId="2834" xr:uid="{00000000-0005-0000-0000-0000110A0000}"/>
    <cellStyle name="Comma 22" xfId="2835" xr:uid="{00000000-0005-0000-0000-0000120A0000}"/>
    <cellStyle name="Comma 23" xfId="2836" xr:uid="{00000000-0005-0000-0000-0000130A0000}"/>
    <cellStyle name="Comma 24" xfId="2837" xr:uid="{00000000-0005-0000-0000-0000140A0000}"/>
    <cellStyle name="Comma 25" xfId="2838" xr:uid="{00000000-0005-0000-0000-0000150A0000}"/>
    <cellStyle name="Comma 26" xfId="2839" xr:uid="{00000000-0005-0000-0000-0000160A0000}"/>
    <cellStyle name="Comma 27" xfId="2840" xr:uid="{00000000-0005-0000-0000-0000170A0000}"/>
    <cellStyle name="Comma 28" xfId="3349" xr:uid="{00000000-0005-0000-0000-0000180A0000}"/>
    <cellStyle name="Comma 3" xfId="836" xr:uid="{00000000-0005-0000-0000-0000190A0000}"/>
    <cellStyle name="Comma 3 2" xfId="1676" xr:uid="{00000000-0005-0000-0000-00001A0A0000}"/>
    <cellStyle name="Comma 3 2 2" xfId="3375" xr:uid="{00000000-0005-0000-0000-00001B0A0000}"/>
    <cellStyle name="Comma 3 3" xfId="2841" xr:uid="{00000000-0005-0000-0000-00001C0A0000}"/>
    <cellStyle name="Comma 3 4" xfId="2842" xr:uid="{00000000-0005-0000-0000-00001D0A0000}"/>
    <cellStyle name="Comma 3 5" xfId="2843" xr:uid="{00000000-0005-0000-0000-00001E0A0000}"/>
    <cellStyle name="Comma 3 6" xfId="3374" xr:uid="{00000000-0005-0000-0000-00001F0A0000}"/>
    <cellStyle name="Comma 4" xfId="837" xr:uid="{00000000-0005-0000-0000-0000200A0000}"/>
    <cellStyle name="Comma 4 2" xfId="1677" xr:uid="{00000000-0005-0000-0000-0000210A0000}"/>
    <cellStyle name="Comma 4 2 2" xfId="3377" xr:uid="{00000000-0005-0000-0000-0000220A0000}"/>
    <cellStyle name="Comma 4 3" xfId="2844" xr:uid="{00000000-0005-0000-0000-0000230A0000}"/>
    <cellStyle name="Comma 4 4" xfId="2845" xr:uid="{00000000-0005-0000-0000-0000240A0000}"/>
    <cellStyle name="Comma 4 5" xfId="3376" xr:uid="{00000000-0005-0000-0000-0000250A0000}"/>
    <cellStyle name="Comma 5" xfId="838" xr:uid="{00000000-0005-0000-0000-0000260A0000}"/>
    <cellStyle name="Comma 5 2" xfId="1678" xr:uid="{00000000-0005-0000-0000-0000270A0000}"/>
    <cellStyle name="Comma 5 2 2" xfId="3379" xr:uid="{00000000-0005-0000-0000-0000280A0000}"/>
    <cellStyle name="Comma 5 3" xfId="2846" xr:uid="{00000000-0005-0000-0000-0000290A0000}"/>
    <cellStyle name="Comma 5 4" xfId="2847" xr:uid="{00000000-0005-0000-0000-00002A0A0000}"/>
    <cellStyle name="Comma 5 5" xfId="3378" xr:uid="{00000000-0005-0000-0000-00002B0A0000}"/>
    <cellStyle name="Comma 6" xfId="839" xr:uid="{00000000-0005-0000-0000-00002C0A0000}"/>
    <cellStyle name="Comma 6 2" xfId="1679" xr:uid="{00000000-0005-0000-0000-00002D0A0000}"/>
    <cellStyle name="Comma 6 3" xfId="3380" xr:uid="{00000000-0005-0000-0000-00002E0A0000}"/>
    <cellStyle name="Comma 7" xfId="2848" xr:uid="{00000000-0005-0000-0000-00002F0A0000}"/>
    <cellStyle name="Comma 7 2" xfId="2849" xr:uid="{00000000-0005-0000-0000-0000300A0000}"/>
    <cellStyle name="Comma 8" xfId="2850" xr:uid="{00000000-0005-0000-0000-0000310A0000}"/>
    <cellStyle name="Comma 8 2" xfId="2851" xr:uid="{00000000-0005-0000-0000-0000320A0000}"/>
    <cellStyle name="Comma 9" xfId="2852" xr:uid="{00000000-0005-0000-0000-0000330A0000}"/>
    <cellStyle name="Comma 9 2" xfId="2853" xr:uid="{00000000-0005-0000-0000-0000340A0000}"/>
    <cellStyle name="comma zerodec" xfId="840" xr:uid="{00000000-0005-0000-0000-0000350A0000}"/>
    <cellStyle name="comma zerodec 2" xfId="1680" xr:uid="{00000000-0005-0000-0000-0000360A0000}"/>
    <cellStyle name="Comma_ 2003.12.1(최종)-부대 " xfId="841" xr:uid="{00000000-0005-0000-0000-0000370A0000}"/>
    <cellStyle name="Comma0" xfId="2854" xr:uid="{00000000-0005-0000-0000-0000380A0000}"/>
    <cellStyle name="Comma0 10" xfId="2855" xr:uid="{00000000-0005-0000-0000-0000390A0000}"/>
    <cellStyle name="Comma0 2" xfId="2856" xr:uid="{00000000-0005-0000-0000-00003A0A0000}"/>
    <cellStyle name="Comma0 3" xfId="2857" xr:uid="{00000000-0005-0000-0000-00003B0A0000}"/>
    <cellStyle name="Comma0 4" xfId="2858" xr:uid="{00000000-0005-0000-0000-00003C0A0000}"/>
    <cellStyle name="Comma0 5" xfId="2859" xr:uid="{00000000-0005-0000-0000-00003D0A0000}"/>
    <cellStyle name="Comma0 6" xfId="2860" xr:uid="{00000000-0005-0000-0000-00003E0A0000}"/>
    <cellStyle name="Comma0 7" xfId="2861" xr:uid="{00000000-0005-0000-0000-00003F0A0000}"/>
    <cellStyle name="Comma0 8" xfId="2862" xr:uid="{00000000-0005-0000-0000-0000400A0000}"/>
    <cellStyle name="Comma0 9" xfId="2863" xr:uid="{00000000-0005-0000-0000-0000410A0000}"/>
    <cellStyle name="Copied" xfId="842" xr:uid="{00000000-0005-0000-0000-0000420A0000}"/>
    <cellStyle name="Currency" xfId="843" xr:uid="{00000000-0005-0000-0000-0000430A0000}"/>
    <cellStyle name="Currency [0]" xfId="844" xr:uid="{00000000-0005-0000-0000-0000440A0000}"/>
    <cellStyle name="Currency [0] 10" xfId="3352" xr:uid="{00000000-0005-0000-0000-0000450A0000}"/>
    <cellStyle name="Currency [0] 2" xfId="2864" xr:uid="{00000000-0005-0000-0000-0000460A0000}"/>
    <cellStyle name="Currency [0] 2 2" xfId="2865" xr:uid="{00000000-0005-0000-0000-0000470A0000}"/>
    <cellStyle name="Currency [0] 2 3" xfId="2866" xr:uid="{00000000-0005-0000-0000-0000480A0000}"/>
    <cellStyle name="Currency [0] 3" xfId="2867" xr:uid="{00000000-0005-0000-0000-0000490A0000}"/>
    <cellStyle name="Currency [0] 4" xfId="2868" xr:uid="{00000000-0005-0000-0000-00004A0A0000}"/>
    <cellStyle name="Currency [0] 5" xfId="2869" xr:uid="{00000000-0005-0000-0000-00004B0A0000}"/>
    <cellStyle name="Currency [0] 6" xfId="2870" xr:uid="{00000000-0005-0000-0000-00004C0A0000}"/>
    <cellStyle name="Currency [0] 7" xfId="2871" xr:uid="{00000000-0005-0000-0000-00004D0A0000}"/>
    <cellStyle name="Currency [0] 8" xfId="2872" xr:uid="{00000000-0005-0000-0000-00004E0A0000}"/>
    <cellStyle name="Currency [0] 9" xfId="2873" xr:uid="{00000000-0005-0000-0000-00004F0A0000}"/>
    <cellStyle name="Currency [0]_ SG&amp;A Bridge " xfId="2874" xr:uid="{00000000-0005-0000-0000-0000500A0000}"/>
    <cellStyle name="Currency [ﺜ]_P&amp;L_laroux" xfId="2875" xr:uid="{00000000-0005-0000-0000-0000510A0000}"/>
    <cellStyle name="Currency 10" xfId="2876" xr:uid="{00000000-0005-0000-0000-0000520A0000}"/>
    <cellStyle name="Currency 10 2" xfId="2877" xr:uid="{00000000-0005-0000-0000-0000530A0000}"/>
    <cellStyle name="Currency 11" xfId="2878" xr:uid="{00000000-0005-0000-0000-0000540A0000}"/>
    <cellStyle name="Currency 11 2" xfId="2879" xr:uid="{00000000-0005-0000-0000-0000550A0000}"/>
    <cellStyle name="Currency 12" xfId="2880" xr:uid="{00000000-0005-0000-0000-0000560A0000}"/>
    <cellStyle name="Currency 13" xfId="2881" xr:uid="{00000000-0005-0000-0000-0000570A0000}"/>
    <cellStyle name="Currency 14" xfId="2882" xr:uid="{00000000-0005-0000-0000-0000580A0000}"/>
    <cellStyle name="Currency 15" xfId="2883" xr:uid="{00000000-0005-0000-0000-0000590A0000}"/>
    <cellStyle name="Currency 16" xfId="2884" xr:uid="{00000000-0005-0000-0000-00005A0A0000}"/>
    <cellStyle name="Currency 17" xfId="2885" xr:uid="{00000000-0005-0000-0000-00005B0A0000}"/>
    <cellStyle name="Currency 18" xfId="2886" xr:uid="{00000000-0005-0000-0000-00005C0A0000}"/>
    <cellStyle name="Currency 19" xfId="2887" xr:uid="{00000000-0005-0000-0000-00005D0A0000}"/>
    <cellStyle name="Currency 2" xfId="845" xr:uid="{00000000-0005-0000-0000-00005E0A0000}"/>
    <cellStyle name="Currency 2 2" xfId="1682" xr:uid="{00000000-0005-0000-0000-00005F0A0000}"/>
    <cellStyle name="Currency 2 2 2" xfId="3382" xr:uid="{00000000-0005-0000-0000-0000600A0000}"/>
    <cellStyle name="Currency 2 3" xfId="2888" xr:uid="{00000000-0005-0000-0000-0000610A0000}"/>
    <cellStyle name="Currency 2 4" xfId="2889" xr:uid="{00000000-0005-0000-0000-0000620A0000}"/>
    <cellStyle name="Currency 2 5" xfId="2890" xr:uid="{00000000-0005-0000-0000-0000630A0000}"/>
    <cellStyle name="Currency 2 6" xfId="3381" xr:uid="{00000000-0005-0000-0000-0000640A0000}"/>
    <cellStyle name="Currency 20" xfId="2891" xr:uid="{00000000-0005-0000-0000-0000650A0000}"/>
    <cellStyle name="Currency 21" xfId="2892" xr:uid="{00000000-0005-0000-0000-0000660A0000}"/>
    <cellStyle name="Currency 22" xfId="2893" xr:uid="{00000000-0005-0000-0000-0000670A0000}"/>
    <cellStyle name="Currency 23" xfId="2894" xr:uid="{00000000-0005-0000-0000-0000680A0000}"/>
    <cellStyle name="Currency 24" xfId="2895" xr:uid="{00000000-0005-0000-0000-0000690A0000}"/>
    <cellStyle name="Currency 25" xfId="2896" xr:uid="{00000000-0005-0000-0000-00006A0A0000}"/>
    <cellStyle name="Currency 26" xfId="2897" xr:uid="{00000000-0005-0000-0000-00006B0A0000}"/>
    <cellStyle name="Currency 27" xfId="2898" xr:uid="{00000000-0005-0000-0000-00006C0A0000}"/>
    <cellStyle name="Currency 28" xfId="3351" xr:uid="{00000000-0005-0000-0000-00006D0A0000}"/>
    <cellStyle name="Currency 3" xfId="846" xr:uid="{00000000-0005-0000-0000-00006E0A0000}"/>
    <cellStyle name="Currency 3 2" xfId="1683" xr:uid="{00000000-0005-0000-0000-00006F0A0000}"/>
    <cellStyle name="Currency 3 2 2" xfId="3384" xr:uid="{00000000-0005-0000-0000-0000700A0000}"/>
    <cellStyle name="Currency 3 3" xfId="2899" xr:uid="{00000000-0005-0000-0000-0000710A0000}"/>
    <cellStyle name="Currency 3 4" xfId="2900" xr:uid="{00000000-0005-0000-0000-0000720A0000}"/>
    <cellStyle name="Currency 3 5" xfId="2901" xr:uid="{00000000-0005-0000-0000-0000730A0000}"/>
    <cellStyle name="Currency 3 6" xfId="3383" xr:uid="{00000000-0005-0000-0000-0000740A0000}"/>
    <cellStyle name="Currency 4" xfId="847" xr:uid="{00000000-0005-0000-0000-0000750A0000}"/>
    <cellStyle name="Currency 4 2" xfId="1684" xr:uid="{00000000-0005-0000-0000-0000760A0000}"/>
    <cellStyle name="Currency 4 2 2" xfId="3386" xr:uid="{00000000-0005-0000-0000-0000770A0000}"/>
    <cellStyle name="Currency 4 3" xfId="2902" xr:uid="{00000000-0005-0000-0000-0000780A0000}"/>
    <cellStyle name="Currency 4 4" xfId="2903" xr:uid="{00000000-0005-0000-0000-0000790A0000}"/>
    <cellStyle name="Currency 4 5" xfId="3385" xr:uid="{00000000-0005-0000-0000-00007A0A0000}"/>
    <cellStyle name="Currency 5" xfId="848" xr:uid="{00000000-0005-0000-0000-00007B0A0000}"/>
    <cellStyle name="Currency 5 2" xfId="1685" xr:uid="{00000000-0005-0000-0000-00007C0A0000}"/>
    <cellStyle name="Currency 5 2 2" xfId="3388" xr:uid="{00000000-0005-0000-0000-00007D0A0000}"/>
    <cellStyle name="Currency 5 3" xfId="2904" xr:uid="{00000000-0005-0000-0000-00007E0A0000}"/>
    <cellStyle name="Currency 5 4" xfId="2905" xr:uid="{00000000-0005-0000-0000-00007F0A0000}"/>
    <cellStyle name="Currency 5 5" xfId="3387" xr:uid="{00000000-0005-0000-0000-0000800A0000}"/>
    <cellStyle name="Currency 6" xfId="849" xr:uid="{00000000-0005-0000-0000-0000810A0000}"/>
    <cellStyle name="Currency 6 2" xfId="1686" xr:uid="{00000000-0005-0000-0000-0000820A0000}"/>
    <cellStyle name="Currency 6 3" xfId="2906" xr:uid="{00000000-0005-0000-0000-0000830A0000}"/>
    <cellStyle name="Currency 6 4" xfId="3389" xr:uid="{00000000-0005-0000-0000-0000840A0000}"/>
    <cellStyle name="Currency 7" xfId="2907" xr:uid="{00000000-0005-0000-0000-0000850A0000}"/>
    <cellStyle name="Currency 7 2" xfId="2908" xr:uid="{00000000-0005-0000-0000-0000860A0000}"/>
    <cellStyle name="Currency 8" xfId="2909" xr:uid="{00000000-0005-0000-0000-0000870A0000}"/>
    <cellStyle name="Currency 8 2" xfId="2910" xr:uid="{00000000-0005-0000-0000-0000880A0000}"/>
    <cellStyle name="Currency 9" xfId="2911" xr:uid="{00000000-0005-0000-0000-0000890A0000}"/>
    <cellStyle name="Currency 9 2" xfId="2912" xr:uid="{00000000-0005-0000-0000-00008A0A0000}"/>
    <cellStyle name="currency-$_표지 " xfId="850" xr:uid="{00000000-0005-0000-0000-00008B0A0000}"/>
    <cellStyle name="Currency_ 2003.12.1(최종)-부대 " xfId="851" xr:uid="{00000000-0005-0000-0000-00008C0A0000}"/>
    <cellStyle name="Currency0" xfId="2913" xr:uid="{00000000-0005-0000-0000-00008D0A0000}"/>
    <cellStyle name="Currency0 10" xfId="2914" xr:uid="{00000000-0005-0000-0000-00008E0A0000}"/>
    <cellStyle name="Currency0 2" xfId="2915" xr:uid="{00000000-0005-0000-0000-00008F0A0000}"/>
    <cellStyle name="Currency0 3" xfId="2916" xr:uid="{00000000-0005-0000-0000-0000900A0000}"/>
    <cellStyle name="Currency0 4" xfId="2917" xr:uid="{00000000-0005-0000-0000-0000910A0000}"/>
    <cellStyle name="Currency0 5" xfId="2918" xr:uid="{00000000-0005-0000-0000-0000920A0000}"/>
    <cellStyle name="Currency0 6" xfId="2919" xr:uid="{00000000-0005-0000-0000-0000930A0000}"/>
    <cellStyle name="Currency0 7" xfId="2920" xr:uid="{00000000-0005-0000-0000-0000940A0000}"/>
    <cellStyle name="Currency0 8" xfId="2921" xr:uid="{00000000-0005-0000-0000-0000950A0000}"/>
    <cellStyle name="Currency0 9" xfId="2922" xr:uid="{00000000-0005-0000-0000-0000960A0000}"/>
    <cellStyle name="Currency1" xfId="852" xr:uid="{00000000-0005-0000-0000-0000970A0000}"/>
    <cellStyle name="Currency1 2" xfId="853" xr:uid="{00000000-0005-0000-0000-0000980A0000}"/>
    <cellStyle name="Currency1 2 2" xfId="1688" xr:uid="{00000000-0005-0000-0000-0000990A0000}"/>
    <cellStyle name="Currency1 2 3" xfId="3390" xr:uid="{00000000-0005-0000-0000-00009A0A0000}"/>
    <cellStyle name="Currency1 3" xfId="2923" xr:uid="{00000000-0005-0000-0000-00009B0A0000}"/>
    <cellStyle name="Currency1 4" xfId="3353" xr:uid="{00000000-0005-0000-0000-00009C0A0000}"/>
    <cellStyle name="Date" xfId="854" xr:uid="{00000000-0005-0000-0000-00009D0A0000}"/>
    <cellStyle name="Dezimal [0]_Compiling Utility Macros" xfId="855" xr:uid="{00000000-0005-0000-0000-00009E0A0000}"/>
    <cellStyle name="Dezimal_Compiling Utility Macros" xfId="856" xr:uid="{00000000-0005-0000-0000-00009F0A0000}"/>
    <cellStyle name="Dollar (zero dec)" xfId="857" xr:uid="{00000000-0005-0000-0000-0000A00A0000}"/>
    <cellStyle name="Dollar (zero dec) 2" xfId="1690" xr:uid="{00000000-0005-0000-0000-0000A10A0000}"/>
    <cellStyle name="Entered" xfId="858" xr:uid="{00000000-0005-0000-0000-0000A20A0000}"/>
    <cellStyle name="Euro" xfId="859" xr:uid="{00000000-0005-0000-0000-0000A30A0000}"/>
    <cellStyle name="Euro 2" xfId="3436" xr:uid="{00000000-0005-0000-0000-0000A40A0000}"/>
    <cellStyle name="F2" xfId="860" xr:uid="{00000000-0005-0000-0000-0000A50A0000}"/>
    <cellStyle name="F3" xfId="861" xr:uid="{00000000-0005-0000-0000-0000A60A0000}"/>
    <cellStyle name="F4" xfId="862" xr:uid="{00000000-0005-0000-0000-0000A70A0000}"/>
    <cellStyle name="F5" xfId="863" xr:uid="{00000000-0005-0000-0000-0000A80A0000}"/>
    <cellStyle name="F6" xfId="864" xr:uid="{00000000-0005-0000-0000-0000A90A0000}"/>
    <cellStyle name="F7" xfId="865" xr:uid="{00000000-0005-0000-0000-0000AA0A0000}"/>
    <cellStyle name="F8" xfId="866" xr:uid="{00000000-0005-0000-0000-0000AB0A0000}"/>
    <cellStyle name="Fixed" xfId="867" xr:uid="{00000000-0005-0000-0000-0000AC0A0000}"/>
    <cellStyle name="Followed Hyperlink" xfId="2924" xr:uid="{00000000-0005-0000-0000-0000AD0A0000}"/>
    <cellStyle name="Grey" xfId="868" xr:uid="{00000000-0005-0000-0000-0000AE0A0000}"/>
    <cellStyle name="H1" xfId="869" xr:uid="{00000000-0005-0000-0000-0000AF0A0000}"/>
    <cellStyle name="H2" xfId="870" xr:uid="{00000000-0005-0000-0000-0000B00A0000}"/>
    <cellStyle name="HEADER" xfId="871" xr:uid="{00000000-0005-0000-0000-0000B10A0000}"/>
    <cellStyle name="Header1" xfId="872" xr:uid="{00000000-0005-0000-0000-0000B20A0000}"/>
    <cellStyle name="Header2" xfId="873" xr:uid="{00000000-0005-0000-0000-0000B30A0000}"/>
    <cellStyle name="Heading1" xfId="874" xr:uid="{00000000-0005-0000-0000-0000B40A0000}"/>
    <cellStyle name="Heading2" xfId="875" xr:uid="{00000000-0005-0000-0000-0000B50A0000}"/>
    <cellStyle name="Helv8_PFD4.XLS" xfId="876" xr:uid="{00000000-0005-0000-0000-0000B60A0000}"/>
    <cellStyle name="Hyperlink" xfId="2925" xr:uid="{00000000-0005-0000-0000-0000B70A0000}"/>
    <cellStyle name="Input [yellow]" xfId="877" xr:uid="{00000000-0005-0000-0000-0000B80A0000}"/>
    <cellStyle name="Model" xfId="878" xr:uid="{00000000-0005-0000-0000-0000B90A0000}"/>
    <cellStyle name="normal" xfId="1695" xr:uid="{00000000-0005-0000-0000-0000BA0A0000}"/>
    <cellStyle name="Normal - Style1" xfId="879" xr:uid="{00000000-0005-0000-0000-0000BB0A0000}"/>
    <cellStyle name="Normal - Style1 2" xfId="880" xr:uid="{00000000-0005-0000-0000-0000BC0A0000}"/>
    <cellStyle name="Normal - Style1 3" xfId="1696" xr:uid="{00000000-0005-0000-0000-0000BD0A0000}"/>
    <cellStyle name="Normal - 유형1" xfId="881" xr:uid="{00000000-0005-0000-0000-0000BE0A0000}"/>
    <cellStyle name="Normal_ SG&amp;A Bridge " xfId="1697" xr:uid="{00000000-0005-0000-0000-0000BF0A0000}"/>
    <cellStyle name="oh" xfId="882" xr:uid="{00000000-0005-0000-0000-0000C00A0000}"/>
    <cellStyle name="Percent" xfId="928" xr:uid="{00000000-0005-0000-0000-0000C10A0000}"/>
    <cellStyle name="Percent [2]" xfId="883" xr:uid="{00000000-0005-0000-0000-0000C20A0000}"/>
    <cellStyle name="Percent [2] 2" xfId="2926" xr:uid="{00000000-0005-0000-0000-0000C30A0000}"/>
    <cellStyle name="Percent 10" xfId="1681" xr:uid="{00000000-0005-0000-0000-0000C40A0000}"/>
    <cellStyle name="Percent 10 2" xfId="2927" xr:uid="{00000000-0005-0000-0000-0000C50A0000}"/>
    <cellStyle name="Percent 11" xfId="1739" xr:uid="{00000000-0005-0000-0000-0000C60A0000}"/>
    <cellStyle name="Percent 11 2" xfId="2928" xr:uid="{00000000-0005-0000-0000-0000C70A0000}"/>
    <cellStyle name="Percent 12" xfId="1687" xr:uid="{00000000-0005-0000-0000-0000C80A0000}"/>
    <cellStyle name="Percent 12 2" xfId="3391" xr:uid="{00000000-0005-0000-0000-0000C90A0000}"/>
    <cellStyle name="Percent 13" xfId="1740" xr:uid="{00000000-0005-0000-0000-0000CA0A0000}"/>
    <cellStyle name="Percent 13 2" xfId="3392" xr:uid="{00000000-0005-0000-0000-0000CB0A0000}"/>
    <cellStyle name="Percent 14" xfId="1689" xr:uid="{00000000-0005-0000-0000-0000CC0A0000}"/>
    <cellStyle name="Percent 14 2" xfId="3393" xr:uid="{00000000-0005-0000-0000-0000CD0A0000}"/>
    <cellStyle name="Percent 15" xfId="2929" xr:uid="{00000000-0005-0000-0000-0000CE0A0000}"/>
    <cellStyle name="Percent 16" xfId="2930" xr:uid="{00000000-0005-0000-0000-0000CF0A0000}"/>
    <cellStyle name="Percent 17" xfId="2931" xr:uid="{00000000-0005-0000-0000-0000D00A0000}"/>
    <cellStyle name="Percent 18" xfId="2932" xr:uid="{00000000-0005-0000-0000-0000D10A0000}"/>
    <cellStyle name="Percent 19" xfId="2933" xr:uid="{00000000-0005-0000-0000-0000D20A0000}"/>
    <cellStyle name="Percent 2" xfId="884" xr:uid="{00000000-0005-0000-0000-0000D30A0000}"/>
    <cellStyle name="Percent 2 2" xfId="1699" xr:uid="{00000000-0005-0000-0000-0000D40A0000}"/>
    <cellStyle name="Percent 2 2 2" xfId="3395" xr:uid="{00000000-0005-0000-0000-0000D50A0000}"/>
    <cellStyle name="Percent 2 3" xfId="2934" xr:uid="{00000000-0005-0000-0000-0000D60A0000}"/>
    <cellStyle name="Percent 2 4" xfId="2935" xr:uid="{00000000-0005-0000-0000-0000D70A0000}"/>
    <cellStyle name="Percent 2 5" xfId="2936" xr:uid="{00000000-0005-0000-0000-0000D80A0000}"/>
    <cellStyle name="Percent 2 6" xfId="3394" xr:uid="{00000000-0005-0000-0000-0000D90A0000}"/>
    <cellStyle name="Percent 20" xfId="2937" xr:uid="{00000000-0005-0000-0000-0000DA0A0000}"/>
    <cellStyle name="Percent 21" xfId="2938" xr:uid="{00000000-0005-0000-0000-0000DB0A0000}"/>
    <cellStyle name="Percent 22" xfId="2939" xr:uid="{00000000-0005-0000-0000-0000DC0A0000}"/>
    <cellStyle name="Percent 23" xfId="2940" xr:uid="{00000000-0005-0000-0000-0000DD0A0000}"/>
    <cellStyle name="Percent 24" xfId="2941" xr:uid="{00000000-0005-0000-0000-0000DE0A0000}"/>
    <cellStyle name="Percent 25" xfId="2942" xr:uid="{00000000-0005-0000-0000-0000DF0A0000}"/>
    <cellStyle name="Percent 26" xfId="2943" xr:uid="{00000000-0005-0000-0000-0000E00A0000}"/>
    <cellStyle name="Percent 27" xfId="2944" xr:uid="{00000000-0005-0000-0000-0000E10A0000}"/>
    <cellStyle name="Percent 28" xfId="3354" xr:uid="{00000000-0005-0000-0000-0000E20A0000}"/>
    <cellStyle name="Percent 29" xfId="3513" xr:uid="{00000000-0005-0000-0000-0000E30A0000}"/>
    <cellStyle name="Percent 3" xfId="885" xr:uid="{00000000-0005-0000-0000-0000E40A0000}"/>
    <cellStyle name="Percent 3 2" xfId="1700" xr:uid="{00000000-0005-0000-0000-0000E50A0000}"/>
    <cellStyle name="Percent 3 2 2" xfId="3397" xr:uid="{00000000-0005-0000-0000-0000E60A0000}"/>
    <cellStyle name="Percent 3 3" xfId="2945" xr:uid="{00000000-0005-0000-0000-0000E70A0000}"/>
    <cellStyle name="Percent 3 4" xfId="2946" xr:uid="{00000000-0005-0000-0000-0000E80A0000}"/>
    <cellStyle name="Percent 3 5" xfId="2947" xr:uid="{00000000-0005-0000-0000-0000E90A0000}"/>
    <cellStyle name="Percent 3 6" xfId="3396" xr:uid="{00000000-0005-0000-0000-0000EA0A0000}"/>
    <cellStyle name="Percent 30" xfId="3511" xr:uid="{00000000-0005-0000-0000-0000EB0A0000}"/>
    <cellStyle name="Percent 31" xfId="3599" xr:uid="{00000000-0005-0000-0000-0000EC0A0000}"/>
    <cellStyle name="Percent 4" xfId="886" xr:uid="{00000000-0005-0000-0000-0000ED0A0000}"/>
    <cellStyle name="Percent 4 2" xfId="1701" xr:uid="{00000000-0005-0000-0000-0000EE0A0000}"/>
    <cellStyle name="Percent 4 2 2" xfId="3399" xr:uid="{00000000-0005-0000-0000-0000EF0A0000}"/>
    <cellStyle name="Percent 4 3" xfId="2948" xr:uid="{00000000-0005-0000-0000-0000F00A0000}"/>
    <cellStyle name="Percent 4 4" xfId="2949" xr:uid="{00000000-0005-0000-0000-0000F10A0000}"/>
    <cellStyle name="Percent 4 5" xfId="3398" xr:uid="{00000000-0005-0000-0000-0000F20A0000}"/>
    <cellStyle name="Percent 5" xfId="887" xr:uid="{00000000-0005-0000-0000-0000F30A0000}"/>
    <cellStyle name="Percent 5 2" xfId="1702" xr:uid="{00000000-0005-0000-0000-0000F40A0000}"/>
    <cellStyle name="Percent 5 2 2" xfId="3401" xr:uid="{00000000-0005-0000-0000-0000F50A0000}"/>
    <cellStyle name="Percent 5 3" xfId="2950" xr:uid="{00000000-0005-0000-0000-0000F60A0000}"/>
    <cellStyle name="Percent 5 4" xfId="2951" xr:uid="{00000000-0005-0000-0000-0000F70A0000}"/>
    <cellStyle name="Percent 5 5" xfId="3400" xr:uid="{00000000-0005-0000-0000-0000F80A0000}"/>
    <cellStyle name="Percent 6" xfId="1698" xr:uid="{00000000-0005-0000-0000-0000F90A0000}"/>
    <cellStyle name="Percent 6 2" xfId="2952" xr:uid="{00000000-0005-0000-0000-0000FA0A0000}"/>
    <cellStyle name="Percent 6 3" xfId="2953" xr:uid="{00000000-0005-0000-0000-0000FB0A0000}"/>
    <cellStyle name="Percent 7" xfId="1737" xr:uid="{00000000-0005-0000-0000-0000FC0A0000}"/>
    <cellStyle name="Percent 7 2" xfId="2954" xr:uid="{00000000-0005-0000-0000-0000FD0A0000}"/>
    <cellStyle name="Percent 8" xfId="1673" xr:uid="{00000000-0005-0000-0000-0000FE0A0000}"/>
    <cellStyle name="Percent 8 2" xfId="2955" xr:uid="{00000000-0005-0000-0000-0000FF0A0000}"/>
    <cellStyle name="Percent 9" xfId="1738" xr:uid="{00000000-0005-0000-0000-0000000B0000}"/>
    <cellStyle name="Percent 9 2" xfId="2956" xr:uid="{00000000-0005-0000-0000-0000010B0000}"/>
    <cellStyle name="Percent_ 2003.12.1(최종)-부대 " xfId="2957" xr:uid="{00000000-0005-0000-0000-0000020B0000}"/>
    <cellStyle name="RevList" xfId="888" xr:uid="{00000000-0005-0000-0000-0000030B0000}"/>
    <cellStyle name="S " xfId="889" xr:uid="{00000000-0005-0000-0000-0000040B0000}"/>
    <cellStyle name="sh" xfId="890" xr:uid="{00000000-0005-0000-0000-0000050B0000}"/>
    <cellStyle name="ssh" xfId="891" xr:uid="{00000000-0005-0000-0000-0000060B0000}"/>
    <cellStyle name="Standard_Anpassen der Amortisation" xfId="892" xr:uid="{00000000-0005-0000-0000-0000070B0000}"/>
    <cellStyle name="subhead" xfId="893" xr:uid="{00000000-0005-0000-0000-0000080B0000}"/>
    <cellStyle name="Subtotal" xfId="894" xr:uid="{00000000-0005-0000-0000-0000090B0000}"/>
    <cellStyle name="Title" xfId="979" xr:uid="{00000000-0005-0000-0000-00000A0B0000}"/>
    <cellStyle name="title [1]" xfId="895" xr:uid="{00000000-0005-0000-0000-00000B0B0000}"/>
    <cellStyle name="title [2]" xfId="896" xr:uid="{00000000-0005-0000-0000-00000C0B0000}"/>
    <cellStyle name="Title 10" xfId="1694" xr:uid="{00000000-0005-0000-0000-00000D0B0000}"/>
    <cellStyle name="Title 11" xfId="3437" xr:uid="{00000000-0005-0000-0000-00000E0B0000}"/>
    <cellStyle name="Title 12" xfId="3514" xr:uid="{00000000-0005-0000-0000-00000F0B0000}"/>
    <cellStyle name="Title 13" xfId="3510" xr:uid="{00000000-0005-0000-0000-0000100B0000}"/>
    <cellStyle name="Title 14" xfId="3600" xr:uid="{00000000-0005-0000-0000-0000110B0000}"/>
    <cellStyle name="Title 2" xfId="1703" xr:uid="{00000000-0005-0000-0000-0000120B0000}"/>
    <cellStyle name="Title 3" xfId="1741" xr:uid="{00000000-0005-0000-0000-0000130B0000}"/>
    <cellStyle name="Title 4" xfId="1691" xr:uid="{00000000-0005-0000-0000-0000140B0000}"/>
    <cellStyle name="Title 5" xfId="1742" xr:uid="{00000000-0005-0000-0000-0000150B0000}"/>
    <cellStyle name="Title 6" xfId="1692" xr:uid="{00000000-0005-0000-0000-0000160B0000}"/>
    <cellStyle name="Title 7" xfId="1743" xr:uid="{00000000-0005-0000-0000-0000170B0000}"/>
    <cellStyle name="Title 8" xfId="1693" xr:uid="{00000000-0005-0000-0000-0000180B0000}"/>
    <cellStyle name="Title 9" xfId="1744" xr:uid="{00000000-0005-0000-0000-0000190B0000}"/>
    <cellStyle name="Total" xfId="972" xr:uid="{00000000-0005-0000-0000-00001A0B0000}"/>
    <cellStyle name="Total 2" xfId="1704" xr:uid="{00000000-0005-0000-0000-00001B0B0000}"/>
    <cellStyle name="Total 3" xfId="3495" xr:uid="{00000000-0005-0000-0000-00001C0B0000}"/>
    <cellStyle name="Total 3 2" xfId="3585" xr:uid="{00000000-0005-0000-0000-00001D0B0000}"/>
    <cellStyle name="Total 4" xfId="3527" xr:uid="{00000000-0005-0000-0000-00001E0B0000}"/>
    <cellStyle name="Total 5" xfId="3445" xr:uid="{00000000-0005-0000-0000-00001F0B0000}"/>
    <cellStyle name="UM" xfId="897" xr:uid="{00000000-0005-0000-0000-0000200B0000}"/>
    <cellStyle name="W?rung [0]_Compiling Utility Macros" xfId="898" xr:uid="{00000000-0005-0000-0000-0000210B0000}"/>
    <cellStyle name="W?rung_Compiling Utility Macros" xfId="899" xr:uid="{00000000-0005-0000-0000-0000220B0000}"/>
    <cellStyle name="강조색1" xfId="900" builtinId="29" customBuiltin="1"/>
    <cellStyle name="강조색1 2" xfId="3333" xr:uid="{00000000-0005-0000-0000-0000240B0000}"/>
    <cellStyle name="강조색2" xfId="901" builtinId="33" customBuiltin="1"/>
    <cellStyle name="강조색2 2" xfId="3334" xr:uid="{00000000-0005-0000-0000-0000260B0000}"/>
    <cellStyle name="강조색3" xfId="902" builtinId="37" customBuiltin="1"/>
    <cellStyle name="강조색3 2" xfId="3335" xr:uid="{00000000-0005-0000-0000-0000280B0000}"/>
    <cellStyle name="강조색4" xfId="903" builtinId="41" customBuiltin="1"/>
    <cellStyle name="강조색4 2" xfId="3336" xr:uid="{00000000-0005-0000-0000-00002A0B0000}"/>
    <cellStyle name="강조색5" xfId="904" builtinId="45" customBuiltin="1"/>
    <cellStyle name="강조색6" xfId="905" builtinId="49" customBuiltin="1"/>
    <cellStyle name="강조색6 2" xfId="3337" xr:uid="{00000000-0005-0000-0000-00002D0B0000}"/>
    <cellStyle name="경고문" xfId="906" builtinId="11" customBuiltin="1"/>
    <cellStyle name="계산" xfId="907" builtinId="22" customBuiltin="1"/>
    <cellStyle name="계산 2" xfId="2958" xr:uid="{00000000-0005-0000-0000-0000300B0000}"/>
    <cellStyle name="계산 2 2" xfId="2959" xr:uid="{00000000-0005-0000-0000-0000310B0000}"/>
    <cellStyle name="계산 2 2 2" xfId="3489" xr:uid="{00000000-0005-0000-0000-0000320B0000}"/>
    <cellStyle name="계산 2 2 2 2" xfId="3579" xr:uid="{00000000-0005-0000-0000-0000330B0000}"/>
    <cellStyle name="계산 2 2 3" xfId="3538" xr:uid="{00000000-0005-0000-0000-0000340B0000}"/>
    <cellStyle name="계산 2 2 4" xfId="3465" xr:uid="{00000000-0005-0000-0000-0000350B0000}"/>
    <cellStyle name="계산 2 3" xfId="3438" xr:uid="{00000000-0005-0000-0000-0000360B0000}"/>
    <cellStyle name="계산 2 3 2" xfId="3497" xr:uid="{00000000-0005-0000-0000-0000370B0000}"/>
    <cellStyle name="계산 2 3 2 2" xfId="3587" xr:uid="{00000000-0005-0000-0000-0000380B0000}"/>
    <cellStyle name="계산 2 3 3" xfId="3488" xr:uid="{00000000-0005-0000-0000-0000390B0000}"/>
    <cellStyle name="계산 2 3 3 2" xfId="3578" xr:uid="{00000000-0005-0000-0000-00003A0B0000}"/>
    <cellStyle name="계산 2 3 4" xfId="3550" xr:uid="{00000000-0005-0000-0000-00003B0B0000}"/>
    <cellStyle name="계산 2 3 5" xfId="3450" xr:uid="{00000000-0005-0000-0000-00003C0B0000}"/>
    <cellStyle name="계산 2 4" xfId="3490" xr:uid="{00000000-0005-0000-0000-00003D0B0000}"/>
    <cellStyle name="계산 2 4 2" xfId="3580" xr:uid="{00000000-0005-0000-0000-00003E0B0000}"/>
    <cellStyle name="계산 2 5" xfId="3537" xr:uid="{00000000-0005-0000-0000-00003F0B0000}"/>
    <cellStyle name="계산 2 6" xfId="3449" xr:uid="{00000000-0005-0000-0000-0000400B0000}"/>
    <cellStyle name="계산 3" xfId="3515" xr:uid="{00000000-0005-0000-0000-0000410B0000}"/>
    <cellStyle name="계산 3 2" xfId="3593" xr:uid="{00000000-0005-0000-0000-0000420B0000}"/>
    <cellStyle name="계산 3 3" xfId="3525" xr:uid="{00000000-0005-0000-0000-0000430B0000}"/>
    <cellStyle name="계산 4" xfId="3460" xr:uid="{00000000-0005-0000-0000-0000440B0000}"/>
    <cellStyle name="계산 4 2" xfId="3559" xr:uid="{00000000-0005-0000-0000-0000450B0000}"/>
    <cellStyle name="고정소숫점" xfId="908" xr:uid="{00000000-0005-0000-0000-0000460B0000}"/>
    <cellStyle name="고정소숫점 2" xfId="909" xr:uid="{00000000-0005-0000-0000-0000470B0000}"/>
    <cellStyle name="고정출력1" xfId="910" xr:uid="{00000000-0005-0000-0000-0000480B0000}"/>
    <cellStyle name="고정출력1 2" xfId="911" xr:uid="{00000000-0005-0000-0000-0000490B0000}"/>
    <cellStyle name="고정출력2" xfId="912" xr:uid="{00000000-0005-0000-0000-00004A0B0000}"/>
    <cellStyle name="고정출력2 2" xfId="913" xr:uid="{00000000-0005-0000-0000-00004B0B0000}"/>
    <cellStyle name="공사원가계산서(조경)" xfId="914" xr:uid="{00000000-0005-0000-0000-00004C0B0000}"/>
    <cellStyle name="나쁨" xfId="915" builtinId="27" customBuiltin="1"/>
    <cellStyle name="나쁨 2" xfId="2960" xr:uid="{00000000-0005-0000-0000-00004E0B0000}"/>
    <cellStyle name="나쁨 3" xfId="3338" xr:uid="{00000000-0005-0000-0000-00004F0B0000}"/>
    <cellStyle name="날짜" xfId="916" xr:uid="{00000000-0005-0000-0000-0000500B0000}"/>
    <cellStyle name="날짜 2" xfId="917" xr:uid="{00000000-0005-0000-0000-0000510B0000}"/>
    <cellStyle name="내역서" xfId="918" xr:uid="{00000000-0005-0000-0000-0000520B0000}"/>
    <cellStyle name="달러" xfId="919" xr:uid="{00000000-0005-0000-0000-0000530B0000}"/>
    <cellStyle name="달러 2" xfId="920" xr:uid="{00000000-0005-0000-0000-0000540B0000}"/>
    <cellStyle name="뒤에 오는 하이퍼링크" xfId="921" xr:uid="{00000000-0005-0000-0000-0000550B0000}"/>
    <cellStyle name="똿뗦먛귟 [0.00]_PRODUCT DETAIL Q1" xfId="922" xr:uid="{00000000-0005-0000-0000-0000560B0000}"/>
    <cellStyle name="똿뗦먛귟_PRODUCT DETAIL Q1" xfId="923" xr:uid="{00000000-0005-0000-0000-0000570B0000}"/>
    <cellStyle name="마이너스키" xfId="924" xr:uid="{00000000-0005-0000-0000-0000580B0000}"/>
    <cellStyle name="메모" xfId="925" builtinId="10" customBuiltin="1"/>
    <cellStyle name="메모 2" xfId="2961" xr:uid="{00000000-0005-0000-0000-00005A0B0000}"/>
    <cellStyle name="메모 2 2" xfId="2962" xr:uid="{00000000-0005-0000-0000-00005B0B0000}"/>
    <cellStyle name="메모 2 2 2" xfId="3486" xr:uid="{00000000-0005-0000-0000-00005C0B0000}"/>
    <cellStyle name="메모 2 2 2 2" xfId="3576" xr:uid="{00000000-0005-0000-0000-00005D0B0000}"/>
    <cellStyle name="메모 2 2 3" xfId="3540" xr:uid="{00000000-0005-0000-0000-00005E0B0000}"/>
    <cellStyle name="메모 2 2 4" xfId="3451" xr:uid="{00000000-0005-0000-0000-00005F0B0000}"/>
    <cellStyle name="메모 2 3" xfId="3439" xr:uid="{00000000-0005-0000-0000-0000600B0000}"/>
    <cellStyle name="메모 2 3 2" xfId="3498" xr:uid="{00000000-0005-0000-0000-0000610B0000}"/>
    <cellStyle name="메모 2 3 2 2" xfId="3588" xr:uid="{00000000-0005-0000-0000-0000620B0000}"/>
    <cellStyle name="메모 2 3 3" xfId="3485" xr:uid="{00000000-0005-0000-0000-0000630B0000}"/>
    <cellStyle name="메모 2 3 3 2" xfId="3575" xr:uid="{00000000-0005-0000-0000-0000640B0000}"/>
    <cellStyle name="메모 2 3 4" xfId="3551" xr:uid="{00000000-0005-0000-0000-0000650B0000}"/>
    <cellStyle name="메모 2 3 5" xfId="3467" xr:uid="{00000000-0005-0000-0000-0000660B0000}"/>
    <cellStyle name="메모 2 4" xfId="3487" xr:uid="{00000000-0005-0000-0000-0000670B0000}"/>
    <cellStyle name="메모 2 4 2" xfId="3577" xr:uid="{00000000-0005-0000-0000-0000680B0000}"/>
    <cellStyle name="메모 2 5" xfId="3539" xr:uid="{00000000-0005-0000-0000-0000690B0000}"/>
    <cellStyle name="메모 2 6" xfId="3466" xr:uid="{00000000-0005-0000-0000-00006A0B0000}"/>
    <cellStyle name="메모 3" xfId="3516" xr:uid="{00000000-0005-0000-0000-00006B0B0000}"/>
    <cellStyle name="메모 3 2" xfId="3594" xr:uid="{00000000-0005-0000-0000-00006C0B0000}"/>
    <cellStyle name="메모 3 3" xfId="3526" xr:uid="{00000000-0005-0000-0000-00006D0B0000}"/>
    <cellStyle name="메모 4" xfId="3496" xr:uid="{00000000-0005-0000-0000-00006E0B0000}"/>
    <cellStyle name="메모 4 2" xfId="3586" xr:uid="{00000000-0005-0000-0000-00006F0B0000}"/>
    <cellStyle name="믅됞 [0.00]_NT Server " xfId="2963" xr:uid="{00000000-0005-0000-0000-0000700B0000}"/>
    <cellStyle name="믅됞_NT Server " xfId="2964" xr:uid="{00000000-0005-0000-0000-0000710B0000}"/>
    <cellStyle name="배분" xfId="926" xr:uid="{00000000-0005-0000-0000-0000720B0000}"/>
    <cellStyle name="백 " xfId="927" xr:uid="{00000000-0005-0000-0000-0000730B0000}"/>
    <cellStyle name="백  2" xfId="3359" xr:uid="{00000000-0005-0000-0000-0000740B0000}"/>
    <cellStyle name="백분율" xfId="3613" builtinId="5"/>
    <cellStyle name="백분율 [△1]" xfId="929" xr:uid="{00000000-0005-0000-0000-0000760B0000}"/>
    <cellStyle name="백분율 [△1] 10" xfId="2965" xr:uid="{00000000-0005-0000-0000-0000770B0000}"/>
    <cellStyle name="백분율 [△1] 11" xfId="2966" xr:uid="{00000000-0005-0000-0000-0000780B0000}"/>
    <cellStyle name="백분율 [△1] 12" xfId="2967" xr:uid="{00000000-0005-0000-0000-0000790B0000}"/>
    <cellStyle name="백분율 [△1] 13" xfId="2968" xr:uid="{00000000-0005-0000-0000-00007A0B0000}"/>
    <cellStyle name="백분율 [△1] 2" xfId="2969" xr:uid="{00000000-0005-0000-0000-00007B0B0000}"/>
    <cellStyle name="백분율 [△1] 2 2" xfId="2970" xr:uid="{00000000-0005-0000-0000-00007C0B0000}"/>
    <cellStyle name="백분율 [△1] 2 3" xfId="2971" xr:uid="{00000000-0005-0000-0000-00007D0B0000}"/>
    <cellStyle name="백분율 [△1] 3" xfId="2972" xr:uid="{00000000-0005-0000-0000-00007E0B0000}"/>
    <cellStyle name="백분율 [△1] 4" xfId="2973" xr:uid="{00000000-0005-0000-0000-00007F0B0000}"/>
    <cellStyle name="백분율 [△1] 5" xfId="2974" xr:uid="{00000000-0005-0000-0000-0000800B0000}"/>
    <cellStyle name="백분율 [△1] 6" xfId="2975" xr:uid="{00000000-0005-0000-0000-0000810B0000}"/>
    <cellStyle name="백분율 [△1] 7" xfId="2976" xr:uid="{00000000-0005-0000-0000-0000820B0000}"/>
    <cellStyle name="백분율 [△1] 8" xfId="2977" xr:uid="{00000000-0005-0000-0000-0000830B0000}"/>
    <cellStyle name="백분율 [△1] 9" xfId="2978" xr:uid="{00000000-0005-0000-0000-0000840B0000}"/>
    <cellStyle name="백분율 [△2]" xfId="930" xr:uid="{00000000-0005-0000-0000-0000850B0000}"/>
    <cellStyle name="백분율 [△2] 10" xfId="2979" xr:uid="{00000000-0005-0000-0000-0000860B0000}"/>
    <cellStyle name="백분율 [△2] 11" xfId="2980" xr:uid="{00000000-0005-0000-0000-0000870B0000}"/>
    <cellStyle name="백분율 [△2] 12" xfId="2981" xr:uid="{00000000-0005-0000-0000-0000880B0000}"/>
    <cellStyle name="백분율 [△2] 13" xfId="2982" xr:uid="{00000000-0005-0000-0000-0000890B0000}"/>
    <cellStyle name="백분율 [△2] 2" xfId="2983" xr:uid="{00000000-0005-0000-0000-00008A0B0000}"/>
    <cellStyle name="백분율 [△2] 2 2" xfId="2984" xr:uid="{00000000-0005-0000-0000-00008B0B0000}"/>
    <cellStyle name="백분율 [△2] 2 3" xfId="2985" xr:uid="{00000000-0005-0000-0000-00008C0B0000}"/>
    <cellStyle name="백분율 [△2] 3" xfId="2986" xr:uid="{00000000-0005-0000-0000-00008D0B0000}"/>
    <cellStyle name="백분율 [△2] 4" xfId="2987" xr:uid="{00000000-0005-0000-0000-00008E0B0000}"/>
    <cellStyle name="백분율 [△2] 5" xfId="2988" xr:uid="{00000000-0005-0000-0000-00008F0B0000}"/>
    <cellStyle name="백분율 [△2] 6" xfId="2989" xr:uid="{00000000-0005-0000-0000-0000900B0000}"/>
    <cellStyle name="백분율 [△2] 7" xfId="2990" xr:uid="{00000000-0005-0000-0000-0000910B0000}"/>
    <cellStyle name="백분율 [△2] 8" xfId="2991" xr:uid="{00000000-0005-0000-0000-0000920B0000}"/>
    <cellStyle name="백분율 [△2] 9" xfId="2992" xr:uid="{00000000-0005-0000-0000-0000930B0000}"/>
    <cellStyle name="백분율 [0]" xfId="931" xr:uid="{00000000-0005-0000-0000-0000940B0000}"/>
    <cellStyle name="백분율 [0] 2" xfId="2993" xr:uid="{00000000-0005-0000-0000-0000950B0000}"/>
    <cellStyle name="백분율 [2]" xfId="932" xr:uid="{00000000-0005-0000-0000-0000960B0000}"/>
    <cellStyle name="백분율 [2] 2" xfId="2994" xr:uid="{00000000-0005-0000-0000-0000970B0000}"/>
    <cellStyle name="백분율 10" xfId="1706" xr:uid="{00000000-0005-0000-0000-0000980B0000}"/>
    <cellStyle name="백분율 11" xfId="1747" xr:uid="{00000000-0005-0000-0000-0000990B0000}"/>
    <cellStyle name="백분율 12" xfId="1707" xr:uid="{00000000-0005-0000-0000-00009A0B0000}"/>
    <cellStyle name="백분율 13" xfId="1748" xr:uid="{00000000-0005-0000-0000-00009B0B0000}"/>
    <cellStyle name="백분율 14" xfId="1708" xr:uid="{00000000-0005-0000-0000-00009C0B0000}"/>
    <cellStyle name="백분율 15" xfId="3339" xr:uid="{00000000-0005-0000-0000-00009D0B0000}"/>
    <cellStyle name="백분율 16" xfId="3517" xr:uid="{00000000-0005-0000-0000-00009E0B0000}"/>
    <cellStyle name="백분율 17" xfId="3509" xr:uid="{00000000-0005-0000-0000-00009F0B0000}"/>
    <cellStyle name="백분율 18" xfId="3601" xr:uid="{00000000-0005-0000-0000-0000A00B0000}"/>
    <cellStyle name="백분율 2" xfId="933" xr:uid="{00000000-0005-0000-0000-0000A10B0000}"/>
    <cellStyle name="백분율 2 2" xfId="1710" xr:uid="{00000000-0005-0000-0000-0000A20B0000}"/>
    <cellStyle name="백분율 2 3" xfId="2995" xr:uid="{00000000-0005-0000-0000-0000A30B0000}"/>
    <cellStyle name="백분율 2 4" xfId="2996" xr:uid="{00000000-0005-0000-0000-0000A40B0000}"/>
    <cellStyle name="백분율 2 5" xfId="2997" xr:uid="{00000000-0005-0000-0000-0000A50B0000}"/>
    <cellStyle name="백분율 2 6" xfId="3402" xr:uid="{00000000-0005-0000-0000-0000A60B0000}"/>
    <cellStyle name="백분율 3" xfId="934" xr:uid="{00000000-0005-0000-0000-0000A70B0000}"/>
    <cellStyle name="백분율 3 2" xfId="3403" xr:uid="{00000000-0005-0000-0000-0000A80B0000}"/>
    <cellStyle name="백분율 4" xfId="935" xr:uid="{00000000-0005-0000-0000-0000A90B0000}"/>
    <cellStyle name="백분율 4 2" xfId="3404" xr:uid="{00000000-0005-0000-0000-0000AA0B0000}"/>
    <cellStyle name="백분율 5" xfId="936" xr:uid="{00000000-0005-0000-0000-0000AB0B0000}"/>
    <cellStyle name="백분율 5 2" xfId="3405" xr:uid="{00000000-0005-0000-0000-0000AC0B0000}"/>
    <cellStyle name="백분율 6" xfId="1709" xr:uid="{00000000-0005-0000-0000-0000AD0B0000}"/>
    <cellStyle name="백분율 6 2" xfId="3406" xr:uid="{00000000-0005-0000-0000-0000AE0B0000}"/>
    <cellStyle name="백분율 7" xfId="1745" xr:uid="{00000000-0005-0000-0000-0000AF0B0000}"/>
    <cellStyle name="백분율 7 2" xfId="3407" xr:uid="{00000000-0005-0000-0000-0000B00B0000}"/>
    <cellStyle name="백분율 8" xfId="1705" xr:uid="{00000000-0005-0000-0000-0000B10B0000}"/>
    <cellStyle name="백분율 8 2" xfId="3408" xr:uid="{00000000-0005-0000-0000-0000B20B0000}"/>
    <cellStyle name="백분율 9" xfId="1746" xr:uid="{00000000-0005-0000-0000-0000B30B0000}"/>
    <cellStyle name="백분율 9 2" xfId="3409" xr:uid="{00000000-0005-0000-0000-0000B40B0000}"/>
    <cellStyle name="백분율［△1］" xfId="937" xr:uid="{00000000-0005-0000-0000-0000B50B0000}"/>
    <cellStyle name="백분율［△1］ 10" xfId="2998" xr:uid="{00000000-0005-0000-0000-0000B60B0000}"/>
    <cellStyle name="백분율［△1］ 11" xfId="2999" xr:uid="{00000000-0005-0000-0000-0000B70B0000}"/>
    <cellStyle name="백분율［△1］ 12" xfId="3000" xr:uid="{00000000-0005-0000-0000-0000B80B0000}"/>
    <cellStyle name="백분율［△1］ 13" xfId="3001" xr:uid="{00000000-0005-0000-0000-0000B90B0000}"/>
    <cellStyle name="백분율［△1］ 2" xfId="1711" xr:uid="{00000000-0005-0000-0000-0000BA0B0000}"/>
    <cellStyle name="백분율［△1］ 2 2" xfId="3002" xr:uid="{00000000-0005-0000-0000-0000BB0B0000}"/>
    <cellStyle name="백분율［△1］ 2 3" xfId="3003" xr:uid="{00000000-0005-0000-0000-0000BC0B0000}"/>
    <cellStyle name="백분율［△1］ 3" xfId="3004" xr:uid="{00000000-0005-0000-0000-0000BD0B0000}"/>
    <cellStyle name="백분율［△1］ 4" xfId="3005" xr:uid="{00000000-0005-0000-0000-0000BE0B0000}"/>
    <cellStyle name="백분율［△1］ 5" xfId="3006" xr:uid="{00000000-0005-0000-0000-0000BF0B0000}"/>
    <cellStyle name="백분율［△1］ 6" xfId="3007" xr:uid="{00000000-0005-0000-0000-0000C00B0000}"/>
    <cellStyle name="백분율［△1］ 7" xfId="3008" xr:uid="{00000000-0005-0000-0000-0000C10B0000}"/>
    <cellStyle name="백분율［△1］ 8" xfId="3009" xr:uid="{00000000-0005-0000-0000-0000C20B0000}"/>
    <cellStyle name="백분율［△1］ 9" xfId="3010" xr:uid="{00000000-0005-0000-0000-0000C30B0000}"/>
    <cellStyle name="백분율［△2］" xfId="938" xr:uid="{00000000-0005-0000-0000-0000C40B0000}"/>
    <cellStyle name="백분율［△2］ 10" xfId="3011" xr:uid="{00000000-0005-0000-0000-0000C50B0000}"/>
    <cellStyle name="백분율［△2］ 11" xfId="3012" xr:uid="{00000000-0005-0000-0000-0000C60B0000}"/>
    <cellStyle name="백분율［△2］ 12" xfId="3013" xr:uid="{00000000-0005-0000-0000-0000C70B0000}"/>
    <cellStyle name="백분율［△2］ 13" xfId="3014" xr:uid="{00000000-0005-0000-0000-0000C80B0000}"/>
    <cellStyle name="백분율［△2］ 2" xfId="3015" xr:uid="{00000000-0005-0000-0000-0000C90B0000}"/>
    <cellStyle name="백분율［△2］ 2 2" xfId="3016" xr:uid="{00000000-0005-0000-0000-0000CA0B0000}"/>
    <cellStyle name="백분율［△2］ 2 3" xfId="3017" xr:uid="{00000000-0005-0000-0000-0000CB0B0000}"/>
    <cellStyle name="백분율［△2］ 3" xfId="3018" xr:uid="{00000000-0005-0000-0000-0000CC0B0000}"/>
    <cellStyle name="백분율［△2］ 4" xfId="3019" xr:uid="{00000000-0005-0000-0000-0000CD0B0000}"/>
    <cellStyle name="백분율［△2］ 5" xfId="3020" xr:uid="{00000000-0005-0000-0000-0000CE0B0000}"/>
    <cellStyle name="백분율［△2］ 6" xfId="3021" xr:uid="{00000000-0005-0000-0000-0000CF0B0000}"/>
    <cellStyle name="백분율［△2］ 7" xfId="3022" xr:uid="{00000000-0005-0000-0000-0000D00B0000}"/>
    <cellStyle name="백분율［△2］ 8" xfId="3023" xr:uid="{00000000-0005-0000-0000-0000D10B0000}"/>
    <cellStyle name="백분율［△2］ 9" xfId="3024" xr:uid="{00000000-0005-0000-0000-0000D20B0000}"/>
    <cellStyle name="보통" xfId="939" builtinId="28" customBuiltin="1"/>
    <cellStyle name="보통 2" xfId="3340" xr:uid="{00000000-0005-0000-0000-0000D40B0000}"/>
    <cellStyle name="분수" xfId="940" xr:uid="{00000000-0005-0000-0000-0000D50B0000}"/>
    <cellStyle name="뷭?_BOOKSHIP" xfId="941" xr:uid="{00000000-0005-0000-0000-0000D60B0000}"/>
    <cellStyle name="빨강" xfId="942" xr:uid="{00000000-0005-0000-0000-0000D70B0000}"/>
    <cellStyle name="선택영역의 가운데로" xfId="943" xr:uid="{00000000-0005-0000-0000-0000D80B0000}"/>
    <cellStyle name="설계서" xfId="944" xr:uid="{00000000-0005-0000-0000-0000D90B0000}"/>
    <cellStyle name="설명 텍스트" xfId="945" builtinId="53" customBuiltin="1"/>
    <cellStyle name="셀 확인" xfId="946" builtinId="23" customBuiltin="1"/>
    <cellStyle name="소수" xfId="947" xr:uid="{00000000-0005-0000-0000-0000DC0B0000}"/>
    <cellStyle name="소수3" xfId="948" xr:uid="{00000000-0005-0000-0000-0000DD0B0000}"/>
    <cellStyle name="소수4" xfId="949" xr:uid="{00000000-0005-0000-0000-0000DE0B0000}"/>
    <cellStyle name="소수점" xfId="950" xr:uid="{00000000-0005-0000-0000-0000DF0B0000}"/>
    <cellStyle name="수량" xfId="951" xr:uid="{00000000-0005-0000-0000-0000E00B0000}"/>
    <cellStyle name="숫자(R)" xfId="952" xr:uid="{00000000-0005-0000-0000-0000E10B0000}"/>
    <cellStyle name="숫자(R) 2" xfId="953" xr:uid="{00000000-0005-0000-0000-0000E20B0000}"/>
    <cellStyle name="쉼표 [0] 10" xfId="3025" xr:uid="{00000000-0005-0000-0000-0000E30B0000}"/>
    <cellStyle name="쉼표 [0] 11" xfId="3026" xr:uid="{00000000-0005-0000-0000-0000E40B0000}"/>
    <cellStyle name="쉼표 [0] 12" xfId="3027" xr:uid="{00000000-0005-0000-0000-0000E50B0000}"/>
    <cellStyle name="쉼표 [0] 12 3" xfId="3028" xr:uid="{00000000-0005-0000-0000-0000E60B0000}"/>
    <cellStyle name="쉼표 [0] 13" xfId="3029" xr:uid="{00000000-0005-0000-0000-0000E70B0000}"/>
    <cellStyle name="쉼표 [0] 13 2" xfId="3030" hidden="1" xr:uid="{00000000-0005-0000-0000-0000E80B0000}"/>
    <cellStyle name="쉼표 [0] 13 2" xfId="3410" hidden="1" xr:uid="{00000000-0005-0000-0000-0000E90B0000}"/>
    <cellStyle name="쉼표 [0] 13 2" xfId="3549" xr:uid="{00000000-0005-0000-0000-0000EA0B0000}"/>
    <cellStyle name="쉼표 [0] 14" xfId="3031" xr:uid="{00000000-0005-0000-0000-0000EB0B0000}"/>
    <cellStyle name="쉼표 [0] 15" xfId="3032" xr:uid="{00000000-0005-0000-0000-0000EC0B0000}"/>
    <cellStyle name="쉼표 [0] 16" xfId="3033" xr:uid="{00000000-0005-0000-0000-0000ED0B0000}"/>
    <cellStyle name="쉼표 [0] 17" xfId="3034" xr:uid="{00000000-0005-0000-0000-0000EE0B0000}"/>
    <cellStyle name="쉼표 [0] 18" xfId="3035" xr:uid="{00000000-0005-0000-0000-0000EF0B0000}"/>
    <cellStyle name="쉼표 [0] 19" xfId="3036" xr:uid="{00000000-0005-0000-0000-0000F00B0000}"/>
    <cellStyle name="쉼표 [0] 2" xfId="955" xr:uid="{00000000-0005-0000-0000-0000F10B0000}"/>
    <cellStyle name="쉼표 [0] 2 2" xfId="956" xr:uid="{00000000-0005-0000-0000-0000F20B0000}"/>
    <cellStyle name="쉼표 [0] 2 2 2" xfId="1713" xr:uid="{00000000-0005-0000-0000-0000F30B0000}"/>
    <cellStyle name="쉼표 [0] 2 2 3" xfId="3037" xr:uid="{00000000-0005-0000-0000-0000F40B0000}"/>
    <cellStyle name="쉼표 [0] 2 2 4" xfId="3603" xr:uid="{00000000-0005-0000-0000-0000F50B0000}"/>
    <cellStyle name="쉼표 [0] 2 3" xfId="957" xr:uid="{00000000-0005-0000-0000-0000F60B0000}"/>
    <cellStyle name="쉼표 [0] 2 3 2" xfId="3038" xr:uid="{00000000-0005-0000-0000-0000F70B0000}"/>
    <cellStyle name="쉼표 [0] 2 3 3" xfId="3604" xr:uid="{00000000-0005-0000-0000-0000F80B0000}"/>
    <cellStyle name="쉼표 [0] 2 4" xfId="958" xr:uid="{00000000-0005-0000-0000-0000F90B0000}"/>
    <cellStyle name="쉼표 [0] 2 4 2" xfId="1714" xr:uid="{00000000-0005-0000-0000-0000FA0B0000}"/>
    <cellStyle name="쉼표 [0] 2 4 2 2" xfId="3413" xr:uid="{00000000-0005-0000-0000-0000FB0B0000}"/>
    <cellStyle name="쉼표 [0] 2 4 3" xfId="3412" xr:uid="{00000000-0005-0000-0000-0000FC0B0000}"/>
    <cellStyle name="쉼표 [0] 2 4 4" xfId="3605" xr:uid="{00000000-0005-0000-0000-0000FD0B0000}"/>
    <cellStyle name="쉼표 [0] 2 5" xfId="3039" xr:uid="{00000000-0005-0000-0000-0000FE0B0000}"/>
    <cellStyle name="쉼표 [0] 2 6" xfId="3040" xr:uid="{00000000-0005-0000-0000-0000FF0B0000}"/>
    <cellStyle name="쉼표 [0] 2 7" xfId="3041" xr:uid="{00000000-0005-0000-0000-0000000C0000}"/>
    <cellStyle name="쉼표 [0] 2 7 2" xfId="3042" xr:uid="{00000000-0005-0000-0000-0000010C0000}"/>
    <cellStyle name="쉼표 [0] 2 7 2 2" xfId="3499" xr:uid="{00000000-0005-0000-0000-0000020C0000}"/>
    <cellStyle name="쉼표 [0] 2 7 2 3" xfId="3542" xr:uid="{00000000-0005-0000-0000-0000030C0000}"/>
    <cellStyle name="쉼표 [0] 2 7 3" xfId="3444" xr:uid="{00000000-0005-0000-0000-0000040C0000}"/>
    <cellStyle name="쉼표 [0] 2 7 3 2" xfId="3500" xr:uid="{00000000-0005-0000-0000-0000050C0000}"/>
    <cellStyle name="쉼표 [0] 2 7 3 3" xfId="3556" xr:uid="{00000000-0005-0000-0000-0000060C0000}"/>
    <cellStyle name="쉼표 [0] 2 7 4" xfId="3475" xr:uid="{00000000-0005-0000-0000-0000070C0000}"/>
    <cellStyle name="쉼표 [0] 2 7 4 2" xfId="3518" xr:uid="{00000000-0005-0000-0000-0000080C0000}"/>
    <cellStyle name="쉼표 [0] 2 7 4 3" xfId="3566" xr:uid="{00000000-0005-0000-0000-0000090C0000}"/>
    <cellStyle name="쉼표 [0] 2 7 5" xfId="3541" xr:uid="{00000000-0005-0000-0000-00000A0C0000}"/>
    <cellStyle name="쉼표 [0] 2 7 6" xfId="3606" xr:uid="{00000000-0005-0000-0000-00000B0C0000}"/>
    <cellStyle name="쉼표 [0] 2 8" xfId="3411" xr:uid="{00000000-0005-0000-0000-00000C0C0000}"/>
    <cellStyle name="쉼표 [0] 20" xfId="3043" xr:uid="{00000000-0005-0000-0000-00000D0C0000}"/>
    <cellStyle name="쉼표 [0] 21" xfId="3044" xr:uid="{00000000-0005-0000-0000-00000E0C0000}"/>
    <cellStyle name="쉼표 [0] 22" xfId="3045" xr:uid="{00000000-0005-0000-0000-00000F0C0000}"/>
    <cellStyle name="쉼표 [0] 23" xfId="1750" xr:uid="{00000000-0005-0000-0000-0000100C0000}"/>
    <cellStyle name="쉼표 [0] 23 2" xfId="1751" xr:uid="{00000000-0005-0000-0000-0000110C0000}"/>
    <cellStyle name="쉼표 [0] 23 2 2" xfId="3474" xr:uid="{00000000-0005-0000-0000-0000120C0000}"/>
    <cellStyle name="쉼표 [0] 23 2 2 2" xfId="3520" xr:uid="{00000000-0005-0000-0000-0000130C0000}"/>
    <cellStyle name="쉼표 [0] 23 2 2 3" xfId="3565" xr:uid="{00000000-0005-0000-0000-0000140C0000}"/>
    <cellStyle name="쉼표 [0] 23 2 3" xfId="3533" xr:uid="{00000000-0005-0000-0000-0000150C0000}"/>
    <cellStyle name="쉼표 [0] 23 2 4" xfId="3608" xr:uid="{00000000-0005-0000-0000-0000160C0000}"/>
    <cellStyle name="쉼표 [0] 23 3" xfId="3443" xr:uid="{00000000-0005-0000-0000-0000170C0000}"/>
    <cellStyle name="쉼표 [0] 23 3 2" xfId="3501" xr:uid="{00000000-0005-0000-0000-0000180C0000}"/>
    <cellStyle name="쉼표 [0] 23 3 3" xfId="3555" xr:uid="{00000000-0005-0000-0000-0000190C0000}"/>
    <cellStyle name="쉼표 [0] 23 4" xfId="3473" xr:uid="{00000000-0005-0000-0000-00001A0C0000}"/>
    <cellStyle name="쉼표 [0] 23 4 2" xfId="3519" xr:uid="{00000000-0005-0000-0000-00001B0C0000}"/>
    <cellStyle name="쉼표 [0] 23 4 3" xfId="3564" xr:uid="{00000000-0005-0000-0000-00001C0C0000}"/>
    <cellStyle name="쉼표 [0] 23 5" xfId="3532" xr:uid="{00000000-0005-0000-0000-00001D0C0000}"/>
    <cellStyle name="쉼표 [0] 23 6" xfId="3607" xr:uid="{00000000-0005-0000-0000-00001E0C0000}"/>
    <cellStyle name="쉼표 [0] 24" xfId="3367" xr:uid="{00000000-0005-0000-0000-00001F0C0000}"/>
    <cellStyle name="쉼표 [0] 25" xfId="3602" xr:uid="{00000000-0005-0000-0000-0000200C0000}"/>
    <cellStyle name="쉼표 [0] 3" xfId="959" xr:uid="{00000000-0005-0000-0000-0000210C0000}"/>
    <cellStyle name="쉼표 [0] 3 2" xfId="960" xr:uid="{00000000-0005-0000-0000-0000220C0000}"/>
    <cellStyle name="쉼표 [0] 3 2 2" xfId="1715" xr:uid="{00000000-0005-0000-0000-0000230C0000}"/>
    <cellStyle name="쉼표 [0] 3 2 2 2" xfId="3415" xr:uid="{00000000-0005-0000-0000-0000240C0000}"/>
    <cellStyle name="쉼표 [0] 3 2 3" xfId="3046" xr:uid="{00000000-0005-0000-0000-0000250C0000}"/>
    <cellStyle name="쉼표 [0] 3 2 4" xfId="3047" xr:uid="{00000000-0005-0000-0000-0000260C0000}"/>
    <cellStyle name="쉼표 [0] 3 2 5" xfId="3414" xr:uid="{00000000-0005-0000-0000-0000270C0000}"/>
    <cellStyle name="쉼표 [0] 3 2 6" xfId="3609" xr:uid="{00000000-0005-0000-0000-0000280C0000}"/>
    <cellStyle name="쉼표 [0] 3 3" xfId="3048" xr:uid="{00000000-0005-0000-0000-0000290C0000}"/>
    <cellStyle name="쉼표 [0] 3 4" xfId="3049" xr:uid="{00000000-0005-0000-0000-00002A0C0000}"/>
    <cellStyle name="쉼표 [0] 3 5" xfId="3050" xr:uid="{00000000-0005-0000-0000-00002B0C0000}"/>
    <cellStyle name="쉼표 [0] 3 6" xfId="3051" xr:uid="{00000000-0005-0000-0000-00002C0C0000}"/>
    <cellStyle name="쉼표 [0] 3 7" xfId="3052" xr:uid="{00000000-0005-0000-0000-00002D0C0000}"/>
    <cellStyle name="쉼표 [0] 4" xfId="961" xr:uid="{00000000-0005-0000-0000-00002E0C0000}"/>
    <cellStyle name="쉼표 [0] 4 2" xfId="1716" xr:uid="{00000000-0005-0000-0000-00002F0C0000}"/>
    <cellStyle name="쉼표 [0] 4 2 2" xfId="3053" xr:uid="{00000000-0005-0000-0000-0000300C0000}"/>
    <cellStyle name="쉼표 [0] 4 2 3" xfId="3416" xr:uid="{00000000-0005-0000-0000-0000310C0000}"/>
    <cellStyle name="쉼표 [0] 4 3" xfId="3054" xr:uid="{00000000-0005-0000-0000-0000320C0000}"/>
    <cellStyle name="쉼표 [0] 4 4" xfId="3610" xr:uid="{00000000-0005-0000-0000-0000330C0000}"/>
    <cellStyle name="쉼표 [0] 5" xfId="962" xr:uid="{00000000-0005-0000-0000-0000340C0000}"/>
    <cellStyle name="쉼표 [0] 5 2" xfId="3055" xr:uid="{00000000-0005-0000-0000-0000350C0000}"/>
    <cellStyle name="쉼표 [0] 5 3" xfId="3056" xr:uid="{00000000-0005-0000-0000-0000360C0000}"/>
    <cellStyle name="쉼표 [0] 5 4" xfId="3417" xr:uid="{00000000-0005-0000-0000-0000370C0000}"/>
    <cellStyle name="쉼표 [0] 5 5" xfId="3611" xr:uid="{00000000-0005-0000-0000-0000380C0000}"/>
    <cellStyle name="쉼표 [0] 6" xfId="963" xr:uid="{00000000-0005-0000-0000-0000390C0000}"/>
    <cellStyle name="쉼표 [0] 6 2" xfId="3612" xr:uid="{00000000-0005-0000-0000-00003A0C0000}"/>
    <cellStyle name="쉼표 [0] 7" xfId="1712" xr:uid="{00000000-0005-0000-0000-00003B0C0000}"/>
    <cellStyle name="쉼표 [0] 7 2" xfId="3418" xr:uid="{00000000-0005-0000-0000-00003C0C0000}"/>
    <cellStyle name="쉼표 [0] 8" xfId="3057" xr:uid="{00000000-0005-0000-0000-00003D0C0000}"/>
    <cellStyle name="쉼표 [0] 9" xfId="3058" xr:uid="{00000000-0005-0000-0000-00003E0C0000}"/>
    <cellStyle name="쉼표 [0] 9 2" xfId="3059" xr:uid="{00000000-0005-0000-0000-00003F0C0000}"/>
    <cellStyle name="쉼표 [0]_04년건설기계경비산정" xfId="964" xr:uid="{00000000-0005-0000-0000-0000400C0000}"/>
    <cellStyle name="쉼표 [0]_3.공사비" xfId="965" xr:uid="{00000000-0005-0000-0000-0000410C0000}"/>
    <cellStyle name="쉼표 [0]_저수지준설 단가표" xfId="966" xr:uid="{00000000-0005-0000-0000-0000420C0000}"/>
    <cellStyle name="쉼표 [0]_지수(b1b2)-t" xfId="967" xr:uid="{00000000-0005-0000-0000-0000430C0000}"/>
    <cellStyle name="쉼표 [0]_천마저수지" xfId="968" xr:uid="{00000000-0005-0000-0000-0000440C0000}"/>
    <cellStyle name="쉼표 [0]_토적계산서(준설)" xfId="969" xr:uid="{00000000-0005-0000-0000-0000450C0000}"/>
    <cellStyle name="쉼표 2" xfId="3364" xr:uid="{00000000-0005-0000-0000-0000460C0000}"/>
    <cellStyle name="스타일 1" xfId="970" xr:uid="{00000000-0005-0000-0000-0000470C0000}"/>
    <cellStyle name="스타일 1 2" xfId="1717" xr:uid="{00000000-0005-0000-0000-0000480C0000}"/>
    <cellStyle name="연결된 셀" xfId="971" builtinId="24" customBuiltin="1"/>
    <cellStyle name="연결된 셀 2" xfId="3341" xr:uid="{00000000-0005-0000-0000-00004A0C0000}"/>
    <cellStyle name="요약 2" xfId="1718" xr:uid="{00000000-0005-0000-0000-00004B0C0000}"/>
    <cellStyle name="요약 2 2" xfId="3060" xr:uid="{00000000-0005-0000-0000-00004C0C0000}"/>
    <cellStyle name="요약 2 2 2" xfId="3502" xr:uid="{00000000-0005-0000-0000-00004D0C0000}"/>
    <cellStyle name="요약 2 2 2 2" xfId="3589" xr:uid="{00000000-0005-0000-0000-00004E0C0000}"/>
    <cellStyle name="요약 2 2 3" xfId="3484" xr:uid="{00000000-0005-0000-0000-00004F0C0000}"/>
    <cellStyle name="요약 2 2 3 2" xfId="3574" xr:uid="{00000000-0005-0000-0000-0000500C0000}"/>
    <cellStyle name="요약 2 2 4" xfId="3543" xr:uid="{00000000-0005-0000-0000-0000510C0000}"/>
    <cellStyle name="요약 2 2 5" xfId="3468" xr:uid="{00000000-0005-0000-0000-0000520C0000}"/>
    <cellStyle name="요약 2 3" xfId="3472" xr:uid="{00000000-0005-0000-0000-0000530C0000}"/>
    <cellStyle name="요약 2 3 2" xfId="3563" xr:uid="{00000000-0005-0000-0000-0000540C0000}"/>
    <cellStyle name="요약 2 4" xfId="3531" xr:uid="{00000000-0005-0000-0000-0000550C0000}"/>
    <cellStyle name="요약 2 5" xfId="3456" xr:uid="{00000000-0005-0000-0000-0000560C0000}"/>
    <cellStyle name="요약 3" xfId="3342" xr:uid="{00000000-0005-0000-0000-0000570C0000}"/>
    <cellStyle name="요약 3 2" xfId="3503" xr:uid="{00000000-0005-0000-0000-0000580C0000}"/>
    <cellStyle name="요약 3 2 2" xfId="3590" xr:uid="{00000000-0005-0000-0000-0000590C0000}"/>
    <cellStyle name="요약 3 3" xfId="3483" xr:uid="{00000000-0005-0000-0000-00005A0C0000}"/>
    <cellStyle name="요약 3 3 2" xfId="3573" xr:uid="{00000000-0005-0000-0000-00005B0C0000}"/>
    <cellStyle name="요약 3 4" xfId="3548" xr:uid="{00000000-0005-0000-0000-00005C0C0000}"/>
    <cellStyle name="요약 3 5" xfId="3452" xr:uid="{00000000-0005-0000-0000-00005D0C0000}"/>
    <cellStyle name="요약 4" xfId="3521" xr:uid="{00000000-0005-0000-0000-00005E0C0000}"/>
    <cellStyle name="요약 4 2" xfId="3595" xr:uid="{00000000-0005-0000-0000-00005F0C0000}"/>
    <cellStyle name="요약 4 3" xfId="3528" xr:uid="{00000000-0005-0000-0000-0000600C0000}"/>
    <cellStyle name="원" xfId="973" xr:uid="{00000000-0005-0000-0000-0000610C0000}"/>
    <cellStyle name="원_남포재료계산 " xfId="3061" xr:uid="{00000000-0005-0000-0000-0000620C0000}"/>
    <cellStyle name="원_냉정지구한해대책보완계획 1차 " xfId="3062" xr:uid="{00000000-0005-0000-0000-0000630C0000}"/>
    <cellStyle name="원_매내천_측구공1_1지구포장수량산출 " xfId="3063" xr:uid="{00000000-0005-0000-0000-0000640C0000}"/>
    <cellStyle name="입력" xfId="974" builtinId="20" customBuiltin="1"/>
    <cellStyle name="입력 2" xfId="3064" xr:uid="{00000000-0005-0000-0000-0000660C0000}"/>
    <cellStyle name="입력 2 2" xfId="3065" xr:uid="{00000000-0005-0000-0000-0000670C0000}"/>
    <cellStyle name="입력 2 2 2" xfId="3481" xr:uid="{00000000-0005-0000-0000-0000680C0000}"/>
    <cellStyle name="입력 2 2 2 2" xfId="3571" xr:uid="{00000000-0005-0000-0000-0000690C0000}"/>
    <cellStyle name="입력 2 2 3" xfId="3545" xr:uid="{00000000-0005-0000-0000-00006A0C0000}"/>
    <cellStyle name="입력 2 2 4" xfId="3469" xr:uid="{00000000-0005-0000-0000-00006B0C0000}"/>
    <cellStyle name="입력 2 3" xfId="3440" xr:uid="{00000000-0005-0000-0000-00006C0C0000}"/>
    <cellStyle name="입력 2 3 2" xfId="3504" xr:uid="{00000000-0005-0000-0000-00006D0C0000}"/>
    <cellStyle name="입력 2 3 2 2" xfId="3591" xr:uid="{00000000-0005-0000-0000-00006E0C0000}"/>
    <cellStyle name="입력 2 3 3" xfId="3480" xr:uid="{00000000-0005-0000-0000-00006F0C0000}"/>
    <cellStyle name="입력 2 3 3 2" xfId="3570" xr:uid="{00000000-0005-0000-0000-0000700C0000}"/>
    <cellStyle name="입력 2 3 4" xfId="3552" xr:uid="{00000000-0005-0000-0000-0000710C0000}"/>
    <cellStyle name="입력 2 3 5" xfId="3454" xr:uid="{00000000-0005-0000-0000-0000720C0000}"/>
    <cellStyle name="입력 2 4" xfId="3482" xr:uid="{00000000-0005-0000-0000-0000730C0000}"/>
    <cellStyle name="입력 2 4 2" xfId="3572" xr:uid="{00000000-0005-0000-0000-0000740C0000}"/>
    <cellStyle name="입력 2 5" xfId="3544" xr:uid="{00000000-0005-0000-0000-0000750C0000}"/>
    <cellStyle name="입력 2 6" xfId="3453" xr:uid="{00000000-0005-0000-0000-0000760C0000}"/>
    <cellStyle name="입력 3" xfId="3522" xr:uid="{00000000-0005-0000-0000-0000770C0000}"/>
    <cellStyle name="입력 3 2" xfId="3596" xr:uid="{00000000-0005-0000-0000-0000780C0000}"/>
    <cellStyle name="입력 3 3" xfId="3529" xr:uid="{00000000-0005-0000-0000-0000790C0000}"/>
    <cellStyle name="입력 4" xfId="3494" xr:uid="{00000000-0005-0000-0000-00007A0C0000}"/>
    <cellStyle name="입력 4 2" xfId="3584" xr:uid="{00000000-0005-0000-0000-00007B0C0000}"/>
    <cellStyle name="자리수" xfId="975" xr:uid="{00000000-0005-0000-0000-00007C0C0000}"/>
    <cellStyle name="자리수 2" xfId="976" xr:uid="{00000000-0005-0000-0000-00007D0C0000}"/>
    <cellStyle name="자리수0" xfId="977" xr:uid="{00000000-0005-0000-0000-00007E0C0000}"/>
    <cellStyle name="자리수0 2" xfId="978" xr:uid="{00000000-0005-0000-0000-00007F0C0000}"/>
    <cellStyle name="제목 1" xfId="980" builtinId="16" customBuiltin="1"/>
    <cellStyle name="제목 1 2" xfId="3344" xr:uid="{00000000-0005-0000-0000-0000810C0000}"/>
    <cellStyle name="제목 2" xfId="981" builtinId="17" customBuiltin="1"/>
    <cellStyle name="제목 2 2" xfId="3345" xr:uid="{00000000-0005-0000-0000-0000830C0000}"/>
    <cellStyle name="제목 3" xfId="982" builtinId="18" customBuiltin="1"/>
    <cellStyle name="제목 3 2" xfId="3346" xr:uid="{00000000-0005-0000-0000-0000850C0000}"/>
    <cellStyle name="제목 4" xfId="983" builtinId="19" customBuiltin="1"/>
    <cellStyle name="제목 4 2" xfId="3347" xr:uid="{00000000-0005-0000-0000-0000870C0000}"/>
    <cellStyle name="제목 5" xfId="1719" xr:uid="{00000000-0005-0000-0000-0000880C0000}"/>
    <cellStyle name="제목 6" xfId="3343" xr:uid="{00000000-0005-0000-0000-0000890C0000}"/>
    <cellStyle name="좋음" xfId="984" builtinId="26" customBuiltin="1"/>
    <cellStyle name="좋음 2" xfId="985" xr:uid="{00000000-0005-0000-0000-00008B0C0000}"/>
    <cellStyle name="좋음 3" xfId="3348" xr:uid="{00000000-0005-0000-0000-00008C0C0000}"/>
    <cellStyle name="지정되지 않음" xfId="986" xr:uid="{00000000-0005-0000-0000-00008D0C0000}"/>
    <cellStyle name="출력" xfId="987" builtinId="21" customBuiltin="1"/>
    <cellStyle name="출력 2" xfId="3066" xr:uid="{00000000-0005-0000-0000-00008F0C0000}"/>
    <cellStyle name="출력 2 2" xfId="3067" xr:uid="{00000000-0005-0000-0000-0000900C0000}"/>
    <cellStyle name="출력 2 2 2" xfId="3478" xr:uid="{00000000-0005-0000-0000-0000910C0000}"/>
    <cellStyle name="출력 2 2 2 2" xfId="3568" xr:uid="{00000000-0005-0000-0000-0000920C0000}"/>
    <cellStyle name="출력 2 2 3" xfId="3547" xr:uid="{00000000-0005-0000-0000-0000930C0000}"/>
    <cellStyle name="출력 2 2 4" xfId="3455" xr:uid="{00000000-0005-0000-0000-0000940C0000}"/>
    <cellStyle name="출력 2 3" xfId="3441" xr:uid="{00000000-0005-0000-0000-0000950C0000}"/>
    <cellStyle name="출력 2 3 2" xfId="3505" xr:uid="{00000000-0005-0000-0000-0000960C0000}"/>
    <cellStyle name="출력 2 3 2 2" xfId="3592" xr:uid="{00000000-0005-0000-0000-0000970C0000}"/>
    <cellStyle name="출력 2 3 3" xfId="3477" xr:uid="{00000000-0005-0000-0000-0000980C0000}"/>
    <cellStyle name="출력 2 3 3 2" xfId="3567" xr:uid="{00000000-0005-0000-0000-0000990C0000}"/>
    <cellStyle name="출력 2 3 4" xfId="3553" xr:uid="{00000000-0005-0000-0000-00009A0C0000}"/>
    <cellStyle name="출력 2 3 5" xfId="3471" xr:uid="{00000000-0005-0000-0000-00009B0C0000}"/>
    <cellStyle name="출력 2 4" xfId="3479" xr:uid="{00000000-0005-0000-0000-00009C0C0000}"/>
    <cellStyle name="출력 2 4 2" xfId="3569" xr:uid="{00000000-0005-0000-0000-00009D0C0000}"/>
    <cellStyle name="출력 2 5" xfId="3546" xr:uid="{00000000-0005-0000-0000-00009E0C0000}"/>
    <cellStyle name="출력 2 6" xfId="3470" xr:uid="{00000000-0005-0000-0000-00009F0C0000}"/>
    <cellStyle name="출력 3" xfId="3523" xr:uid="{00000000-0005-0000-0000-0000A00C0000}"/>
    <cellStyle name="출력 3 2" xfId="3597" xr:uid="{00000000-0005-0000-0000-0000A10C0000}"/>
    <cellStyle name="출력 3 3" xfId="3530" xr:uid="{00000000-0005-0000-0000-0000A20C0000}"/>
    <cellStyle name="출력 4" xfId="3493" xr:uid="{00000000-0005-0000-0000-0000A30C0000}"/>
    <cellStyle name="출력 4 2" xfId="3583" xr:uid="{00000000-0005-0000-0000-0000A40C0000}"/>
    <cellStyle name="콤마 [#]" xfId="988" xr:uid="{00000000-0005-0000-0000-0000A50C0000}"/>
    <cellStyle name="콤마 []" xfId="989" xr:uid="{00000000-0005-0000-0000-0000A60C0000}"/>
    <cellStyle name="콤마 [0]_  종  합  " xfId="990" xr:uid="{00000000-0005-0000-0000-0000A70C0000}"/>
    <cellStyle name="콤마 [2]" xfId="991" xr:uid="{00000000-0005-0000-0000-0000A80C0000}"/>
    <cellStyle name="콤마 [금액]" xfId="992" xr:uid="{00000000-0005-0000-0000-0000A90C0000}"/>
    <cellStyle name="콤마 [소수]" xfId="993" xr:uid="{00000000-0005-0000-0000-0000AA0C0000}"/>
    <cellStyle name="콤마 [수량]" xfId="994" xr:uid="{00000000-0005-0000-0000-0000AB0C0000}"/>
    <cellStyle name="콤마_  종  합  " xfId="995" xr:uid="{00000000-0005-0000-0000-0000AC0C0000}"/>
    <cellStyle name="통화 [" xfId="3068" xr:uid="{00000000-0005-0000-0000-0000AD0C0000}"/>
    <cellStyle name="통화 [ 2" xfId="3069" xr:uid="{00000000-0005-0000-0000-0000AE0C0000}"/>
    <cellStyle name="통화 [0] 2" xfId="996" xr:uid="{00000000-0005-0000-0000-0000AF0C0000}"/>
    <cellStyle name="통화 [0] 2 2" xfId="3070" xr:uid="{00000000-0005-0000-0000-0000B00C0000}"/>
    <cellStyle name="통화 [0] 2 3" xfId="3071" xr:uid="{00000000-0005-0000-0000-0000B10C0000}"/>
    <cellStyle name="통화 [0] 2 4" xfId="3072" xr:uid="{00000000-0005-0000-0000-0000B20C0000}"/>
    <cellStyle name="통화 [0] 3" xfId="3073" xr:uid="{00000000-0005-0000-0000-0000B30C0000}"/>
    <cellStyle name="통화 [0] 4" xfId="3366" xr:uid="{00000000-0005-0000-0000-0000B40C0000}"/>
    <cellStyle name="통화 [0㉝〸" xfId="997" xr:uid="{00000000-0005-0000-0000-0000B50C0000}"/>
    <cellStyle name="통화 [0㉝〸 2" xfId="3074" xr:uid="{00000000-0005-0000-0000-0000B60C0000}"/>
    <cellStyle name="통화 2" xfId="3365" xr:uid="{00000000-0005-0000-0000-0000B70C0000}"/>
    <cellStyle name="퍼센트" xfId="998" xr:uid="{00000000-0005-0000-0000-0000B80C0000}"/>
    <cellStyle name="퍼센트 2" xfId="999" xr:uid="{00000000-0005-0000-0000-0000B90C0000}"/>
    <cellStyle name="표준" xfId="0" builtinId="0"/>
    <cellStyle name="표준 10" xfId="1000" xr:uid="{00000000-0005-0000-0000-0000BB0C0000}"/>
    <cellStyle name="표준 10 2" xfId="1001" xr:uid="{00000000-0005-0000-0000-0000BC0C0000}"/>
    <cellStyle name="표준 10 2 2" xfId="1720" xr:uid="{00000000-0005-0000-0000-0000BD0C0000}"/>
    <cellStyle name="표준 10 3" xfId="3075" xr:uid="{00000000-0005-0000-0000-0000BE0C0000}"/>
    <cellStyle name="표준 10 4" xfId="3076" xr:uid="{00000000-0005-0000-0000-0000BF0C0000}"/>
    <cellStyle name="표준 10 5" xfId="3077" xr:uid="{00000000-0005-0000-0000-0000C00C0000}"/>
    <cellStyle name="표준 11" xfId="1002" xr:uid="{00000000-0005-0000-0000-0000C10C0000}"/>
    <cellStyle name="표준 11 2" xfId="3078" xr:uid="{00000000-0005-0000-0000-0000C20C0000}"/>
    <cellStyle name="표준 11 3" xfId="3079" xr:uid="{00000000-0005-0000-0000-0000C30C0000}"/>
    <cellStyle name="표준 11 4" xfId="3080" xr:uid="{00000000-0005-0000-0000-0000C40C0000}"/>
    <cellStyle name="표준 11 5" xfId="3081" xr:uid="{00000000-0005-0000-0000-0000C50C0000}"/>
    <cellStyle name="표준 11 6" xfId="3082" xr:uid="{00000000-0005-0000-0000-0000C60C0000}"/>
    <cellStyle name="표준 12" xfId="1003" xr:uid="{00000000-0005-0000-0000-0000C70C0000}"/>
    <cellStyle name="표준 12 2" xfId="3083" xr:uid="{00000000-0005-0000-0000-0000C80C0000}"/>
    <cellStyle name="표준 12 3" xfId="3084" xr:uid="{00000000-0005-0000-0000-0000C90C0000}"/>
    <cellStyle name="표준 12 4" xfId="3085" xr:uid="{00000000-0005-0000-0000-0000CA0C0000}"/>
    <cellStyle name="표준 12 5" xfId="3086" xr:uid="{00000000-0005-0000-0000-0000CB0C0000}"/>
    <cellStyle name="표준 13" xfId="1004" xr:uid="{00000000-0005-0000-0000-0000CC0C0000}"/>
    <cellStyle name="표준 13 2" xfId="3087" xr:uid="{00000000-0005-0000-0000-0000CD0C0000}"/>
    <cellStyle name="표준 13 3" xfId="3088" xr:uid="{00000000-0005-0000-0000-0000CE0C0000}"/>
    <cellStyle name="표준 13 4" xfId="3089" xr:uid="{00000000-0005-0000-0000-0000CF0C0000}"/>
    <cellStyle name="표준 14" xfId="1005" xr:uid="{00000000-0005-0000-0000-0000D00C0000}"/>
    <cellStyle name="표준 14 2" xfId="3090" xr:uid="{00000000-0005-0000-0000-0000D10C0000}"/>
    <cellStyle name="표준 14 3" xfId="3091" xr:uid="{00000000-0005-0000-0000-0000D20C0000}"/>
    <cellStyle name="표준 15" xfId="1006" xr:uid="{00000000-0005-0000-0000-0000D30C0000}"/>
    <cellStyle name="표준 15 2" xfId="3092" xr:uid="{00000000-0005-0000-0000-0000D40C0000}"/>
    <cellStyle name="표준 15 3" xfId="3093" xr:uid="{00000000-0005-0000-0000-0000D50C0000}"/>
    <cellStyle name="표준 156" xfId="1007" xr:uid="{00000000-0005-0000-0000-0000D60C0000}"/>
    <cellStyle name="표준 156 2" xfId="3094" xr:uid="{00000000-0005-0000-0000-0000D70C0000}"/>
    <cellStyle name="표준 16" xfId="1008" xr:uid="{00000000-0005-0000-0000-0000D80C0000}"/>
    <cellStyle name="표준 16 2" xfId="3095" xr:uid="{00000000-0005-0000-0000-0000D90C0000}"/>
    <cellStyle name="표준 16 3" xfId="3096" xr:uid="{00000000-0005-0000-0000-0000DA0C0000}"/>
    <cellStyle name="표준 17" xfId="1009" xr:uid="{00000000-0005-0000-0000-0000DB0C0000}"/>
    <cellStyle name="표준 17 2" xfId="3097" xr:uid="{00000000-0005-0000-0000-0000DC0C0000}"/>
    <cellStyle name="표준 18" xfId="1010" xr:uid="{00000000-0005-0000-0000-0000DD0C0000}"/>
    <cellStyle name="표준 18 2" xfId="3098" xr:uid="{00000000-0005-0000-0000-0000DE0C0000}"/>
    <cellStyle name="표준 19" xfId="1011" xr:uid="{00000000-0005-0000-0000-0000DF0C0000}"/>
    <cellStyle name="표준 19 2" xfId="3099" xr:uid="{00000000-0005-0000-0000-0000E00C0000}"/>
    <cellStyle name="표준 2" xfId="1012" xr:uid="{00000000-0005-0000-0000-0000E10C0000}"/>
    <cellStyle name="표준 2 10" xfId="1013" xr:uid="{00000000-0005-0000-0000-0000E20C0000}"/>
    <cellStyle name="표준 2 10 2" xfId="1721" xr:uid="{00000000-0005-0000-0000-0000E30C0000}"/>
    <cellStyle name="표준 2 10 2 2" xfId="3419" xr:uid="{00000000-0005-0000-0000-0000E40C0000}"/>
    <cellStyle name="표준 2 11" xfId="3100" xr:uid="{00000000-0005-0000-0000-0000E50C0000}"/>
    <cellStyle name="표준 2 12" xfId="3101" xr:uid="{00000000-0005-0000-0000-0000E60C0000}"/>
    <cellStyle name="표준 2 12 2" xfId="3102" xr:uid="{00000000-0005-0000-0000-0000E70C0000}"/>
    <cellStyle name="표준 2 12 3" xfId="3103" xr:uid="{00000000-0005-0000-0000-0000E80C0000}"/>
    <cellStyle name="표준 2 13" xfId="3104" xr:uid="{00000000-0005-0000-0000-0000E90C0000}"/>
    <cellStyle name="표준 2 13 2" xfId="3105" xr:uid="{00000000-0005-0000-0000-0000EA0C0000}"/>
    <cellStyle name="표준 2 13 3" xfId="3106" xr:uid="{00000000-0005-0000-0000-0000EB0C0000}"/>
    <cellStyle name="표준 2 14" xfId="3107" xr:uid="{00000000-0005-0000-0000-0000EC0C0000}"/>
    <cellStyle name="표준 2 15" xfId="3108" xr:uid="{00000000-0005-0000-0000-0000ED0C0000}"/>
    <cellStyle name="표준 2 16" xfId="3109" xr:uid="{00000000-0005-0000-0000-0000EE0C0000}"/>
    <cellStyle name="표준 2 17" xfId="3110" xr:uid="{00000000-0005-0000-0000-0000EF0C0000}"/>
    <cellStyle name="표준 2 18" xfId="3111" xr:uid="{00000000-0005-0000-0000-0000F00C0000}"/>
    <cellStyle name="표준 2 19" xfId="3112" xr:uid="{00000000-0005-0000-0000-0000F10C0000}"/>
    <cellStyle name="표준 2 2" xfId="1014" xr:uid="{00000000-0005-0000-0000-0000F20C0000}"/>
    <cellStyle name="표준 2 2 10" xfId="3113" xr:uid="{00000000-0005-0000-0000-0000F30C0000}"/>
    <cellStyle name="표준 2 2 11" xfId="3114" xr:uid="{00000000-0005-0000-0000-0000F40C0000}"/>
    <cellStyle name="표준 2 2 12" xfId="3115" xr:uid="{00000000-0005-0000-0000-0000F50C0000}"/>
    <cellStyle name="표준 2 2 2" xfId="1015" xr:uid="{00000000-0005-0000-0000-0000F60C0000}"/>
    <cellStyle name="표준 2 2 2 2" xfId="1723" xr:uid="{00000000-0005-0000-0000-0000F70C0000}"/>
    <cellStyle name="표준 2 2 2 2 2" xfId="3420" xr:uid="{00000000-0005-0000-0000-0000F80C0000}"/>
    <cellStyle name="표준 2 2 3" xfId="1722" xr:uid="{00000000-0005-0000-0000-0000F90C0000}"/>
    <cellStyle name="표준 2 2 3 2" xfId="3116" xr:uid="{00000000-0005-0000-0000-0000FA0C0000}"/>
    <cellStyle name="표준 2 2 3 3" xfId="3117" xr:uid="{00000000-0005-0000-0000-0000FB0C0000}"/>
    <cellStyle name="표준 2 2 3 4" xfId="3118" xr:uid="{00000000-0005-0000-0000-0000FC0C0000}"/>
    <cellStyle name="표준 2 2 3 5" xfId="3119" xr:uid="{00000000-0005-0000-0000-0000FD0C0000}"/>
    <cellStyle name="표준 2 2 3 6" xfId="3421" xr:uid="{00000000-0005-0000-0000-0000FE0C0000}"/>
    <cellStyle name="표준 2 2 4" xfId="3120" xr:uid="{00000000-0005-0000-0000-0000FF0C0000}"/>
    <cellStyle name="표준 2 2 4 2" xfId="3121" xr:uid="{00000000-0005-0000-0000-0000000D0000}"/>
    <cellStyle name="표준 2 2 4 3" xfId="3122" xr:uid="{00000000-0005-0000-0000-0000010D0000}"/>
    <cellStyle name="표준 2 2 5" xfId="3123" xr:uid="{00000000-0005-0000-0000-0000020D0000}"/>
    <cellStyle name="표준 2 2 6" xfId="3124" xr:uid="{00000000-0005-0000-0000-0000030D0000}"/>
    <cellStyle name="표준 2 2 7" xfId="3125" xr:uid="{00000000-0005-0000-0000-0000040D0000}"/>
    <cellStyle name="표준 2 2 8" xfId="3126" xr:uid="{00000000-0005-0000-0000-0000050D0000}"/>
    <cellStyle name="표준 2 2 9" xfId="3127" xr:uid="{00000000-0005-0000-0000-0000060D0000}"/>
    <cellStyle name="표준 2 20" xfId="3128" xr:uid="{00000000-0005-0000-0000-0000070D0000}"/>
    <cellStyle name="표준 2 21" xfId="3129" xr:uid="{00000000-0005-0000-0000-0000080D0000}"/>
    <cellStyle name="표준 2 22" xfId="3130" xr:uid="{00000000-0005-0000-0000-0000090D0000}"/>
    <cellStyle name="표준 2 23" xfId="3131" xr:uid="{00000000-0005-0000-0000-00000A0D0000}"/>
    <cellStyle name="표준 2 24" xfId="3132" xr:uid="{00000000-0005-0000-0000-00000B0D0000}"/>
    <cellStyle name="표준 2 25" xfId="3133" xr:uid="{00000000-0005-0000-0000-00000C0D0000}"/>
    <cellStyle name="표준 2 26" xfId="3134" xr:uid="{00000000-0005-0000-0000-00000D0D0000}"/>
    <cellStyle name="표준 2 27" xfId="3135" xr:uid="{00000000-0005-0000-0000-00000E0D0000}"/>
    <cellStyle name="표준 2 28" xfId="3136" xr:uid="{00000000-0005-0000-0000-00000F0D0000}"/>
    <cellStyle name="표준 2 29" xfId="3137" xr:uid="{00000000-0005-0000-0000-0000100D0000}"/>
    <cellStyle name="표준 2 3" xfId="3138" xr:uid="{00000000-0005-0000-0000-0000110D0000}"/>
    <cellStyle name="표준 2 3 2" xfId="1016" xr:uid="{00000000-0005-0000-0000-0000120D0000}"/>
    <cellStyle name="표준 2 3 2 2" xfId="1724" xr:uid="{00000000-0005-0000-0000-0000130D0000}"/>
    <cellStyle name="표준 2 3 3" xfId="3139" xr:uid="{00000000-0005-0000-0000-0000140D0000}"/>
    <cellStyle name="표준 2 3 4" xfId="3140" xr:uid="{00000000-0005-0000-0000-0000150D0000}"/>
    <cellStyle name="표준 2 3 5" xfId="3141" xr:uid="{00000000-0005-0000-0000-0000160D0000}"/>
    <cellStyle name="표준 2 30" xfId="3142" xr:uid="{00000000-0005-0000-0000-0000170D0000}"/>
    <cellStyle name="표준 2 31" xfId="3143" xr:uid="{00000000-0005-0000-0000-0000180D0000}"/>
    <cellStyle name="표준 2 32" xfId="3144" xr:uid="{00000000-0005-0000-0000-0000190D0000}"/>
    <cellStyle name="표준 2 33" xfId="3145" xr:uid="{00000000-0005-0000-0000-00001A0D0000}"/>
    <cellStyle name="표준 2 34" xfId="3146" xr:uid="{00000000-0005-0000-0000-00001B0D0000}"/>
    <cellStyle name="표준 2 4" xfId="3147" xr:uid="{00000000-0005-0000-0000-00001C0D0000}"/>
    <cellStyle name="표준 2 4 2" xfId="3148" xr:uid="{00000000-0005-0000-0000-00001D0D0000}"/>
    <cellStyle name="표준 2 4 3" xfId="3149" xr:uid="{00000000-0005-0000-0000-00001E0D0000}"/>
    <cellStyle name="표준 2 4 4" xfId="3150" xr:uid="{00000000-0005-0000-0000-00001F0D0000}"/>
    <cellStyle name="표준 2 4 5" xfId="3151" xr:uid="{00000000-0005-0000-0000-0000200D0000}"/>
    <cellStyle name="표준 2 5" xfId="1017" xr:uid="{00000000-0005-0000-0000-0000210D0000}"/>
    <cellStyle name="표준 2 5 2" xfId="3152" xr:uid="{00000000-0005-0000-0000-0000220D0000}"/>
    <cellStyle name="표준 2 5 3" xfId="3153" xr:uid="{00000000-0005-0000-0000-0000230D0000}"/>
    <cellStyle name="표준 2 5 4" xfId="3154" xr:uid="{00000000-0005-0000-0000-0000240D0000}"/>
    <cellStyle name="표준 2 5 5" xfId="3155" xr:uid="{00000000-0005-0000-0000-0000250D0000}"/>
    <cellStyle name="표준 2 6" xfId="3156" xr:uid="{00000000-0005-0000-0000-0000260D0000}"/>
    <cellStyle name="표준 2 7" xfId="3157" xr:uid="{00000000-0005-0000-0000-0000270D0000}"/>
    <cellStyle name="표준 2 8" xfId="3158" xr:uid="{00000000-0005-0000-0000-0000280D0000}"/>
    <cellStyle name="표준 2 9" xfId="3159" xr:uid="{00000000-0005-0000-0000-0000290D0000}"/>
    <cellStyle name="표준 2_009. 부대공" xfId="3160" xr:uid="{00000000-0005-0000-0000-00002A0D0000}"/>
    <cellStyle name="표준 20" xfId="1018" xr:uid="{00000000-0005-0000-0000-00002B0D0000}"/>
    <cellStyle name="표준 20 2" xfId="3161" xr:uid="{00000000-0005-0000-0000-00002C0D0000}"/>
    <cellStyle name="표준 21" xfId="1019" xr:uid="{00000000-0005-0000-0000-00002D0D0000}"/>
    <cellStyle name="표준 21 2" xfId="3162" xr:uid="{00000000-0005-0000-0000-00002E0D0000}"/>
    <cellStyle name="표준 22" xfId="1020" xr:uid="{00000000-0005-0000-0000-00002F0D0000}"/>
    <cellStyle name="표준 22 2" xfId="3163" xr:uid="{00000000-0005-0000-0000-0000300D0000}"/>
    <cellStyle name="표준 23" xfId="1021" xr:uid="{00000000-0005-0000-0000-0000310D0000}"/>
    <cellStyle name="표준 23 2" xfId="3164" xr:uid="{00000000-0005-0000-0000-0000320D0000}"/>
    <cellStyle name="표준 24" xfId="1022" xr:uid="{00000000-0005-0000-0000-0000330D0000}"/>
    <cellStyle name="표준 24 2" xfId="3165" xr:uid="{00000000-0005-0000-0000-0000340D0000}"/>
    <cellStyle name="표준 25" xfId="1023" xr:uid="{00000000-0005-0000-0000-0000350D0000}"/>
    <cellStyle name="표준 25 2" xfId="3166" xr:uid="{00000000-0005-0000-0000-0000360D0000}"/>
    <cellStyle name="표준 25 3" xfId="3167" xr:uid="{00000000-0005-0000-0000-0000370D0000}"/>
    <cellStyle name="표준 26" xfId="1024" xr:uid="{00000000-0005-0000-0000-0000380D0000}"/>
    <cellStyle name="표준 26 2" xfId="3168" xr:uid="{00000000-0005-0000-0000-0000390D0000}"/>
    <cellStyle name="표준 27" xfId="1025" xr:uid="{00000000-0005-0000-0000-00003A0D0000}"/>
    <cellStyle name="표준 28" xfId="1026" xr:uid="{00000000-0005-0000-0000-00003B0D0000}"/>
    <cellStyle name="표준 29" xfId="1027" xr:uid="{00000000-0005-0000-0000-00003C0D0000}"/>
    <cellStyle name="표준 3" xfId="1028" xr:uid="{00000000-0005-0000-0000-00003D0D0000}"/>
    <cellStyle name="표준 3 10" xfId="3169" xr:uid="{00000000-0005-0000-0000-00003E0D0000}"/>
    <cellStyle name="표준 3 11" xfId="3170" xr:uid="{00000000-0005-0000-0000-00003F0D0000}"/>
    <cellStyle name="표준 3 12" xfId="3171" xr:uid="{00000000-0005-0000-0000-0000400D0000}"/>
    <cellStyle name="표준 3 13" xfId="3172" xr:uid="{00000000-0005-0000-0000-0000410D0000}"/>
    <cellStyle name="표준 3 14" xfId="3173" xr:uid="{00000000-0005-0000-0000-0000420D0000}"/>
    <cellStyle name="표준 3 15" xfId="3174" xr:uid="{00000000-0005-0000-0000-0000430D0000}"/>
    <cellStyle name="표준 3 16" xfId="3175" xr:uid="{00000000-0005-0000-0000-0000440D0000}"/>
    <cellStyle name="표준 3 2" xfId="1029" xr:uid="{00000000-0005-0000-0000-0000450D0000}"/>
    <cellStyle name="표준 3 2 10" xfId="3176" xr:uid="{00000000-0005-0000-0000-0000460D0000}"/>
    <cellStyle name="표준 3 2 11" xfId="3177" xr:uid="{00000000-0005-0000-0000-0000470D0000}"/>
    <cellStyle name="표준 3 2 2" xfId="1030" xr:uid="{00000000-0005-0000-0000-0000480D0000}"/>
    <cellStyle name="표준 3 2 2 2" xfId="3178" xr:uid="{00000000-0005-0000-0000-0000490D0000}"/>
    <cellStyle name="표준 3 2 2 3" xfId="3179" xr:uid="{00000000-0005-0000-0000-00004A0D0000}"/>
    <cellStyle name="표준 3 2 2 4" xfId="3180" xr:uid="{00000000-0005-0000-0000-00004B0D0000}"/>
    <cellStyle name="표준 3 2 2 5" xfId="3422" xr:uid="{00000000-0005-0000-0000-00004C0D0000}"/>
    <cellStyle name="표준 3 2 3" xfId="1725" xr:uid="{00000000-0005-0000-0000-00004D0D0000}"/>
    <cellStyle name="표준 3 2 3 2" xfId="3423" xr:uid="{00000000-0005-0000-0000-00004E0D0000}"/>
    <cellStyle name="표준 3 2 4" xfId="3181" xr:uid="{00000000-0005-0000-0000-00004F0D0000}"/>
    <cellStyle name="표준 3 2 5" xfId="3182" xr:uid="{00000000-0005-0000-0000-0000500D0000}"/>
    <cellStyle name="표준 3 2 6" xfId="3183" xr:uid="{00000000-0005-0000-0000-0000510D0000}"/>
    <cellStyle name="표준 3 2 7" xfId="3184" xr:uid="{00000000-0005-0000-0000-0000520D0000}"/>
    <cellStyle name="표준 3 2 8" xfId="3185" xr:uid="{00000000-0005-0000-0000-0000530D0000}"/>
    <cellStyle name="표준 3 2 9" xfId="3186" xr:uid="{00000000-0005-0000-0000-0000540D0000}"/>
    <cellStyle name="표준 3 3" xfId="1031" xr:uid="{00000000-0005-0000-0000-0000550D0000}"/>
    <cellStyle name="표준 3 4" xfId="1032" xr:uid="{00000000-0005-0000-0000-0000560D0000}"/>
    <cellStyle name="표준 3 5" xfId="1033" xr:uid="{00000000-0005-0000-0000-0000570D0000}"/>
    <cellStyle name="표준 3 6" xfId="1034" xr:uid="{00000000-0005-0000-0000-0000580D0000}"/>
    <cellStyle name="표준 3 6 2" xfId="1726" xr:uid="{00000000-0005-0000-0000-0000590D0000}"/>
    <cellStyle name="표준 3 6 3" xfId="3424" xr:uid="{00000000-0005-0000-0000-00005A0D0000}"/>
    <cellStyle name="표준 3 7" xfId="3187" xr:uid="{00000000-0005-0000-0000-00005B0D0000}"/>
    <cellStyle name="표준 3 8" xfId="3188" xr:uid="{00000000-0005-0000-0000-00005C0D0000}"/>
    <cellStyle name="표준 3 9" xfId="3189" xr:uid="{00000000-0005-0000-0000-00005D0D0000}"/>
    <cellStyle name="표준 30" xfId="1035" xr:uid="{00000000-0005-0000-0000-00005E0D0000}"/>
    <cellStyle name="표준 31" xfId="1036" xr:uid="{00000000-0005-0000-0000-00005F0D0000}"/>
    <cellStyle name="표준 32" xfId="1037" xr:uid="{00000000-0005-0000-0000-0000600D0000}"/>
    <cellStyle name="표준 33" xfId="1038" xr:uid="{00000000-0005-0000-0000-0000610D0000}"/>
    <cellStyle name="표준 34" xfId="1039" xr:uid="{00000000-0005-0000-0000-0000620D0000}"/>
    <cellStyle name="표준 35" xfId="1040" xr:uid="{00000000-0005-0000-0000-0000630D0000}"/>
    <cellStyle name="표준 35 2" xfId="3425" xr:uid="{00000000-0005-0000-0000-0000640D0000}"/>
    <cellStyle name="표준 36" xfId="1041" xr:uid="{00000000-0005-0000-0000-0000650D0000}"/>
    <cellStyle name="표준 37" xfId="1042" xr:uid="{00000000-0005-0000-0000-0000660D0000}"/>
    <cellStyle name="표준 38" xfId="1043" xr:uid="{00000000-0005-0000-0000-0000670D0000}"/>
    <cellStyle name="표준 39" xfId="1044" xr:uid="{00000000-0005-0000-0000-0000680D0000}"/>
    <cellStyle name="표준 4" xfId="1045" xr:uid="{00000000-0005-0000-0000-0000690D0000}"/>
    <cellStyle name="표준 4 10" xfId="3190" xr:uid="{00000000-0005-0000-0000-00006A0D0000}"/>
    <cellStyle name="표준 4 11" xfId="3191" xr:uid="{00000000-0005-0000-0000-00006B0D0000}"/>
    <cellStyle name="표준 4 12" xfId="3192" xr:uid="{00000000-0005-0000-0000-00006C0D0000}"/>
    <cellStyle name="표준 4 13" xfId="3193" xr:uid="{00000000-0005-0000-0000-00006D0D0000}"/>
    <cellStyle name="표준 4 14" xfId="1046" xr:uid="{00000000-0005-0000-0000-00006E0D0000}"/>
    <cellStyle name="표준 4 15" xfId="3194" xr:uid="{00000000-0005-0000-0000-00006F0D0000}"/>
    <cellStyle name="표준 4 16" xfId="3195" xr:uid="{00000000-0005-0000-0000-0000700D0000}"/>
    <cellStyle name="표준 4 17" xfId="3196" xr:uid="{00000000-0005-0000-0000-0000710D0000}"/>
    <cellStyle name="표준 4 2" xfId="1727" xr:uid="{00000000-0005-0000-0000-0000720D0000}"/>
    <cellStyle name="표준 4 2 2" xfId="3197" xr:uid="{00000000-0005-0000-0000-0000730D0000}"/>
    <cellStyle name="표준 4 2 5" xfId="3198" xr:uid="{00000000-0005-0000-0000-0000740D0000}"/>
    <cellStyle name="표준 4 3" xfId="3199" xr:uid="{00000000-0005-0000-0000-0000750D0000}"/>
    <cellStyle name="표준 4 4" xfId="3200" xr:uid="{00000000-0005-0000-0000-0000760D0000}"/>
    <cellStyle name="표준 4 5" xfId="3201" xr:uid="{00000000-0005-0000-0000-0000770D0000}"/>
    <cellStyle name="표준 4 6" xfId="3202" xr:uid="{00000000-0005-0000-0000-0000780D0000}"/>
    <cellStyle name="표준 4 7" xfId="3203" xr:uid="{00000000-0005-0000-0000-0000790D0000}"/>
    <cellStyle name="표준 4 8" xfId="3204" xr:uid="{00000000-0005-0000-0000-00007A0D0000}"/>
    <cellStyle name="표준 4 9" xfId="3205" xr:uid="{00000000-0005-0000-0000-00007B0D0000}"/>
    <cellStyle name="표준 40" xfId="1047" xr:uid="{00000000-0005-0000-0000-00007C0D0000}"/>
    <cellStyle name="표준 41" xfId="1048" xr:uid="{00000000-0005-0000-0000-00007D0D0000}"/>
    <cellStyle name="표준 42" xfId="1049" xr:uid="{00000000-0005-0000-0000-00007E0D0000}"/>
    <cellStyle name="표준 42 2" xfId="1050" xr:uid="{00000000-0005-0000-0000-00007F0D0000}"/>
    <cellStyle name="표준 43" xfId="1051" xr:uid="{00000000-0005-0000-0000-0000800D0000}"/>
    <cellStyle name="표준 43 2" xfId="3206" xr:uid="{00000000-0005-0000-0000-0000810D0000}"/>
    <cellStyle name="표준 44" xfId="1052" xr:uid="{00000000-0005-0000-0000-0000820D0000}"/>
    <cellStyle name="표준 44 2" xfId="3207" xr:uid="{00000000-0005-0000-0000-0000830D0000}"/>
    <cellStyle name="표준 45" xfId="1053" xr:uid="{00000000-0005-0000-0000-0000840D0000}"/>
    <cellStyle name="표준 45 2" xfId="3208" xr:uid="{00000000-0005-0000-0000-0000850D0000}"/>
    <cellStyle name="표준 46" xfId="1054" xr:uid="{00000000-0005-0000-0000-0000860D0000}"/>
    <cellStyle name="표준 46 2" xfId="3209" xr:uid="{00000000-0005-0000-0000-0000870D0000}"/>
    <cellStyle name="표준 47" xfId="1055" xr:uid="{00000000-0005-0000-0000-0000880D0000}"/>
    <cellStyle name="표준 47 2" xfId="1728" xr:uid="{00000000-0005-0000-0000-0000890D0000}"/>
    <cellStyle name="표준 47 2 2" xfId="3427" xr:uid="{00000000-0005-0000-0000-00008A0D0000}"/>
    <cellStyle name="표준 47 3" xfId="3426" xr:uid="{00000000-0005-0000-0000-00008B0D0000}"/>
    <cellStyle name="표준 48" xfId="1056" xr:uid="{00000000-0005-0000-0000-00008C0D0000}"/>
    <cellStyle name="표준 48 2" xfId="3210" xr:uid="{00000000-0005-0000-0000-00008D0D0000}"/>
    <cellStyle name="표준 48 3" xfId="3428" xr:uid="{00000000-0005-0000-0000-00008E0D0000}"/>
    <cellStyle name="표준 49" xfId="1057" xr:uid="{00000000-0005-0000-0000-00008F0D0000}"/>
    <cellStyle name="표준 49 2" xfId="1729" xr:uid="{00000000-0005-0000-0000-0000900D0000}"/>
    <cellStyle name="표준 49 2 2" xfId="3430" xr:uid="{00000000-0005-0000-0000-0000910D0000}"/>
    <cellStyle name="표준 49 3" xfId="3429" xr:uid="{00000000-0005-0000-0000-0000920D0000}"/>
    <cellStyle name="표준 5" xfId="1058" xr:uid="{00000000-0005-0000-0000-0000930D0000}"/>
    <cellStyle name="표준 5 2" xfId="1059" xr:uid="{00000000-0005-0000-0000-0000940D0000}"/>
    <cellStyle name="표준 5 2 2" xfId="1730" xr:uid="{00000000-0005-0000-0000-0000950D0000}"/>
    <cellStyle name="표준 5 2 3" xfId="3431" xr:uid="{00000000-0005-0000-0000-0000960D0000}"/>
    <cellStyle name="표준 5 3" xfId="3211" xr:uid="{00000000-0005-0000-0000-0000970D0000}"/>
    <cellStyle name="표준 5 4" xfId="3212" xr:uid="{00000000-0005-0000-0000-0000980D0000}"/>
    <cellStyle name="표준 5 5" xfId="3213" xr:uid="{00000000-0005-0000-0000-0000990D0000}"/>
    <cellStyle name="표준 50" xfId="1060" xr:uid="{00000000-0005-0000-0000-00009A0D0000}"/>
    <cellStyle name="표준 50 2" xfId="1731" xr:uid="{00000000-0005-0000-0000-00009B0D0000}"/>
    <cellStyle name="표준 50 2 2" xfId="3433" xr:uid="{00000000-0005-0000-0000-00009C0D0000}"/>
    <cellStyle name="표준 50 3" xfId="3432" xr:uid="{00000000-0005-0000-0000-00009D0D0000}"/>
    <cellStyle name="표준 51" xfId="3214" xr:uid="{00000000-0005-0000-0000-00009E0D0000}"/>
    <cellStyle name="표준 51 2" xfId="3215" xr:uid="{00000000-0005-0000-0000-00009F0D0000}"/>
    <cellStyle name="표준 52" xfId="3216" xr:uid="{00000000-0005-0000-0000-0000A00D0000}"/>
    <cellStyle name="표준 52 2" xfId="3217" xr:uid="{00000000-0005-0000-0000-0000A10D0000}"/>
    <cellStyle name="표준 53" xfId="3218" xr:uid="{00000000-0005-0000-0000-0000A20D0000}"/>
    <cellStyle name="표준 53 2" xfId="3219" xr:uid="{00000000-0005-0000-0000-0000A30D0000}"/>
    <cellStyle name="표준 54" xfId="3220" xr:uid="{00000000-0005-0000-0000-0000A40D0000}"/>
    <cellStyle name="표준 54 2" xfId="3221" xr:uid="{00000000-0005-0000-0000-0000A50D0000}"/>
    <cellStyle name="표준 54 3" xfId="3222" xr:uid="{00000000-0005-0000-0000-0000A60D0000}"/>
    <cellStyle name="표준 54 4" xfId="3223" xr:uid="{00000000-0005-0000-0000-0000A70D0000}"/>
    <cellStyle name="표준 55" xfId="3224" xr:uid="{00000000-0005-0000-0000-0000A80D0000}"/>
    <cellStyle name="표준 55 2" xfId="3225" xr:uid="{00000000-0005-0000-0000-0000A90D0000}"/>
    <cellStyle name="표준 55 3" xfId="3226" xr:uid="{00000000-0005-0000-0000-0000AA0D0000}"/>
    <cellStyle name="표준 55 4" xfId="3227" xr:uid="{00000000-0005-0000-0000-0000AB0D0000}"/>
    <cellStyle name="표준 56" xfId="1749" xr:uid="{00000000-0005-0000-0000-0000AC0D0000}"/>
    <cellStyle name="표준 56 2" xfId="3228" xr:uid="{00000000-0005-0000-0000-0000AD0D0000}"/>
    <cellStyle name="표준 57" xfId="3315" xr:uid="{00000000-0005-0000-0000-0000AE0D0000}"/>
    <cellStyle name="표준 57 2" xfId="3229" xr:uid="{00000000-0005-0000-0000-0000AF0D0000}"/>
    <cellStyle name="표준 58" xfId="3316" xr:uid="{00000000-0005-0000-0000-0000B00D0000}"/>
    <cellStyle name="표준 59 2" xfId="3230" xr:uid="{00000000-0005-0000-0000-0000B10D0000}"/>
    <cellStyle name="표준 59 3" xfId="3231" xr:uid="{00000000-0005-0000-0000-0000B20D0000}"/>
    <cellStyle name="표준 59 4" xfId="3232" xr:uid="{00000000-0005-0000-0000-0000B30D0000}"/>
    <cellStyle name="표준 6" xfId="1061" xr:uid="{00000000-0005-0000-0000-0000B40D0000}"/>
    <cellStyle name="표준 6 10" xfId="3233" xr:uid="{00000000-0005-0000-0000-0000B50D0000}"/>
    <cellStyle name="표준 6 11" xfId="3234" xr:uid="{00000000-0005-0000-0000-0000B60D0000}"/>
    <cellStyle name="표준 6 2" xfId="3235" xr:uid="{00000000-0005-0000-0000-0000B70D0000}"/>
    <cellStyle name="표준 6 2 2" xfId="3236" xr:uid="{00000000-0005-0000-0000-0000B80D0000}"/>
    <cellStyle name="표준 6 2 3" xfId="3237" xr:uid="{00000000-0005-0000-0000-0000B90D0000}"/>
    <cellStyle name="표준 6 3" xfId="3238" xr:uid="{00000000-0005-0000-0000-0000BA0D0000}"/>
    <cellStyle name="표준 6 4" xfId="3239" xr:uid="{00000000-0005-0000-0000-0000BB0D0000}"/>
    <cellStyle name="표준 6 5" xfId="3240" xr:uid="{00000000-0005-0000-0000-0000BC0D0000}"/>
    <cellStyle name="표준 6 6" xfId="3241" xr:uid="{00000000-0005-0000-0000-0000BD0D0000}"/>
    <cellStyle name="표준 6 7" xfId="3242" xr:uid="{00000000-0005-0000-0000-0000BE0D0000}"/>
    <cellStyle name="표준 6 8" xfId="3243" xr:uid="{00000000-0005-0000-0000-0000BF0D0000}"/>
    <cellStyle name="표준 6 9" xfId="3244" xr:uid="{00000000-0005-0000-0000-0000C00D0000}"/>
    <cellStyle name="표준 60 2" xfId="3245" xr:uid="{00000000-0005-0000-0000-0000C10D0000}"/>
    <cellStyle name="표준 60 3" xfId="3246" xr:uid="{00000000-0005-0000-0000-0000C20D0000}"/>
    <cellStyle name="표준 60 4" xfId="3247" xr:uid="{00000000-0005-0000-0000-0000C30D0000}"/>
    <cellStyle name="표준 61 2" xfId="3248" xr:uid="{00000000-0005-0000-0000-0000C40D0000}"/>
    <cellStyle name="표준 61 3" xfId="3249" xr:uid="{00000000-0005-0000-0000-0000C50D0000}"/>
    <cellStyle name="표준 61 4" xfId="3250" xr:uid="{00000000-0005-0000-0000-0000C60D0000}"/>
    <cellStyle name="표준 62 2" xfId="3251" xr:uid="{00000000-0005-0000-0000-0000C70D0000}"/>
    <cellStyle name="표준 62 3" xfId="3252" xr:uid="{00000000-0005-0000-0000-0000C80D0000}"/>
    <cellStyle name="표준 62 4" xfId="3253" xr:uid="{00000000-0005-0000-0000-0000C90D0000}"/>
    <cellStyle name="표준 62 5" xfId="3254" xr:uid="{00000000-0005-0000-0000-0000CA0D0000}"/>
    <cellStyle name="표준 63 2" xfId="3255" xr:uid="{00000000-0005-0000-0000-0000CB0D0000}"/>
    <cellStyle name="표준 63 3" xfId="3256" xr:uid="{00000000-0005-0000-0000-0000CC0D0000}"/>
    <cellStyle name="표준 63 4" xfId="3257" xr:uid="{00000000-0005-0000-0000-0000CD0D0000}"/>
    <cellStyle name="표준 63 5" xfId="3258" xr:uid="{00000000-0005-0000-0000-0000CE0D0000}"/>
    <cellStyle name="표준 64 2" xfId="3259" xr:uid="{00000000-0005-0000-0000-0000CF0D0000}"/>
    <cellStyle name="표준 64 3" xfId="3260" xr:uid="{00000000-0005-0000-0000-0000D00D0000}"/>
    <cellStyle name="표준 64 4" xfId="3261" xr:uid="{00000000-0005-0000-0000-0000D10D0000}"/>
    <cellStyle name="표준 65 2" xfId="3262" xr:uid="{00000000-0005-0000-0000-0000D20D0000}"/>
    <cellStyle name="표준 65 3" xfId="3263" xr:uid="{00000000-0005-0000-0000-0000D30D0000}"/>
    <cellStyle name="표준 65 4" xfId="3264" xr:uid="{00000000-0005-0000-0000-0000D40D0000}"/>
    <cellStyle name="표준 66 2" xfId="3265" xr:uid="{00000000-0005-0000-0000-0000D50D0000}"/>
    <cellStyle name="표준 66 3" xfId="3266" xr:uid="{00000000-0005-0000-0000-0000D60D0000}"/>
    <cellStyle name="표준 66 4" xfId="3267" xr:uid="{00000000-0005-0000-0000-0000D70D0000}"/>
    <cellStyle name="표준 68 2" xfId="3268" xr:uid="{00000000-0005-0000-0000-0000D80D0000}"/>
    <cellStyle name="표준 68 3" xfId="3269" xr:uid="{00000000-0005-0000-0000-0000D90D0000}"/>
    <cellStyle name="표준 68 4" xfId="3270" xr:uid="{00000000-0005-0000-0000-0000DA0D0000}"/>
    <cellStyle name="표준 68 5" xfId="3271" xr:uid="{00000000-0005-0000-0000-0000DB0D0000}"/>
    <cellStyle name="표준 69 2" xfId="3272" xr:uid="{00000000-0005-0000-0000-0000DC0D0000}"/>
    <cellStyle name="표준 69 3" xfId="3273" xr:uid="{00000000-0005-0000-0000-0000DD0D0000}"/>
    <cellStyle name="표준 69 4" xfId="3274" xr:uid="{00000000-0005-0000-0000-0000DE0D0000}"/>
    <cellStyle name="표준 7" xfId="1062" xr:uid="{00000000-0005-0000-0000-0000DF0D0000}"/>
    <cellStyle name="표준 7 2" xfId="3275" xr:uid="{00000000-0005-0000-0000-0000E00D0000}"/>
    <cellStyle name="표준 7 2 2" xfId="3276" xr:uid="{00000000-0005-0000-0000-0000E10D0000}"/>
    <cellStyle name="표준 7 3" xfId="3277" xr:uid="{00000000-0005-0000-0000-0000E20D0000}"/>
    <cellStyle name="표준 7 4" xfId="3278" xr:uid="{00000000-0005-0000-0000-0000E30D0000}"/>
    <cellStyle name="표준 7 5" xfId="3279" xr:uid="{00000000-0005-0000-0000-0000E40D0000}"/>
    <cellStyle name="표준 70 2" xfId="3280" xr:uid="{00000000-0005-0000-0000-0000E50D0000}"/>
    <cellStyle name="표준 71 2" xfId="3281" xr:uid="{00000000-0005-0000-0000-0000E60D0000}"/>
    <cellStyle name="표준 8" xfId="1063" xr:uid="{00000000-0005-0000-0000-0000E70D0000}"/>
    <cellStyle name="표준 8 10" xfId="3282" xr:uid="{00000000-0005-0000-0000-0000E80D0000}"/>
    <cellStyle name="표준 8 11" xfId="3283" xr:uid="{00000000-0005-0000-0000-0000E90D0000}"/>
    <cellStyle name="표준 8 12" xfId="3284" xr:uid="{00000000-0005-0000-0000-0000EA0D0000}"/>
    <cellStyle name="표준 8 13" xfId="3285" xr:uid="{00000000-0005-0000-0000-0000EB0D0000}"/>
    <cellStyle name="표준 8 14" xfId="3286" xr:uid="{00000000-0005-0000-0000-0000EC0D0000}"/>
    <cellStyle name="표준 8 15" xfId="3287" xr:uid="{00000000-0005-0000-0000-0000ED0D0000}"/>
    <cellStyle name="표준 8 16" xfId="3288" xr:uid="{00000000-0005-0000-0000-0000EE0D0000}"/>
    <cellStyle name="표준 8 17" xfId="3289" xr:uid="{00000000-0005-0000-0000-0000EF0D0000}"/>
    <cellStyle name="표준 8 18" xfId="3290" xr:uid="{00000000-0005-0000-0000-0000F00D0000}"/>
    <cellStyle name="표준 8 19" xfId="3291" xr:uid="{00000000-0005-0000-0000-0000F10D0000}"/>
    <cellStyle name="표준 8 2" xfId="3292" xr:uid="{00000000-0005-0000-0000-0000F20D0000}"/>
    <cellStyle name="표준 8 20" xfId="3293" xr:uid="{00000000-0005-0000-0000-0000F30D0000}"/>
    <cellStyle name="표준 8 21" xfId="3294" xr:uid="{00000000-0005-0000-0000-0000F40D0000}"/>
    <cellStyle name="표준 8 22" xfId="3295" xr:uid="{00000000-0005-0000-0000-0000F50D0000}"/>
    <cellStyle name="표준 8 23" xfId="3296" xr:uid="{00000000-0005-0000-0000-0000F60D0000}"/>
    <cellStyle name="표준 8 3" xfId="3297" xr:uid="{00000000-0005-0000-0000-0000F70D0000}"/>
    <cellStyle name="표준 8 4" xfId="3298" xr:uid="{00000000-0005-0000-0000-0000F80D0000}"/>
    <cellStyle name="표준 8 5" xfId="3299" xr:uid="{00000000-0005-0000-0000-0000F90D0000}"/>
    <cellStyle name="표준 8 6" xfId="3300" xr:uid="{00000000-0005-0000-0000-0000FA0D0000}"/>
    <cellStyle name="표준 8 7" xfId="3301" xr:uid="{00000000-0005-0000-0000-0000FB0D0000}"/>
    <cellStyle name="표준 8 8" xfId="3302" xr:uid="{00000000-0005-0000-0000-0000FC0D0000}"/>
    <cellStyle name="표준 8 9" xfId="3303" xr:uid="{00000000-0005-0000-0000-0000FD0D0000}"/>
    <cellStyle name="표준 9" xfId="1064" xr:uid="{00000000-0005-0000-0000-0000FE0D0000}"/>
    <cellStyle name="표준 9 2" xfId="1065" xr:uid="{00000000-0005-0000-0000-0000FF0D0000}"/>
    <cellStyle name="표준 9 2 2" xfId="1732" xr:uid="{00000000-0005-0000-0000-0000000E0000}"/>
    <cellStyle name="표준 9 2 3" xfId="3434" xr:uid="{00000000-0005-0000-0000-0000010E0000}"/>
    <cellStyle name="표준 9 3" xfId="3304" xr:uid="{00000000-0005-0000-0000-0000020E0000}"/>
    <cellStyle name="표준 9 4" xfId="3305" xr:uid="{00000000-0005-0000-0000-0000030E0000}"/>
    <cellStyle name="표준 9 5" xfId="3306" xr:uid="{00000000-0005-0000-0000-0000040E0000}"/>
    <cellStyle name="표준_04년건설기계경비산정" xfId="1066" xr:uid="{00000000-0005-0000-0000-0000050E0000}"/>
    <cellStyle name="표준_3.공사비" xfId="1067" xr:uid="{00000000-0005-0000-0000-0000060E0000}"/>
    <cellStyle name="標準_Akia(F）-8" xfId="1068" xr:uid="{00000000-0005-0000-0000-0000070E0000}"/>
    <cellStyle name="표준_Ec000BBB" xfId="1069" xr:uid="{00000000-0005-0000-0000-0000080E0000}"/>
    <cellStyle name="표준_상반기시중노임자료(대한건설협회)" xfId="1070" xr:uid="{00000000-0005-0000-0000-0000090E0000}"/>
    <cellStyle name="표준_저수지준설사업시행계획서서식" xfId="1071" xr:uid="{00000000-0005-0000-0000-00000A0E0000}"/>
    <cellStyle name="표준_총괄표" xfId="1072" xr:uid="{00000000-0005-0000-0000-00000B0E0000}"/>
    <cellStyle name="표준_토적계산서(준설)" xfId="1073" xr:uid="{00000000-0005-0000-0000-00000C0E0000}"/>
    <cellStyle name="표준_토적계산서(준설) 2" xfId="3461" xr:uid="{00000000-0005-0000-0000-00000D0E0000}"/>
    <cellStyle name="표준1" xfId="1074" xr:uid="{00000000-0005-0000-0000-00000E0E0000}"/>
    <cellStyle name="표준1 2" xfId="3307" xr:uid="{00000000-0005-0000-0000-00000F0E0000}"/>
    <cellStyle name="표준1 2 2" xfId="3308" xr:uid="{00000000-0005-0000-0000-0000100E0000}"/>
    <cellStyle name="표준1 2 3" xfId="3309" xr:uid="{00000000-0005-0000-0000-0000110E0000}"/>
    <cellStyle name="표준1 3" xfId="3310" xr:uid="{00000000-0005-0000-0000-0000120E0000}"/>
    <cellStyle name="표준2" xfId="3311" xr:uid="{00000000-0005-0000-0000-0000130E0000}"/>
    <cellStyle name="표준2 2" xfId="3312" xr:uid="{00000000-0005-0000-0000-0000140E0000}"/>
    <cellStyle name="표준℘Sheet8 (3)" xfId="3313" xr:uid="{00000000-0005-0000-0000-0000150E0000}"/>
    <cellStyle name="표준-제목" xfId="3314" xr:uid="{00000000-0005-0000-0000-0000160E0000}"/>
    <cellStyle name="하이퍼링크" xfId="1075" builtinId="8"/>
    <cellStyle name="합산" xfId="1076" xr:uid="{00000000-0005-0000-0000-0000180E0000}"/>
    <cellStyle name="합산 2" xfId="1077" xr:uid="{00000000-0005-0000-0000-0000190E0000}"/>
    <cellStyle name="화폐기호" xfId="1078" xr:uid="{00000000-0005-0000-0000-00001A0E0000}"/>
    <cellStyle name="화폐기호 2" xfId="1079" xr:uid="{00000000-0005-0000-0000-00001B0E0000}"/>
    <cellStyle name="화폐기호0" xfId="1080" xr:uid="{00000000-0005-0000-0000-00001C0E0000}"/>
    <cellStyle name="화폐기호0 2" xfId="1081" xr:uid="{00000000-0005-0000-0000-00001D0E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externalLink" Target="externalLinks/externalLink62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externalLink" Target="externalLinks/externalLink8.xml"/><Relationship Id="rId68" Type="http://schemas.openxmlformats.org/officeDocument/2006/relationships/externalLink" Target="externalLinks/externalLink13.xml"/><Relationship Id="rId84" Type="http://schemas.openxmlformats.org/officeDocument/2006/relationships/externalLink" Target="externalLinks/externalLink29.xml"/><Relationship Id="rId89" Type="http://schemas.openxmlformats.org/officeDocument/2006/relationships/externalLink" Target="externalLinks/externalLink34.xml"/><Relationship Id="rId112" Type="http://schemas.openxmlformats.org/officeDocument/2006/relationships/externalLink" Target="externalLinks/externalLink57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52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externalLink" Target="externalLinks/externalLink3.xml"/><Relationship Id="rId74" Type="http://schemas.openxmlformats.org/officeDocument/2006/relationships/externalLink" Target="externalLinks/externalLink19.xml"/><Relationship Id="rId79" Type="http://schemas.openxmlformats.org/officeDocument/2006/relationships/externalLink" Target="externalLinks/externalLink24.xml"/><Relationship Id="rId102" Type="http://schemas.openxmlformats.org/officeDocument/2006/relationships/externalLink" Target="externalLinks/externalLink47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35.xml"/><Relationship Id="rId95" Type="http://schemas.openxmlformats.org/officeDocument/2006/relationships/externalLink" Target="externalLinks/externalLink40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externalLink" Target="externalLinks/externalLink9.xml"/><Relationship Id="rId69" Type="http://schemas.openxmlformats.org/officeDocument/2006/relationships/externalLink" Target="externalLinks/externalLink14.xml"/><Relationship Id="rId113" Type="http://schemas.openxmlformats.org/officeDocument/2006/relationships/externalLink" Target="externalLinks/externalLink58.xml"/><Relationship Id="rId118" Type="http://schemas.openxmlformats.org/officeDocument/2006/relationships/externalLink" Target="externalLinks/externalLink63.xml"/><Relationship Id="rId80" Type="http://schemas.openxmlformats.org/officeDocument/2006/relationships/externalLink" Target="externalLinks/externalLink25.xml"/><Relationship Id="rId85" Type="http://schemas.openxmlformats.org/officeDocument/2006/relationships/externalLink" Target="externalLinks/externalLink3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externalLink" Target="externalLinks/externalLink4.xml"/><Relationship Id="rId103" Type="http://schemas.openxmlformats.org/officeDocument/2006/relationships/externalLink" Target="externalLinks/externalLink48.xml"/><Relationship Id="rId108" Type="http://schemas.openxmlformats.org/officeDocument/2006/relationships/externalLink" Target="externalLinks/externalLink53.xml"/><Relationship Id="rId54" Type="http://schemas.openxmlformats.org/officeDocument/2006/relationships/worksheet" Target="worksheets/sheet54.xml"/><Relationship Id="rId70" Type="http://schemas.openxmlformats.org/officeDocument/2006/relationships/externalLink" Target="externalLinks/externalLink15.xml"/><Relationship Id="rId75" Type="http://schemas.openxmlformats.org/officeDocument/2006/relationships/externalLink" Target="externalLinks/externalLink20.xml"/><Relationship Id="rId91" Type="http://schemas.openxmlformats.org/officeDocument/2006/relationships/externalLink" Target="externalLinks/externalLink36.xml"/><Relationship Id="rId96" Type="http://schemas.openxmlformats.org/officeDocument/2006/relationships/externalLink" Target="externalLinks/externalLink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externalLink" Target="externalLinks/externalLink59.xml"/><Relationship Id="rId119" Type="http://schemas.openxmlformats.org/officeDocument/2006/relationships/theme" Target="theme/theme1.xml"/><Relationship Id="rId44" Type="http://schemas.openxmlformats.org/officeDocument/2006/relationships/worksheet" Target="worksheets/sheet44.xml"/><Relationship Id="rId60" Type="http://schemas.openxmlformats.org/officeDocument/2006/relationships/externalLink" Target="externalLinks/externalLink5.xml"/><Relationship Id="rId65" Type="http://schemas.openxmlformats.org/officeDocument/2006/relationships/externalLink" Target="externalLinks/externalLink10.xml"/><Relationship Id="rId81" Type="http://schemas.openxmlformats.org/officeDocument/2006/relationships/externalLink" Target="externalLinks/externalLink26.xml"/><Relationship Id="rId86" Type="http://schemas.openxmlformats.org/officeDocument/2006/relationships/externalLink" Target="externalLinks/externalLink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externalLink" Target="externalLinks/externalLink54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21.xml"/><Relationship Id="rId97" Type="http://schemas.openxmlformats.org/officeDocument/2006/relationships/externalLink" Target="externalLinks/externalLink42.xml"/><Relationship Id="rId104" Type="http://schemas.openxmlformats.org/officeDocument/2006/relationships/externalLink" Target="externalLinks/externalLink49.xml"/><Relationship Id="rId120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16.xml"/><Relationship Id="rId92" Type="http://schemas.openxmlformats.org/officeDocument/2006/relationships/externalLink" Target="externalLinks/externalLink37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externalLink" Target="externalLinks/externalLink11.xml"/><Relationship Id="rId87" Type="http://schemas.openxmlformats.org/officeDocument/2006/relationships/externalLink" Target="externalLinks/externalLink32.xml"/><Relationship Id="rId110" Type="http://schemas.openxmlformats.org/officeDocument/2006/relationships/externalLink" Target="externalLinks/externalLink55.xml"/><Relationship Id="rId115" Type="http://schemas.openxmlformats.org/officeDocument/2006/relationships/externalLink" Target="externalLinks/externalLink60.xml"/><Relationship Id="rId61" Type="http://schemas.openxmlformats.org/officeDocument/2006/relationships/externalLink" Target="externalLinks/externalLink6.xml"/><Relationship Id="rId82" Type="http://schemas.openxmlformats.org/officeDocument/2006/relationships/externalLink" Target="externalLinks/externalLink27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externalLink" Target="externalLinks/externalLink1.xml"/><Relationship Id="rId77" Type="http://schemas.openxmlformats.org/officeDocument/2006/relationships/externalLink" Target="externalLinks/externalLink22.xml"/><Relationship Id="rId100" Type="http://schemas.openxmlformats.org/officeDocument/2006/relationships/externalLink" Target="externalLinks/externalLink45.xml"/><Relationship Id="rId105" Type="http://schemas.openxmlformats.org/officeDocument/2006/relationships/externalLink" Target="externalLinks/externalLink50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17.xml"/><Relationship Id="rId93" Type="http://schemas.openxmlformats.org/officeDocument/2006/relationships/externalLink" Target="externalLinks/externalLink38.xml"/><Relationship Id="rId98" Type="http://schemas.openxmlformats.org/officeDocument/2006/relationships/externalLink" Target="externalLinks/externalLink43.xml"/><Relationship Id="rId12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externalLink" Target="externalLinks/externalLink12.xml"/><Relationship Id="rId116" Type="http://schemas.openxmlformats.org/officeDocument/2006/relationships/externalLink" Target="externalLinks/externalLink6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externalLink" Target="externalLinks/externalLink7.xml"/><Relationship Id="rId83" Type="http://schemas.openxmlformats.org/officeDocument/2006/relationships/externalLink" Target="externalLinks/externalLink28.xml"/><Relationship Id="rId88" Type="http://schemas.openxmlformats.org/officeDocument/2006/relationships/externalLink" Target="externalLinks/externalLink33.xml"/><Relationship Id="rId111" Type="http://schemas.openxmlformats.org/officeDocument/2006/relationships/externalLink" Target="externalLinks/externalLink56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externalLink" Target="externalLinks/externalLink2.xml"/><Relationship Id="rId106" Type="http://schemas.openxmlformats.org/officeDocument/2006/relationships/externalLink" Target="externalLinks/externalLink5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externalLink" Target="externalLinks/externalLink18.xml"/><Relationship Id="rId78" Type="http://schemas.openxmlformats.org/officeDocument/2006/relationships/externalLink" Target="externalLinks/externalLink23.xml"/><Relationship Id="rId94" Type="http://schemas.openxmlformats.org/officeDocument/2006/relationships/externalLink" Target="externalLinks/externalLink39.xml"/><Relationship Id="rId99" Type="http://schemas.openxmlformats.org/officeDocument/2006/relationships/externalLink" Target="externalLinks/externalLink44.xml"/><Relationship Id="rId101" Type="http://schemas.openxmlformats.org/officeDocument/2006/relationships/externalLink" Target="externalLinks/externalLink46.xml"/><Relationship Id="rId1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14</xdr:row>
      <xdr:rowOff>19050</xdr:rowOff>
    </xdr:from>
    <xdr:to>
      <xdr:col>7</xdr:col>
      <xdr:colOff>0</xdr:colOff>
      <xdr:row>15</xdr:row>
      <xdr:rowOff>276225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4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1925" y="2924175"/>
          <a:ext cx="1009650" cy="4000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9523</xdr:colOff>
      <xdr:row>28</xdr:row>
      <xdr:rowOff>19048</xdr:rowOff>
    </xdr:from>
    <xdr:to>
      <xdr:col>36</xdr:col>
      <xdr:colOff>173933</xdr:colOff>
      <xdr:row>29</xdr:row>
      <xdr:rowOff>380998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400-000003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5638798" y="5743573"/>
          <a:ext cx="678760" cy="5715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9525</xdr:colOff>
      <xdr:row>24</xdr:row>
      <xdr:rowOff>19050</xdr:rowOff>
    </xdr:from>
    <xdr:to>
      <xdr:col>37</xdr:col>
      <xdr:colOff>0</xdr:colOff>
      <xdr:row>25</xdr:row>
      <xdr:rowOff>381000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5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5695950" y="5791200"/>
          <a:ext cx="676275" cy="5429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</xdr:colOff>
      <xdr:row>15</xdr:row>
      <xdr:rowOff>19050</xdr:rowOff>
    </xdr:from>
    <xdr:to>
      <xdr:col>8</xdr:col>
      <xdr:colOff>0</xdr:colOff>
      <xdr:row>17</xdr:row>
      <xdr:rowOff>9525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500-000003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1925" y="3657600"/>
          <a:ext cx="1181100" cy="4857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123825</xdr:colOff>
      <xdr:row>23</xdr:row>
      <xdr:rowOff>228600</xdr:rowOff>
    </xdr:from>
    <xdr:to>
      <xdr:col>36</xdr:col>
      <xdr:colOff>114300</xdr:colOff>
      <xdr:row>25</xdr:row>
      <xdr:rowOff>276225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500-000004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5638800" y="5753100"/>
          <a:ext cx="676275" cy="5429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171450</xdr:colOff>
          <xdr:row>15</xdr:row>
          <xdr:rowOff>228600</xdr:rowOff>
        </xdr:from>
        <xdr:to>
          <xdr:col>75</xdr:col>
          <xdr:colOff>133350</xdr:colOff>
          <xdr:row>16</xdr:row>
          <xdr:rowOff>228600</xdr:rowOff>
        </xdr:to>
        <xdr:sp macro="" textlink="">
          <xdr:nvSpPr>
            <xdr:cNvPr id="87041" name="Check Box 1" hidden="1">
              <a:extLst>
                <a:ext uri="{63B3BB69-23CF-44E3-9099-C40C66FF867C}">
                  <a14:compatExt spid="_x0000_s87041"/>
                </a:ext>
                <a:ext uri="{FF2B5EF4-FFF2-40B4-BE49-F238E27FC236}">
                  <a16:creationId xmlns:a16="http://schemas.microsoft.com/office/drawing/2014/main" id="{00000000-0008-0000-0500-0000015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6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</xdr:row>
      <xdr:rowOff>352424</xdr:rowOff>
    </xdr:from>
    <xdr:to>
      <xdr:col>6</xdr:col>
      <xdr:colOff>152400</xdr:colOff>
      <xdr:row>13</xdr:row>
      <xdr:rowOff>323849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6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42875" y="4219574"/>
          <a:ext cx="1009650" cy="6762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696" name="Line 1">
          <a:extLst>
            <a:ext uri="{FF2B5EF4-FFF2-40B4-BE49-F238E27FC236}">
              <a16:creationId xmlns:a16="http://schemas.microsoft.com/office/drawing/2014/main" id="{00000000-0008-0000-0B00-000058890100}"/>
            </a:ext>
          </a:extLst>
        </xdr:cNvPr>
        <xdr:cNvSpPr>
          <a:spLocks noChangeShapeType="1"/>
        </xdr:cNvSpPr>
      </xdr:nvSpPr>
      <xdr:spPr bwMode="auto">
        <a:xfrm>
          <a:off x="7105650" y="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257175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697" name="Line 2">
          <a:extLst>
            <a:ext uri="{FF2B5EF4-FFF2-40B4-BE49-F238E27FC236}">
              <a16:creationId xmlns:a16="http://schemas.microsoft.com/office/drawing/2014/main" id="{00000000-0008-0000-0B00-000059890100}"/>
            </a:ext>
          </a:extLst>
        </xdr:cNvPr>
        <xdr:cNvSpPr>
          <a:spLocks noChangeShapeType="1"/>
        </xdr:cNvSpPr>
      </xdr:nvSpPr>
      <xdr:spPr bwMode="auto">
        <a:xfrm>
          <a:off x="73628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698" name="Line 3">
          <a:extLst>
            <a:ext uri="{FF2B5EF4-FFF2-40B4-BE49-F238E27FC236}">
              <a16:creationId xmlns:a16="http://schemas.microsoft.com/office/drawing/2014/main" id="{00000000-0008-0000-0B00-00005A890100}"/>
            </a:ext>
          </a:extLst>
        </xdr:cNvPr>
        <xdr:cNvSpPr>
          <a:spLocks noChangeShapeType="1"/>
        </xdr:cNvSpPr>
      </xdr:nvSpPr>
      <xdr:spPr bwMode="auto">
        <a:xfrm>
          <a:off x="7105650" y="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699" name="Line 4">
          <a:extLst>
            <a:ext uri="{FF2B5EF4-FFF2-40B4-BE49-F238E27FC236}">
              <a16:creationId xmlns:a16="http://schemas.microsoft.com/office/drawing/2014/main" id="{00000000-0008-0000-0B00-00005B890100}"/>
            </a:ext>
          </a:extLst>
        </xdr:cNvPr>
        <xdr:cNvSpPr>
          <a:spLocks noChangeShapeType="1"/>
        </xdr:cNvSpPr>
      </xdr:nvSpPr>
      <xdr:spPr bwMode="auto">
        <a:xfrm>
          <a:off x="7105650" y="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700" name="Line 5">
          <a:extLst>
            <a:ext uri="{FF2B5EF4-FFF2-40B4-BE49-F238E27FC236}">
              <a16:creationId xmlns:a16="http://schemas.microsoft.com/office/drawing/2014/main" id="{00000000-0008-0000-0B00-00005C890100}"/>
            </a:ext>
          </a:extLst>
        </xdr:cNvPr>
        <xdr:cNvSpPr>
          <a:spLocks noChangeShapeType="1"/>
        </xdr:cNvSpPr>
      </xdr:nvSpPr>
      <xdr:spPr bwMode="auto">
        <a:xfrm>
          <a:off x="7105650" y="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257175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701" name="Line 6">
          <a:extLst>
            <a:ext uri="{FF2B5EF4-FFF2-40B4-BE49-F238E27FC236}">
              <a16:creationId xmlns:a16="http://schemas.microsoft.com/office/drawing/2014/main" id="{00000000-0008-0000-0B00-00005D890100}"/>
            </a:ext>
          </a:extLst>
        </xdr:cNvPr>
        <xdr:cNvSpPr>
          <a:spLocks noChangeShapeType="1"/>
        </xdr:cNvSpPr>
      </xdr:nvSpPr>
      <xdr:spPr bwMode="auto">
        <a:xfrm>
          <a:off x="73628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702" name="Line 7">
          <a:extLst>
            <a:ext uri="{FF2B5EF4-FFF2-40B4-BE49-F238E27FC236}">
              <a16:creationId xmlns:a16="http://schemas.microsoft.com/office/drawing/2014/main" id="{00000000-0008-0000-0B00-00005E890100}"/>
            </a:ext>
          </a:extLst>
        </xdr:cNvPr>
        <xdr:cNvSpPr>
          <a:spLocks noChangeShapeType="1"/>
        </xdr:cNvSpPr>
      </xdr:nvSpPr>
      <xdr:spPr bwMode="auto">
        <a:xfrm>
          <a:off x="7105650" y="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703" name="Line 8">
          <a:extLst>
            <a:ext uri="{FF2B5EF4-FFF2-40B4-BE49-F238E27FC236}">
              <a16:creationId xmlns:a16="http://schemas.microsoft.com/office/drawing/2014/main" id="{00000000-0008-0000-0B00-00005F890100}"/>
            </a:ext>
          </a:extLst>
        </xdr:cNvPr>
        <xdr:cNvSpPr>
          <a:spLocks noChangeShapeType="1"/>
        </xdr:cNvSpPr>
      </xdr:nvSpPr>
      <xdr:spPr bwMode="auto">
        <a:xfrm>
          <a:off x="7105650" y="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097" name="Line 1">
          <a:extLst>
            <a:ext uri="{FF2B5EF4-FFF2-40B4-BE49-F238E27FC236}">
              <a16:creationId xmlns:a16="http://schemas.microsoft.com/office/drawing/2014/main" id="{00000000-0008-0000-0D00-000001870100}"/>
            </a:ext>
          </a:extLst>
        </xdr:cNvPr>
        <xdr:cNvSpPr>
          <a:spLocks noChangeShapeType="1"/>
        </xdr:cNvSpPr>
      </xdr:nvSpPr>
      <xdr:spPr bwMode="auto">
        <a:xfrm>
          <a:off x="7086600" y="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257175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098" name="Line 2">
          <a:extLst>
            <a:ext uri="{FF2B5EF4-FFF2-40B4-BE49-F238E27FC236}">
              <a16:creationId xmlns:a16="http://schemas.microsoft.com/office/drawing/2014/main" id="{00000000-0008-0000-0D00-000002870100}"/>
            </a:ext>
          </a:extLst>
        </xdr:cNvPr>
        <xdr:cNvSpPr>
          <a:spLocks noChangeShapeType="1"/>
        </xdr:cNvSpPr>
      </xdr:nvSpPr>
      <xdr:spPr bwMode="auto">
        <a:xfrm>
          <a:off x="73437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099" name="Line 3">
          <a:extLst>
            <a:ext uri="{FF2B5EF4-FFF2-40B4-BE49-F238E27FC236}">
              <a16:creationId xmlns:a16="http://schemas.microsoft.com/office/drawing/2014/main" id="{00000000-0008-0000-0D00-000003870100}"/>
            </a:ext>
          </a:extLst>
        </xdr:cNvPr>
        <xdr:cNvSpPr>
          <a:spLocks noChangeShapeType="1"/>
        </xdr:cNvSpPr>
      </xdr:nvSpPr>
      <xdr:spPr bwMode="auto">
        <a:xfrm>
          <a:off x="7086600" y="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100" name="Line 4">
          <a:extLst>
            <a:ext uri="{FF2B5EF4-FFF2-40B4-BE49-F238E27FC236}">
              <a16:creationId xmlns:a16="http://schemas.microsoft.com/office/drawing/2014/main" id="{00000000-0008-0000-0D00-000004870100}"/>
            </a:ext>
          </a:extLst>
        </xdr:cNvPr>
        <xdr:cNvSpPr>
          <a:spLocks noChangeShapeType="1"/>
        </xdr:cNvSpPr>
      </xdr:nvSpPr>
      <xdr:spPr bwMode="auto">
        <a:xfrm>
          <a:off x="7086600" y="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101" name="Line 5">
          <a:extLst>
            <a:ext uri="{FF2B5EF4-FFF2-40B4-BE49-F238E27FC236}">
              <a16:creationId xmlns:a16="http://schemas.microsoft.com/office/drawing/2014/main" id="{00000000-0008-0000-0D00-000005870100}"/>
            </a:ext>
          </a:extLst>
        </xdr:cNvPr>
        <xdr:cNvSpPr>
          <a:spLocks noChangeShapeType="1"/>
        </xdr:cNvSpPr>
      </xdr:nvSpPr>
      <xdr:spPr bwMode="auto">
        <a:xfrm>
          <a:off x="7086600" y="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257175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102" name="Line 6">
          <a:extLst>
            <a:ext uri="{FF2B5EF4-FFF2-40B4-BE49-F238E27FC236}">
              <a16:creationId xmlns:a16="http://schemas.microsoft.com/office/drawing/2014/main" id="{00000000-0008-0000-0D00-000006870100}"/>
            </a:ext>
          </a:extLst>
        </xdr:cNvPr>
        <xdr:cNvSpPr>
          <a:spLocks noChangeShapeType="1"/>
        </xdr:cNvSpPr>
      </xdr:nvSpPr>
      <xdr:spPr bwMode="auto">
        <a:xfrm>
          <a:off x="73437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103" name="Line 7">
          <a:extLst>
            <a:ext uri="{FF2B5EF4-FFF2-40B4-BE49-F238E27FC236}">
              <a16:creationId xmlns:a16="http://schemas.microsoft.com/office/drawing/2014/main" id="{00000000-0008-0000-0D00-000007870100}"/>
            </a:ext>
          </a:extLst>
        </xdr:cNvPr>
        <xdr:cNvSpPr>
          <a:spLocks noChangeShapeType="1"/>
        </xdr:cNvSpPr>
      </xdr:nvSpPr>
      <xdr:spPr bwMode="auto">
        <a:xfrm>
          <a:off x="7086600" y="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257175</xdr:colOff>
      <xdr:row>0</xdr:row>
      <xdr:rowOff>0</xdr:rowOff>
    </xdr:to>
    <xdr:sp macro="" textlink="">
      <xdr:nvSpPr>
        <xdr:cNvPr id="100104" name="Line 8">
          <a:extLst>
            <a:ext uri="{FF2B5EF4-FFF2-40B4-BE49-F238E27FC236}">
              <a16:creationId xmlns:a16="http://schemas.microsoft.com/office/drawing/2014/main" id="{00000000-0008-0000-0D00-000008870100}"/>
            </a:ext>
          </a:extLst>
        </xdr:cNvPr>
        <xdr:cNvSpPr>
          <a:spLocks noChangeShapeType="1"/>
        </xdr:cNvSpPr>
      </xdr:nvSpPr>
      <xdr:spPr bwMode="auto">
        <a:xfrm>
          <a:off x="7086600" y="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5916" name="Line 1">
          <a:extLst>
            <a:ext uri="{FF2B5EF4-FFF2-40B4-BE49-F238E27FC236}">
              <a16:creationId xmlns:a16="http://schemas.microsoft.com/office/drawing/2014/main" id="{00000000-0008-0000-1200-0000AC760100}"/>
            </a:ext>
          </a:extLst>
        </xdr:cNvPr>
        <xdr:cNvSpPr>
          <a:spLocks noChangeShapeType="1"/>
        </xdr:cNvSpPr>
      </xdr:nvSpPr>
      <xdr:spPr bwMode="auto">
        <a:xfrm>
          <a:off x="257175" y="790575"/>
          <a:ext cx="1762125" cy="228600"/>
        </a:xfrm>
        <a:prstGeom prst="line">
          <a:avLst/>
        </a:prstGeom>
        <a:noFill/>
        <a:ln w="6350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5917" name="Line 2">
          <a:extLst>
            <a:ext uri="{FF2B5EF4-FFF2-40B4-BE49-F238E27FC236}">
              <a16:creationId xmlns:a16="http://schemas.microsoft.com/office/drawing/2014/main" id="{00000000-0008-0000-1200-0000AD760100}"/>
            </a:ext>
          </a:extLst>
        </xdr:cNvPr>
        <xdr:cNvSpPr>
          <a:spLocks noChangeShapeType="1"/>
        </xdr:cNvSpPr>
      </xdr:nvSpPr>
      <xdr:spPr bwMode="auto">
        <a:xfrm>
          <a:off x="257175" y="790575"/>
          <a:ext cx="1762125" cy="45720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5918" name="Line 3">
          <a:extLst>
            <a:ext uri="{FF2B5EF4-FFF2-40B4-BE49-F238E27FC236}">
              <a16:creationId xmlns:a16="http://schemas.microsoft.com/office/drawing/2014/main" id="{00000000-0008-0000-1200-0000AE760100}"/>
            </a:ext>
          </a:extLst>
        </xdr:cNvPr>
        <xdr:cNvSpPr>
          <a:spLocks noChangeShapeType="1"/>
        </xdr:cNvSpPr>
      </xdr:nvSpPr>
      <xdr:spPr bwMode="auto">
        <a:xfrm>
          <a:off x="257175" y="790575"/>
          <a:ext cx="1762125" cy="68580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5919" name="Line 4">
          <a:extLst>
            <a:ext uri="{FF2B5EF4-FFF2-40B4-BE49-F238E27FC236}">
              <a16:creationId xmlns:a16="http://schemas.microsoft.com/office/drawing/2014/main" id="{00000000-0008-0000-1200-0000AF760100}"/>
            </a:ext>
          </a:extLst>
        </xdr:cNvPr>
        <xdr:cNvSpPr>
          <a:spLocks noChangeShapeType="1"/>
        </xdr:cNvSpPr>
      </xdr:nvSpPr>
      <xdr:spPr bwMode="auto">
        <a:xfrm>
          <a:off x="257175" y="790575"/>
          <a:ext cx="1762125" cy="91440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11205</xdr:colOff>
      <xdr:row>12</xdr:row>
      <xdr:rowOff>201705</xdr:rowOff>
    </xdr:from>
    <xdr:to>
      <xdr:col>20</xdr:col>
      <xdr:colOff>683559</xdr:colOff>
      <xdr:row>31</xdr:row>
      <xdr:rowOff>302559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05029" y="5446058"/>
          <a:ext cx="8292354" cy="28014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145676</xdr:colOff>
      <xdr:row>27</xdr:row>
      <xdr:rowOff>168088</xdr:rowOff>
    </xdr:from>
    <xdr:to>
      <xdr:col>6</xdr:col>
      <xdr:colOff>427100</xdr:colOff>
      <xdr:row>32</xdr:row>
      <xdr:rowOff>537881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76" y="11609294"/>
          <a:ext cx="8237600" cy="307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829235</xdr:colOff>
      <xdr:row>26</xdr:row>
      <xdr:rowOff>403414</xdr:rowOff>
    </xdr:from>
    <xdr:to>
      <xdr:col>4</xdr:col>
      <xdr:colOff>1176618</xdr:colOff>
      <xdr:row>33</xdr:row>
      <xdr:rowOff>112063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9235" y="5546914"/>
          <a:ext cx="6555442" cy="4022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504264</xdr:colOff>
      <xdr:row>41</xdr:row>
      <xdr:rowOff>33620</xdr:rowOff>
    </xdr:from>
    <xdr:to>
      <xdr:col>4</xdr:col>
      <xdr:colOff>761998</xdr:colOff>
      <xdr:row>45</xdr:row>
      <xdr:rowOff>336177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664" y="19397945"/>
          <a:ext cx="5544109" cy="2855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672353</xdr:colOff>
      <xdr:row>53</xdr:row>
      <xdr:rowOff>0</xdr:rowOff>
    </xdr:from>
    <xdr:to>
      <xdr:col>4</xdr:col>
      <xdr:colOff>337408</xdr:colOff>
      <xdr:row>57</xdr:row>
      <xdr:rowOff>773209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6753" y="25203150"/>
          <a:ext cx="4951430" cy="3078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31</xdr:row>
      <xdr:rowOff>9525</xdr:rowOff>
    </xdr:from>
    <xdr:to>
      <xdr:col>15</xdr:col>
      <xdr:colOff>485775</xdr:colOff>
      <xdr:row>31</xdr:row>
      <xdr:rowOff>9525</xdr:rowOff>
    </xdr:to>
    <xdr:sp macro="" textlink="">
      <xdr:nvSpPr>
        <xdr:cNvPr id="101378" name="Line 1">
          <a:extLst>
            <a:ext uri="{FF2B5EF4-FFF2-40B4-BE49-F238E27FC236}">
              <a16:creationId xmlns:a16="http://schemas.microsoft.com/office/drawing/2014/main" id="{00000000-0008-0000-1B00-0000028C0100}"/>
            </a:ext>
          </a:extLst>
        </xdr:cNvPr>
        <xdr:cNvSpPr>
          <a:spLocks noChangeShapeType="1"/>
        </xdr:cNvSpPr>
      </xdr:nvSpPr>
      <xdr:spPr bwMode="auto">
        <a:xfrm>
          <a:off x="1647825" y="5610225"/>
          <a:ext cx="6496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38100</xdr:colOff>
      <xdr:row>6</xdr:row>
      <xdr:rowOff>0</xdr:rowOff>
    </xdr:from>
    <xdr:to>
      <xdr:col>15</xdr:col>
      <xdr:colOff>476250</xdr:colOff>
      <xdr:row>6</xdr:row>
      <xdr:rowOff>0</xdr:rowOff>
    </xdr:to>
    <xdr:sp macro="" textlink="">
      <xdr:nvSpPr>
        <xdr:cNvPr id="101379" name="Line 2">
          <a:extLst>
            <a:ext uri="{FF2B5EF4-FFF2-40B4-BE49-F238E27FC236}">
              <a16:creationId xmlns:a16="http://schemas.microsoft.com/office/drawing/2014/main" id="{00000000-0008-0000-1B00-0000038C0100}"/>
            </a:ext>
          </a:extLst>
        </xdr:cNvPr>
        <xdr:cNvSpPr>
          <a:spLocks noChangeShapeType="1"/>
        </xdr:cNvSpPr>
      </xdr:nvSpPr>
      <xdr:spPr bwMode="auto">
        <a:xfrm>
          <a:off x="1638300" y="1390650"/>
          <a:ext cx="6496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38100</xdr:colOff>
      <xdr:row>14</xdr:row>
      <xdr:rowOff>0</xdr:rowOff>
    </xdr:from>
    <xdr:to>
      <xdr:col>15</xdr:col>
      <xdr:colOff>476250</xdr:colOff>
      <xdr:row>14</xdr:row>
      <xdr:rowOff>0</xdr:rowOff>
    </xdr:to>
    <xdr:sp macro="" textlink="">
      <xdr:nvSpPr>
        <xdr:cNvPr id="101381" name="Line 2">
          <a:extLst>
            <a:ext uri="{FF2B5EF4-FFF2-40B4-BE49-F238E27FC236}">
              <a16:creationId xmlns:a16="http://schemas.microsoft.com/office/drawing/2014/main" id="{00000000-0008-0000-1B00-0000058C0100}"/>
            </a:ext>
          </a:extLst>
        </xdr:cNvPr>
        <xdr:cNvSpPr>
          <a:spLocks noChangeShapeType="1"/>
        </xdr:cNvSpPr>
      </xdr:nvSpPr>
      <xdr:spPr bwMode="auto">
        <a:xfrm>
          <a:off x="1638300" y="2381250"/>
          <a:ext cx="6496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38100</xdr:colOff>
      <xdr:row>18</xdr:row>
      <xdr:rowOff>0</xdr:rowOff>
    </xdr:from>
    <xdr:to>
      <xdr:col>15</xdr:col>
      <xdr:colOff>476250</xdr:colOff>
      <xdr:row>18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00000000-0008-0000-1B00-000009000000}"/>
            </a:ext>
          </a:extLst>
        </xdr:cNvPr>
        <xdr:cNvSpPr>
          <a:spLocks noChangeShapeType="1"/>
        </xdr:cNvSpPr>
      </xdr:nvSpPr>
      <xdr:spPr bwMode="auto">
        <a:xfrm>
          <a:off x="1638300" y="3371850"/>
          <a:ext cx="6496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38100</xdr:colOff>
      <xdr:row>18</xdr:row>
      <xdr:rowOff>0</xdr:rowOff>
    </xdr:from>
    <xdr:to>
      <xdr:col>15</xdr:col>
      <xdr:colOff>476250</xdr:colOff>
      <xdr:row>18</xdr:row>
      <xdr:rowOff>0</xdr:rowOff>
    </xdr:to>
    <xdr:sp macro="" textlink="">
      <xdr:nvSpPr>
        <xdr:cNvPr id="10" name="Line 2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SpPr>
          <a:spLocks noChangeShapeType="1"/>
        </xdr:cNvSpPr>
      </xdr:nvSpPr>
      <xdr:spPr bwMode="auto">
        <a:xfrm>
          <a:off x="1638300" y="3371850"/>
          <a:ext cx="6496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38100</xdr:colOff>
      <xdr:row>22</xdr:row>
      <xdr:rowOff>0</xdr:rowOff>
    </xdr:from>
    <xdr:to>
      <xdr:col>15</xdr:col>
      <xdr:colOff>476250</xdr:colOff>
      <xdr:row>22</xdr:row>
      <xdr:rowOff>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1B00-00000B000000}"/>
            </a:ext>
          </a:extLst>
        </xdr:cNvPr>
        <xdr:cNvSpPr>
          <a:spLocks noChangeShapeType="1"/>
        </xdr:cNvSpPr>
      </xdr:nvSpPr>
      <xdr:spPr bwMode="auto">
        <a:xfrm>
          <a:off x="1638300" y="4362450"/>
          <a:ext cx="6496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38100</xdr:colOff>
      <xdr:row>22</xdr:row>
      <xdr:rowOff>0</xdr:rowOff>
    </xdr:from>
    <xdr:to>
      <xdr:col>15</xdr:col>
      <xdr:colOff>476250</xdr:colOff>
      <xdr:row>22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0000000-0008-0000-1B00-00000C000000}"/>
            </a:ext>
          </a:extLst>
        </xdr:cNvPr>
        <xdr:cNvSpPr>
          <a:spLocks noChangeShapeType="1"/>
        </xdr:cNvSpPr>
      </xdr:nvSpPr>
      <xdr:spPr bwMode="auto">
        <a:xfrm>
          <a:off x="1638300" y="4362450"/>
          <a:ext cx="6496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38100</xdr:colOff>
      <xdr:row>10</xdr:row>
      <xdr:rowOff>0</xdr:rowOff>
    </xdr:from>
    <xdr:to>
      <xdr:col>15</xdr:col>
      <xdr:colOff>476250</xdr:colOff>
      <xdr:row>10</xdr:row>
      <xdr:rowOff>0</xdr:rowOff>
    </xdr:to>
    <xdr:sp macro="" textlink="">
      <xdr:nvSpPr>
        <xdr:cNvPr id="13" name="Line 2">
          <a:extLst>
            <a:ext uri="{FF2B5EF4-FFF2-40B4-BE49-F238E27FC236}">
              <a16:creationId xmlns:a16="http://schemas.microsoft.com/office/drawing/2014/main" id="{00000000-0008-0000-1B00-00000D000000}"/>
            </a:ext>
          </a:extLst>
        </xdr:cNvPr>
        <xdr:cNvSpPr>
          <a:spLocks noChangeShapeType="1"/>
        </xdr:cNvSpPr>
      </xdr:nvSpPr>
      <xdr:spPr bwMode="auto">
        <a:xfrm>
          <a:off x="1638300" y="2781300"/>
          <a:ext cx="6496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38100</xdr:colOff>
      <xdr:row>26</xdr:row>
      <xdr:rowOff>0</xdr:rowOff>
    </xdr:from>
    <xdr:to>
      <xdr:col>15</xdr:col>
      <xdr:colOff>476250</xdr:colOff>
      <xdr:row>26</xdr:row>
      <xdr:rowOff>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1B00-00000E000000}"/>
            </a:ext>
          </a:extLst>
        </xdr:cNvPr>
        <xdr:cNvSpPr>
          <a:spLocks noChangeShapeType="1"/>
        </xdr:cNvSpPr>
      </xdr:nvSpPr>
      <xdr:spPr bwMode="auto">
        <a:xfrm>
          <a:off x="1638300" y="4667250"/>
          <a:ext cx="6496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38100</xdr:colOff>
      <xdr:row>26</xdr:row>
      <xdr:rowOff>0</xdr:rowOff>
    </xdr:from>
    <xdr:to>
      <xdr:col>15</xdr:col>
      <xdr:colOff>476250</xdr:colOff>
      <xdr:row>26</xdr:row>
      <xdr:rowOff>0</xdr:rowOff>
    </xdr:to>
    <xdr:sp macro="" textlink="">
      <xdr:nvSpPr>
        <xdr:cNvPr id="15" name="Line 2">
          <a:extLst>
            <a:ext uri="{FF2B5EF4-FFF2-40B4-BE49-F238E27FC236}">
              <a16:creationId xmlns:a16="http://schemas.microsoft.com/office/drawing/2014/main" id="{00000000-0008-0000-1B00-00000F000000}"/>
            </a:ext>
          </a:extLst>
        </xdr:cNvPr>
        <xdr:cNvSpPr>
          <a:spLocks noChangeShapeType="1"/>
        </xdr:cNvSpPr>
      </xdr:nvSpPr>
      <xdr:spPr bwMode="auto">
        <a:xfrm>
          <a:off x="1638300" y="4667250"/>
          <a:ext cx="6496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38100</xdr:colOff>
      <xdr:row>10</xdr:row>
      <xdr:rowOff>0</xdr:rowOff>
    </xdr:from>
    <xdr:to>
      <xdr:col>15</xdr:col>
      <xdr:colOff>476250</xdr:colOff>
      <xdr:row>10</xdr:row>
      <xdr:rowOff>0</xdr:rowOff>
    </xdr:to>
    <xdr:sp macro="" textlink="">
      <xdr:nvSpPr>
        <xdr:cNvPr id="16" name="Line 2">
          <a:extLst>
            <a:ext uri="{FF2B5EF4-FFF2-40B4-BE49-F238E27FC236}">
              <a16:creationId xmlns:a16="http://schemas.microsoft.com/office/drawing/2014/main" id="{00000000-0008-0000-1B00-000010000000}"/>
            </a:ext>
          </a:extLst>
        </xdr:cNvPr>
        <xdr:cNvSpPr>
          <a:spLocks noChangeShapeType="1"/>
        </xdr:cNvSpPr>
      </xdr:nvSpPr>
      <xdr:spPr bwMode="auto">
        <a:xfrm>
          <a:off x="1638300" y="1276350"/>
          <a:ext cx="6496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313765</xdr:colOff>
      <xdr:row>2</xdr:row>
      <xdr:rowOff>156882</xdr:rowOff>
    </xdr:from>
    <xdr:to>
      <xdr:col>4</xdr:col>
      <xdr:colOff>1826557</xdr:colOff>
      <xdr:row>7</xdr:row>
      <xdr:rowOff>78442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765" y="762000"/>
          <a:ext cx="8314763" cy="35746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2</xdr:row>
          <xdr:rowOff>123825</xdr:rowOff>
        </xdr:from>
        <xdr:to>
          <xdr:col>11</xdr:col>
          <xdr:colOff>600075</xdr:colOff>
          <xdr:row>28</xdr:row>
          <xdr:rowOff>123825</xdr:rowOff>
        </xdr:to>
        <xdr:sp macro="" textlink="">
          <xdr:nvSpPr>
            <xdr:cNvPr id="17411" name="Object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35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</xdr:row>
          <xdr:rowOff>114300</xdr:rowOff>
        </xdr:from>
        <xdr:to>
          <xdr:col>11</xdr:col>
          <xdr:colOff>552450</xdr:colOff>
          <xdr:row>29</xdr:row>
          <xdr:rowOff>161925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36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49453;00\2003&#54532;&#47196;&#51229;&#53944;\&#52280;&#44256;&#51088;&#47308;\&#49688;&#47049;&#52572;&#51333;\&#49688;&#47049;\tem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\&#54644;&#50808;\FED\R-0017\&#50577;&#49885;&#53685;&#5106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c\My%20Documents\&#49688;&#47049;&#49328;&#52636;\2000\&#50872;&#51652;\&#48513;&#47732;\&#49340;&#49328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4\c\My%20Documents\&#49688;&#47049;&#49328;&#52636;\2000\&#50504;&#46041;\&#53468;&#44257;&#47532;\PAVE.XLW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1452;&#50857;\00PROJECT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0885;&#52380;&#51221;&#47532;&#54028;&#51068;\&#49688;&#47049;&#49328;&#52636;\02&#44288;&#47196;&#49688;&#47049;\2&#45800;&#44228;\14-2&#45800;&#44228;&#50976;&#47049;&#44228;&#49892;&#49688;&#4704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73;&#49692;\C\Excel\&#51068;&#48152;&#49436;&#49885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\D\1-user\&#51089;&#50629;&#51333;&#47308;\&#48512;&#49328;\&#49440;&#51652;&#54252;&#54637;\&#49688;&#47049;&#49328;&#52636;&#49436;\&#54532;&#47196;&#51229;&#53944;\&#54620;&#51333;-&#53580;&#53356;&#45432;\POST-1&#52264;\&#49688;&#47049;&#49328;&#52636;&#49436;\&#54532;&#47196;&#51229;&#53944;\&#54620;&#51333;-&#53580;&#53356;&#45432;\&#52285;&#50629;&#53664;&#47785;\&#49688;&#47049;&#49328;&#52636;&#49436;\My%20Documents\&#44592;&#53440;\projct\ANSAN\EXL\GONG181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47564;\&#44277;&#50976;%20&#47928;&#49436;\project\&#51020;&#49457;&#50976;&#53685;&#45800;&#51648;\&#51089;&#50629;\09&#50900;-&#51020;&#49457;&#52572;&#51333;&#46020;&#49436;\&#49688;&#47049;\5.&#49345;&#49688;&#46020;&#51116;&#4730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51221;\2005%20&#54532;&#47196;&#51229;&#53944;\1998\&#51648;&#50669;&#49444;&#44228;\&#49688;&#50896;&#51312;&#50896;1_2BL(97&#54217;&#47732;_cd_sp)\&#49688;&#50896;&#51312;&#50896;\&#44228;&#49328;&#49436;\&#50724;&#49328;&#50868;&#50516;\DATA\ELEC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\D\1-user\&#51089;&#50629;&#51333;&#47308;\&#48512;&#49328;\&#49440;&#51652;&#54252;&#54637;\&#49688;&#47049;&#49328;&#52636;&#49436;\&#54532;&#47196;&#51229;&#53944;\&#54620;&#51333;-&#53580;&#53356;&#45432;\POST-1&#52264;\&#49688;&#47049;&#49328;&#52636;&#49436;\&#54532;&#47196;&#51229;&#53944;\&#54620;&#51333;-&#53580;&#53356;&#45432;\&#52285;&#50629;&#53664;&#47785;\&#49688;&#47049;&#49328;&#52636;&#49436;\My%20Documents\&#44592;&#53440;\projct\ANSAN\EXL\gongsu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884;&#50672;\00-PROJECT\&#45224;&#51221;&#50864;\&#54861;&#49328;&#52380;\&#45224;&#52492;&#51648;&#44396;\&#49688;&#47049;(&#45224;&#52492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w\&#44284;&#50629;&#48169;\project\WORK\&#49345;&#48512;\steel\quantity\&#54665;&#52492;1&#4436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116;&#54788;\%23%23project200\unzipped\1&#44277;&#44396;&#44277;&#45236;&#50669;\&#51204;&#44592;&#44228;&#51109;\&#54032;&#51221;&#5436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44148;&#52629;\&#44148;&#51221;&#44148;&#52629;\&#50689;&#51452;&#44221;&#47452;&#54984;&#47144;&#50896;\&#49688;&#47049;\Excel\EXCEL\SUCK\HANBIT\3-2\3-2P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1452;&#50857;\00PROJECT\00Project(&#51652;&#54665;&#51473;)\00lks(&#50885;&#52380;&#51648;&#44396;)\&#49688;&#47049;&#49328;&#52636;(&#52509;&#44292;)\&#44288;&#47196;&#53664;&#44277;\1&#45800;&#44228;\My%20Documents\&#51228;&#51452;&#50724;&#46972;\&#49345;&#49688;\&#44277;&#44592;&#48320;&#49892;&#49688;&#47049;&#49328;&#52636;-&#48176;&#4968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C\My%20Documents\&#51453;&#51204;&#51648;&#44396;\&#44032;&#50517;&#51109;\&#44032;&#50517;&#51109;%20&#49688;&#47049;&#49328;&#526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54868;&#49436;&#52488;&#44368;&#51452;&#48320;&#45432;&#54980;&#44288;&#44368;&#5240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49444;&#44228;&#4943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PH\&#49444;&#44228;&#50756;&#47308;\work\&#46041;&#48177;&#52572;&#51333;\&#44208;&#44284;&#47932;\&#44277;&#44396;&#48516;&#54624;&#51088;&#4730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47564;\&#44277;&#50976;%20&#47928;&#49436;\2001&#24180;proj\&#52852;&#51648;&#45432;C2\&#49688;&#47049;&#49328;&#52636;\&#50864;&#49688;&#4428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111\&#44552;&#44053;\EXCEL\SUCK\HANBIT\3-2\3-2P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884;&#50672;\DRAWING\111\&#44552;&#44053;\EXCEL\SUCK\HANBIT\3-2\3-2P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6\project2004\&#44256;&#50689;&#54840;\0558\&#50689;&#46321;&#54252;\libr\mine\&#45236;&#50669;&#49436;\&#51652;&#54644;&#49437;&#46041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ka\d\DATA\XLS\SK&amp;C\DONGHAE\T6-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44592;\C\BAK\&#50857;&#44257;&#51648;&#44396;\&#52280;&#44256;\&#49352;%20&#54260;&#45908;\&#51060;&#54217;&#52572;&#51333;&#44277;&#49324;&#48708;\&#52397;&#54616;\&#44277;&#49324;&#48143;&#51116;\&#48173;&#44592;&#48152;\&#44040;&#47560;&#51204;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6\project2004\&#44256;&#50689;&#54840;\0558\&#50689;&#46321;&#54252;\SE0-DWG\&#52404;&#50977;\XLS\ALL-XLS\ULSAN\PRICE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Documents\&#50629;%20&#47924;\&#51077;%20&#52272;\2001&#45380;\&#49457;&#46041;&#51333;&#54633;&#54665;&#51221;&#47560;&#51012;%20&#51077;&#52272;&#45236;&#50669;\&#48512;&#45824;&#51077;&#52272;&#49436;&#47448;\&#48373;&#49324;&#48376;%20&#49457;&#46041;&#51333;&#54633;&#54665;&#51221;&#47560;&#51012;%20&#48512;&#45824;&#51077;&#52272;%20&#49436;&#4744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47564;\&#44277;&#50976;%20&#47928;&#49436;\imsi\&#51116;&#54805;&#51060;%20&#44732;\&#49688;&#47049;&#49328;&#52636;\&#47592;&#54848;&#44277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47564;\&#44277;&#50976;%20&#47928;&#49436;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1452;&#50857;\00PROJECT\&#50416;&#44592;\&#44537;&#50501;\&#50685;&#44592;\&#50864;&#49688;&#49688;&#47049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&#49888;&#51221;&#46041;&#51456;&#44277;\&#45236;&#50669;&#49436;\&#48320;&#44221;&#45236;&#50669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49453;00\2003&#54532;&#47196;&#51229;&#53944;\My%20Documents\&#51228;&#51452;&#50724;&#46972;\&#49345;&#49688;\PHASE1-1&#49688;&#47049;&#49328;&#5263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54620;&#44053;\&#49688;&#47049;&#49328;&#52636;\&#51025;&#50857;\EXCEL\SUCK\HANBIT\3-2\3-2P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44592;\C\BAK\&#50857;&#44257;&#51648;&#44396;\&#52280;&#44256;\&#49352;%20&#54260;&#45908;\&#51060;&#54217;&#52572;&#51333;&#44277;&#49324;&#48708;\angang\&#49688;&#50896;&#44277;\DANGA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2000\2000\&#49884;&#54868;&#44400;&#45824;&#52404;\&#45236;&#50669;&#49436;(&#51649;&#50689;&#48708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w\&#44284;&#50629;&#48169;\BANDAL\EXCEL\RAHMEN\RAHMEN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&#44552;&#51648;&#51648;&#44396;\'98\&#45800;&#44032;&#48372;&#50756;\&#54616;&#47532;&#51648;&#44396;\munhwa\juchon\&#51452;&#52380;&#47928;&#5486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S_KIM\&#45824;&#51204;%20EXPO\&#51060;&#52384;&#44428;\2000FILE\&#50857;&#51064;&#50864;&#49688;&#44277;\&#49688;&#47049;&#49328;&#52636;&#49436;\U&#54805;&#54540;&#47464;&#4428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49453;00\2003&#54532;&#47196;&#51229;&#53944;\WINDOWS\&#48148;&#53461;%20&#54868;&#47732;\4&#50900;8&#51068;&#49688;&#47049;\&#50872;&#49328;&#49688;&#47049;1\&#49688;&#47049;-&#50864;&#49688;\&#50864;&#49688;&#49688;&#47049;(&#45800;&#51648;&#45236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c\My%20Documents\&#49688;&#47049;&#49328;&#52636;\2000\&#50872;&#51652;\&#48513;&#47732;\&#51452;&#51064;2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51221;\2006%20&#54532;&#47196;&#51229;&#53944;\BUDGET\HIGHWAY\KYUNGIN2\THIRD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1&#44288;&#44277;&#49436;\&#51032;&#51221;&#48512;&#44277;&#47924;&#50896;&#50500;&#54028;&#53944;\&#45209;&#52272;&#52628;&#51221;&#5436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3468;&#50685;\00%20&#50504;%20&#53468;%20&#50685;\e-50\BAESU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D\&#44148;&#52629;\&#44148;&#51221;&#44148;&#52629;\&#50689;&#51452;&#44221;&#47452;&#54984;&#47144;&#50896;\&#49688;&#47049;\Excel\EXCEL\SUCK\HANBIT\3-2\3-2P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84;&#50629;&#48169;/2024&#45380;/12.%20&#44060;&#52380;&#51200;&#49688;&#51648;%20&#51456;&#49444;&#44277;&#49324;(&#51032;&#49457;&#51648;&#49324;)/03.%20&#49324;&#50629;&#48708;&#49688;&#51648;&#50696;&#49328;&#49436;/&#52572;&#51333;/00.%200&#44060;&#52380;&#51648;&#44396;%20&#49324;&#50629;&#48708;&#49688;&#51648;&#50696;&#49328;&#49436;(&#44060;&#52380;&#51648;&#51456;&#49444;).xlsm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84;&#50629;&#48169;/2025&#45380;/11.%20&#45824;&#49849;&#51200;&#49688;&#51648;%20&#51064;&#44277;&#49845;&#51648;%20&#51456;&#49444;%20&#48143;%20&#49569;&#49688;&#44288;&#47196;%20&#49444;&#52824;&#44277;&#49324;%20&#49464;&#48512;&#49444;&#44228;(&#50689;&#52380;&#51648;&#49324;)/00.%20&#45225;&#54408;CD/05.%20&#45824;&#49849;&#51200;&#49688;&#51648;%20(1&#50613;4&#52380;)%20(&#49324;&#53664;&#51109;&#51221;&#51648;)/03.%20&#49324;&#50629;&#48708;&#49688;&#51648;&#50696;&#49328;&#49436;/01.%20&#45824;&#49849;&#51200;&#49688;&#51648;%20&#51064;&#44277;&#49845;&#51648;%20&#51456;&#49444;%20&#48143;%20&#49569;&#49688;&#44288;&#47196;%20&#49444;&#52824;%20&#49324;&#50629;&#48708;%20&#49688;&#51648;&#50696;&#49328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Sheet1"/>
      <sheetName val="#REF"/>
      <sheetName val="교각1"/>
      <sheetName val="temp"/>
      <sheetName val="Sheet1 (2)"/>
      <sheetName val="TOTAL"/>
      <sheetName val="부대공"/>
      <sheetName val="토공"/>
      <sheetName val="포장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교각계산"/>
      <sheetName val="약품공급2"/>
      <sheetName val="3.하중산정4.지지력"/>
      <sheetName val="원형1호맨홀토공수량"/>
      <sheetName val="DATE"/>
      <sheetName val="과천MAIN"/>
      <sheetName val="설비"/>
      <sheetName val="천방교접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  <sheetName val="현장관리비 산출내역"/>
      <sheetName val="총괄"/>
      <sheetName val="을"/>
      <sheetName val="입찰안"/>
      <sheetName val="수목표준대가"/>
      <sheetName val="시설일위"/>
      <sheetName val="SG"/>
      <sheetName val="내역서01"/>
      <sheetName val="원내역"/>
      <sheetName val="설계개요"/>
      <sheetName val="001"/>
      <sheetName val="일위대가(가설)"/>
      <sheetName val="상 부"/>
      <sheetName val="교각계산"/>
      <sheetName val="집수정(600-700)"/>
      <sheetName val="원형1호맨홀토공수량"/>
      <sheetName val="cable-data"/>
      <sheetName val="일위대가(계측기설치)"/>
      <sheetName val="S0"/>
      <sheetName val="결과조달"/>
      <sheetName val="토공사"/>
      <sheetName val="PRICE"/>
      <sheetName val="계정"/>
      <sheetName val="1.설계조건"/>
      <sheetName val="수목데이타 "/>
      <sheetName val="woo(mac)"/>
      <sheetName val="Sheet1 (2)"/>
      <sheetName val="GI-LIST"/>
      <sheetName val="일위대가(여기까지)"/>
      <sheetName val="품셈"/>
      <sheetName val="수로단위수량"/>
      <sheetName val="공사비증감"/>
      <sheetName val="#REF"/>
      <sheetName val="집계표"/>
      <sheetName val="설계"/>
      <sheetName val="6PILE  (돌출)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금액내역서"/>
      <sheetName val="6PILE  (돌출)"/>
      <sheetName val="단면 (2)"/>
      <sheetName val="DATA"/>
      <sheetName val="총괄내역서"/>
      <sheetName val="덕전리"/>
      <sheetName val="공양식"/>
      <sheetName val="경영상태"/>
      <sheetName val="DATE"/>
      <sheetName val="수로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"/>
      <sheetName val="자재"/>
      <sheetName val="토공"/>
      <sheetName val="구조물공"/>
      <sheetName val="RWUNIT"/>
      <sheetName val="포장공"/>
      <sheetName val="총골집계"/>
      <sheetName val="INPUT"/>
      <sheetName val="ACUNIT"/>
      <sheetName val="CONUNIT"/>
      <sheetName val="CON포장수량"/>
      <sheetName val="DATA"/>
      <sheetName val="1.설계조건"/>
      <sheetName val="단면가정"/>
      <sheetName val="1호맨홀토공"/>
      <sheetName val="옹벽철근"/>
      <sheetName val="단위수량(출력X)"/>
      <sheetName val="수량집계"/>
      <sheetName val="상부집계표"/>
      <sheetName val="chitimc"/>
      <sheetName val="ABUT수량-A1"/>
      <sheetName val="플랜트 설치"/>
      <sheetName val="본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포장공"/>
      <sheetName val="ACUNIT"/>
      <sheetName val="AC포장수량"/>
      <sheetName val="CONUNIT"/>
      <sheetName val="CON포장수량"/>
      <sheetName val="선택층공제"/>
      <sheetName val="기둥(하중)"/>
      <sheetName val="ASP포장"/>
      <sheetName val="상부집계표"/>
      <sheetName val="구조물공"/>
      <sheetName val="원형1호맨홀토공수량"/>
      <sheetName val="토사(PE)"/>
      <sheetName val="ABUT수량-A1"/>
      <sheetName val="버스운행안내"/>
      <sheetName val="예방접종계획"/>
      <sheetName val="근태계획서"/>
      <sheetName val="I一般比"/>
      <sheetName val="진주방향"/>
      <sheetName val="설계조건"/>
      <sheetName val="날개벽수량표"/>
      <sheetName val="DATA"/>
      <sheetName val="도장수량(하1)"/>
      <sheetName val="주형"/>
      <sheetName val="INPUT"/>
      <sheetName val="기성금신청서"/>
      <sheetName val="별표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차도,토사-150"/>
      <sheetName val="차도,풍화암-150"/>
      <sheetName val="차도,발파암-150"/>
      <sheetName val="차도,토사-200"/>
      <sheetName val="차도,풍화암-200"/>
      <sheetName val="차도,발파암-200"/>
      <sheetName val="차도,토사-300"/>
      <sheetName val="차도,풍화암-300"/>
      <sheetName val="차도,발파암-300"/>
      <sheetName val="차도,토사-400"/>
      <sheetName val="차도,풍화암-400"/>
      <sheetName val="차도,발파암-400"/>
      <sheetName val="상수관연장조서"/>
      <sheetName val="Sheet1"/>
      <sheetName val="Sheet2"/>
      <sheetName val="Sheet3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집계"/>
      <sheetName val="수량집계"/>
      <sheetName val="집계1"/>
      <sheetName val="수량1"/>
      <sheetName val="철근1"/>
      <sheetName val="집계2"/>
      <sheetName val="수량2"/>
      <sheetName val="철근2"/>
      <sheetName val="집계3"/>
      <sheetName val="수량3"/>
      <sheetName val="철근3"/>
      <sheetName val="집계4"/>
      <sheetName val="수량4"/>
      <sheetName val="철근4"/>
      <sheetName val="집계5"/>
      <sheetName val="수량5"/>
      <sheetName val="철근5"/>
      <sheetName val="집계7"/>
      <sheetName val="수량7"/>
      <sheetName val="철근7"/>
      <sheetName val="유량계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48">
          <cell r="F48">
            <v>0.85935589000000001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안내"/>
      <sheetName val="버스운행안내"/>
      <sheetName val="예방접종계획"/>
      <sheetName val="근태계획서"/>
      <sheetName val="#REF"/>
      <sheetName val="교각1"/>
      <sheetName val="간선계산"/>
      <sheetName val="부대공"/>
      <sheetName val="방호벽"/>
      <sheetName val="낙석방지책"/>
      <sheetName val="단면 (2)"/>
      <sheetName val="포장공"/>
      <sheetName val="XL4Poppy"/>
      <sheetName val="단위수량"/>
      <sheetName val="AC포장수량"/>
      <sheetName val="교통표지"/>
      <sheetName val="진입부 단위수량"/>
      <sheetName val="DATE"/>
      <sheetName val="J直材4"/>
      <sheetName val="(옹진군)"/>
      <sheetName val="뚝토공"/>
      <sheetName val="원형1호맨홀토공수량"/>
      <sheetName val="spec1"/>
      <sheetName val="6PILE  (돌출)"/>
      <sheetName val="집계표"/>
      <sheetName val="조명시설"/>
      <sheetName val="INPUT"/>
      <sheetName val="guard(mac)"/>
      <sheetName val="편입용지조서"/>
      <sheetName val="일위대가(계측기설치)"/>
      <sheetName val="2.단면가정"/>
      <sheetName val="1.설계조건"/>
      <sheetName val="역T형"/>
      <sheetName val="부대공집계표"/>
      <sheetName val="날개벽(시점좌측)"/>
      <sheetName val="COPING"/>
      <sheetName val="1.설계기준"/>
      <sheetName val="I.설계조건"/>
      <sheetName val="주형"/>
      <sheetName val="3.바닥판설계"/>
      <sheetName val="일반서식"/>
      <sheetName val="교대(A1-A2)"/>
      <sheetName val="횡배수관토공수량"/>
      <sheetName val="횡배수관집현황(2공구)"/>
      <sheetName val="수량산출"/>
      <sheetName val="대로근거"/>
      <sheetName val="중로근거"/>
      <sheetName val="자(3.0m)"/>
      <sheetName val="EQUIP-H"/>
      <sheetName val="B부대공"/>
      <sheetName val="세부내역(직접인건비)"/>
      <sheetName val="교각계산"/>
      <sheetName val="덕전리"/>
      <sheetName val="진주방향"/>
      <sheetName val="도장수량(하1)"/>
      <sheetName val="ABUT수량-A1"/>
      <sheetName val="상수도토공집계표"/>
      <sheetName val="AS복구"/>
      <sheetName val="중기터파기"/>
      <sheetName val="변수값"/>
      <sheetName val="중기상차"/>
      <sheetName val="전기"/>
      <sheetName val="부대집계1"/>
      <sheetName val="TYPE-A"/>
      <sheetName val="노임단가"/>
      <sheetName val="직접인건비호표(항목60%)"/>
      <sheetName val="직접경비호표"/>
      <sheetName val="배수통관토공수량"/>
      <sheetName val="예가표"/>
      <sheetName val="기둥(원형)"/>
      <sheetName val="단면가정"/>
      <sheetName val="지급자재"/>
      <sheetName val="부대공(집계)"/>
      <sheetName val="자재 집계표"/>
      <sheetName val="Sheet1"/>
      <sheetName val="안정검토"/>
      <sheetName val="단면설계"/>
      <sheetName val="약품설비"/>
      <sheetName val="내역"/>
      <sheetName val="DATA"/>
      <sheetName val="총괄표"/>
      <sheetName val="흄관기초"/>
    </sheetNames>
    <sheetDataSet>
      <sheetData sheetId="0" refreshError="1"/>
      <sheetData sheetId="1" refreshError="1">
        <row r="6">
          <cell r="F6">
            <v>0.375</v>
          </cell>
          <cell r="H6">
            <v>0.8125</v>
          </cell>
        </row>
        <row r="8">
          <cell r="C8">
            <v>6.9444444444444441E-3</v>
          </cell>
          <cell r="D8">
            <v>1.0416666666666666E-2</v>
          </cell>
          <cell r="E8">
            <v>8.3333333333333332E-3</v>
          </cell>
          <cell r="F8">
            <v>6.9444444444444441E-3</v>
          </cell>
          <cell r="G8">
            <v>9.0277777777777787E-3</v>
          </cell>
          <cell r="H8">
            <v>5.5555555555555558E-3</v>
          </cell>
          <cell r="I8">
            <v>7.6388888888888886E-3</v>
          </cell>
          <cell r="J8">
            <v>1.0416666666666666E-2</v>
          </cell>
        </row>
      </sheetData>
      <sheetData sheetId="2" refreshError="1">
        <row r="2">
          <cell r="H2">
            <v>36651</v>
          </cell>
        </row>
      </sheetData>
      <sheetData sheetId="3" refreshError="1">
        <row r="3">
          <cell r="I3" t="str">
            <v>●</v>
          </cell>
          <cell r="J3" t="str">
            <v>▲</v>
          </cell>
          <cell r="K3" t="str">
            <v>⊙</v>
          </cell>
          <cell r="L3" t="str">
            <v>○</v>
          </cell>
          <cell r="M3" t="str">
            <v>◆</v>
          </cell>
          <cell r="N3" t="str">
            <v>★</v>
          </cell>
          <cell r="O3" t="str">
            <v>＃</v>
          </cell>
          <cell r="P3" t="str">
            <v>☆</v>
          </cell>
          <cell r="Q3" t="str">
            <v>♥</v>
          </cell>
        </row>
        <row r="5">
          <cell r="B5">
            <v>1999</v>
          </cell>
          <cell r="D5">
            <v>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01"/>
      <sheetName val="code"/>
      <sheetName val="노임단가"/>
      <sheetName val="물가자료"/>
      <sheetName val="돌담교 상부수량"/>
      <sheetName val="품목"/>
      <sheetName val="input"/>
      <sheetName val="1.설계조건"/>
      <sheetName val="설계조건"/>
      <sheetName val="말뚝물량"/>
      <sheetName val="costbreak 2"/>
      <sheetName val="직공비"/>
      <sheetName val="단위수량"/>
      <sheetName val="교각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1-1"/>
      <sheetName val="SLAB&quot;1&quot;"/>
      <sheetName val="COPING"/>
      <sheetName val="내역"/>
      <sheetName val="성남여성복지내역"/>
      <sheetName val="제수"/>
      <sheetName val="공기"/>
      <sheetName val="input"/>
      <sheetName val="1.설계조건"/>
      <sheetName val="통합"/>
      <sheetName val="품목"/>
      <sheetName val="WONMI"/>
      <sheetName val="방송일위대가"/>
      <sheetName val="Breakdown"/>
      <sheetName val="UnitRate"/>
      <sheetName val="CODE"/>
      <sheetName val="관기성공.내"/>
      <sheetName val="시멘트"/>
      <sheetName val="Sheet1"/>
      <sheetName val="CCC"/>
      <sheetName val="Sheet5"/>
      <sheetName val="전기"/>
      <sheetName val="#REF"/>
      <sheetName val="P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대치판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116">
          <cell r="F116">
            <v>2.5</v>
          </cell>
        </row>
      </sheetData>
      <sheetData sheetId="9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수도공-간지"/>
      <sheetName val="상수도재료집계표"/>
      <sheetName val="상수관수량집계표"/>
      <sheetName val="상수총괄수량"/>
      <sheetName val="1관수량집계"/>
      <sheetName val="관연장산출"/>
      <sheetName val="2관접합"/>
      <sheetName val="3관절단"/>
      <sheetName val="4상수관기초집계표"/>
      <sheetName val="상수관기초수량산출"/>
      <sheetName val="상수기초단위산출"/>
      <sheetName val="5이형관보호집계"/>
      <sheetName val="곡관및T형관집계"/>
      <sheetName val="곡관보호단위수량"/>
      <sheetName val="6제수변키집계"/>
      <sheetName val="제수변키단위"/>
      <sheetName val="제수변키단위수량"/>
      <sheetName val="7소화전집계"/>
      <sheetName val="소화전단위수량"/>
      <sheetName val="8변실재료집계"/>
      <sheetName val="변실수량집계"/>
      <sheetName val="공기변실단위수량"/>
      <sheetName val="이토변실단위수량"/>
      <sheetName val="유량계실단위수량"/>
      <sheetName val="감압변실단위수량"/>
      <sheetName val="각종변실조서"/>
      <sheetName val="9이형관수령집계"/>
      <sheetName val="이형관수량산출"/>
      <sheetName val="필지별 분기수량"/>
      <sheetName val="10수압시험집계"/>
      <sheetName val="11관로테이프집계"/>
      <sheetName val="표식"/>
      <sheetName val="못"/>
      <sheetName val="대로근거"/>
      <sheetName val="중로근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H-pile(298x299)"/>
      <sheetName val="H-pile(250x250)"/>
      <sheetName val="ETC"/>
      <sheetName val="전기일위대가"/>
      <sheetName val="골조시행"/>
      <sheetName val="조명시설"/>
      <sheetName val="말뚝지지력산정"/>
      <sheetName val="깨기"/>
      <sheetName val="금액내역서"/>
      <sheetName val="기성 총괄내역"/>
      <sheetName val="기성부분내역서"/>
      <sheetName val="총괄내역서"/>
      <sheetName val="내역서"/>
      <sheetName val="공정별 시공 및 집행내역"/>
      <sheetName val="기초일위"/>
      <sheetName val="시설일위"/>
      <sheetName val="조명일위"/>
      <sheetName val="갑지(추정)"/>
      <sheetName val="CODE"/>
      <sheetName val="danga"/>
      <sheetName val="ilch"/>
      <sheetName val="입찰안"/>
      <sheetName val="담장산출"/>
      <sheetName val="토공사"/>
      <sheetName val="I.설계조건"/>
      <sheetName val="장비"/>
      <sheetName val="노무"/>
      <sheetName val="자재"/>
      <sheetName val="1.설계기준"/>
      <sheetName val="TYPE-A"/>
      <sheetName val="기초자료"/>
      <sheetName val="진주방향"/>
      <sheetName val="woo(mac)"/>
      <sheetName val=" ｹ-ﾌﾞﾙ"/>
      <sheetName val="조경"/>
      <sheetName val="특색있는 녹화거리 조성공사(2월 10일)"/>
      <sheetName val="데이타"/>
      <sheetName val="식재인부"/>
      <sheetName val="hvac(제어동)"/>
      <sheetName val="기본단가표"/>
      <sheetName val="data"/>
      <sheetName val="Sheet2"/>
      <sheetName val="Sheet3"/>
      <sheetName val="토공"/>
      <sheetName val="기계시공"/>
      <sheetName val="Y-WORK"/>
      <sheetName val="단면 (2)"/>
      <sheetName val="기둥(원형)"/>
      <sheetName val="대비"/>
      <sheetName val="2002상반기노임기준"/>
      <sheetName val="공통가설"/>
      <sheetName val="노임단가"/>
      <sheetName val="자재단가조사표-수목"/>
      <sheetName val="지급자재"/>
      <sheetName val="일위목록"/>
      <sheetName val="직공비"/>
      <sheetName val="토목"/>
      <sheetName val="빙장비사양"/>
      <sheetName val="장비사양"/>
      <sheetName val="퇴비산출근거"/>
      <sheetName val="설비내역서"/>
      <sheetName val="건축내역서"/>
      <sheetName val="전기내역서"/>
      <sheetName val="내역"/>
      <sheetName val="내역(전체)"/>
      <sheetName val="빌딩 안내"/>
      <sheetName val="AV시스템"/>
      <sheetName val="간접"/>
      <sheetName val="98지급계획"/>
      <sheetName val="밸브설치"/>
      <sheetName val="FORM-0"/>
      <sheetName val="UNSTEADY"/>
      <sheetName val="정부노임단가"/>
      <sheetName val="품셈"/>
      <sheetName val="기본일위"/>
      <sheetName val="DATA1"/>
      <sheetName val="견적서"/>
      <sheetName val="BOQ건축"/>
      <sheetName val="교각1"/>
      <sheetName val="공사내역서(을)실행"/>
      <sheetName val="FB25JN"/>
      <sheetName val="실행내역 "/>
      <sheetName val="현장지지물물량"/>
      <sheetName val="지수"/>
      <sheetName val="ITEM"/>
      <sheetName val="4안전율"/>
      <sheetName val="설직재-1"/>
      <sheetName val="세부내역"/>
      <sheetName val="WORK"/>
      <sheetName val="품셈TABLE"/>
      <sheetName val="식재"/>
      <sheetName val="시설물"/>
      <sheetName val="식재출력용"/>
      <sheetName val="유지관리"/>
      <sheetName val="단가"/>
      <sheetName val="104동"/>
      <sheetName val="단위단가"/>
      <sheetName val="1공구산출내역서"/>
      <sheetName val="내역서중"/>
      <sheetName val="표지 (2)"/>
      <sheetName val="Sheet5"/>
      <sheetName val="갑지"/>
      <sheetName val="1.우편집중내역서"/>
      <sheetName val="신우"/>
      <sheetName val="단"/>
      <sheetName val="1-1"/>
      <sheetName val="Macro(전선)"/>
      <sheetName val="송라터널총괄"/>
      <sheetName val="11.자재단가"/>
      <sheetName val="전기"/>
      <sheetName val="#REF"/>
      <sheetName val="내력서"/>
      <sheetName val="단면가정"/>
      <sheetName val="분류작업"/>
      <sheetName val="계산서(곡선부)"/>
      <sheetName val="-치수표(곡선부)"/>
      <sheetName val="1차증가원가계산"/>
      <sheetName val="설계개요"/>
      <sheetName val="소비자가"/>
      <sheetName val="일위대가표"/>
      <sheetName val="Total"/>
      <sheetName val="연습"/>
      <sheetName val="부표총괄"/>
      <sheetName val="포장복구집계"/>
      <sheetName val="갑지1"/>
      <sheetName val="설계조건"/>
      <sheetName val="99노임기준"/>
      <sheetName val="총괄표"/>
      <sheetName val="1.설계조건"/>
      <sheetName val="APT내역"/>
      <sheetName val="배수철근"/>
      <sheetName val="토사(PE)"/>
      <sheetName val="일위대가목록"/>
      <sheetName val="SLAB&quot;1&quot;"/>
      <sheetName val="쌍송교"/>
      <sheetName val="기성_총괄내역"/>
      <sheetName val="공정별_시공_및_집행내역"/>
      <sheetName val="단면_(2)"/>
      <sheetName val="I_설계조건"/>
      <sheetName val="수량산출"/>
      <sheetName val="내역서 "/>
      <sheetName val="코드표"/>
      <sheetName val="DATE"/>
      <sheetName val="FRP내역서"/>
      <sheetName val="원형맨홀수량"/>
      <sheetName val="표지"/>
      <sheetName val="철근단면적"/>
      <sheetName val="견적"/>
      <sheetName val="바.한일양산"/>
      <sheetName val="수목표준대가"/>
      <sheetName val="목록"/>
      <sheetName val=" 냉각수펌프"/>
      <sheetName val="guard(mac)"/>
      <sheetName val="단가대비"/>
      <sheetName val="자재단가비교표"/>
      <sheetName val="토 적 표"/>
      <sheetName val="감가상각"/>
      <sheetName val="심사계산"/>
      <sheetName val="심사물량"/>
      <sheetName val="횡배수관"/>
      <sheetName val="일반부표"/>
      <sheetName val="청천내"/>
      <sheetName val="sub"/>
      <sheetName val="dtt0301"/>
      <sheetName val="6PILE  (돌출)"/>
      <sheetName val="수목데이타 "/>
      <sheetName val="DC-2303"/>
      <sheetName val="예산변경원인분석"/>
      <sheetName val="조작대(1연)"/>
      <sheetName val="인건비 "/>
      <sheetName val="물가자료"/>
      <sheetName val="계화배수"/>
      <sheetName val="96노임기준"/>
      <sheetName val="주경기-오배수"/>
      <sheetName val="수량BOQ"/>
      <sheetName val="hvac내역서(제어동)"/>
      <sheetName val="설계명세서"/>
      <sheetName val="제경비"/>
      <sheetName val="터파기및재료"/>
      <sheetName val="plan&amp;section of foundation"/>
      <sheetName val="design criteria"/>
      <sheetName val="DB"/>
      <sheetName val="약품공급2"/>
      <sheetName val="금융비용"/>
      <sheetName val="건축공사실행"/>
      <sheetName val="직노"/>
      <sheetName val="전기일위목록"/>
      <sheetName val="건축집계"/>
      <sheetName val="COPING"/>
      <sheetName val="제수변수량"/>
      <sheetName val="대비내역"/>
      <sheetName val="C.S.A"/>
      <sheetName val="BSD (2)"/>
      <sheetName val="을지"/>
      <sheetName val="3BL공동구 수량"/>
      <sheetName val="전체"/>
      <sheetName val="ABUT수량-A1"/>
      <sheetName val="97 사업추정(WEKI)"/>
      <sheetName val="Y_WORK"/>
      <sheetName val="TEL"/>
      <sheetName val="일위"/>
      <sheetName val="내역표지"/>
      <sheetName val="견"/>
      <sheetName val="수량산출서"/>
      <sheetName val="참조(기본일위)"/>
      <sheetName val="예산내역서"/>
      <sheetName val="설계예산서"/>
      <sheetName val="200"/>
      <sheetName val="라멘수량"/>
      <sheetName val="설계변경원가계산총괄표"/>
      <sheetName val="산근1"/>
      <sheetName val="물량집계"/>
      <sheetName val="일위대가(계측기설치)"/>
      <sheetName val="제-노임"/>
      <sheetName val="제직재"/>
      <sheetName val="유기공정"/>
      <sheetName val="유림총괄"/>
      <sheetName val="양천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#REF"/>
      <sheetName val="위치조서"/>
      <sheetName val="신우"/>
      <sheetName val="제잡비"/>
      <sheetName val="1.설계조건"/>
      <sheetName val="(A)내역서"/>
      <sheetName val="자재단가"/>
      <sheetName val="전기일위대가"/>
      <sheetName val="실행철강하도"/>
      <sheetName val="터파기및재료"/>
      <sheetName val="날개벽수량표"/>
      <sheetName val="집수정(600-700)"/>
      <sheetName val="직재"/>
      <sheetName val="대로근거"/>
      <sheetName val="중로근거"/>
      <sheetName val="수량(남촌)"/>
      <sheetName val="산출근거"/>
      <sheetName val="총괄표"/>
      <sheetName val="원형맨홀수량"/>
      <sheetName val="woo(mac)"/>
      <sheetName val="원가서"/>
      <sheetName val="MOTOR"/>
      <sheetName val="기계경비"/>
      <sheetName val="공사비집계"/>
      <sheetName val="간지"/>
      <sheetName val="날개벽(시점좌측)"/>
      <sheetName val="1.설계기준"/>
      <sheetName val="I.설계조건"/>
      <sheetName val="주형"/>
      <sheetName val="3.바닥판설계"/>
      <sheetName val="차액보증"/>
      <sheetName val="견적"/>
      <sheetName val="단가"/>
      <sheetName val="맨홀토공"/>
      <sheetName val="일위대가"/>
      <sheetName val="2"/>
      <sheetName val="조도계산서 (도서)"/>
      <sheetName val="포장공"/>
      <sheetName val="20관리비율"/>
      <sheetName val="환경평가"/>
      <sheetName val="인구"/>
      <sheetName val="3.공통공사대비"/>
      <sheetName val="말뚝지지력산정"/>
      <sheetName val="DATA"/>
      <sheetName val="기초단가"/>
      <sheetName val="플랜트 설치"/>
      <sheetName val="계산서(곡선부)"/>
      <sheetName val="-치수표(곡선부)"/>
      <sheetName val="단가표"/>
      <sheetName val="총괄내역서"/>
      <sheetName val="설계조건"/>
      <sheetName val="ABUT수량-A1"/>
      <sheetName val="외자배분"/>
      <sheetName val="외자내역"/>
      <sheetName val="단면가정"/>
      <sheetName val="변경증감내역서"/>
      <sheetName val="모르터산출_(2)"/>
      <sheetName val="교량_(2)8-7-8"/>
      <sheetName val="3련_BOX"/>
      <sheetName val="1련_BOX"/>
      <sheetName val="대비"/>
      <sheetName val="하도급대비"/>
      <sheetName val="설계내역(2001)"/>
      <sheetName val="공사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변화치수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조도계산서 (도서)"/>
      <sheetName val="부대내역"/>
      <sheetName val="단위중량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</sheetNames>
    <sheetDataSet>
      <sheetData sheetId="0" refreshError="1"/>
      <sheetData sheetId="1" refreshError="1"/>
      <sheetData sheetId="2" refreshError="1">
        <row r="247">
          <cell r="AN247">
            <v>3.6099000000000001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낙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DATE"/>
      <sheetName val="INPUT"/>
      <sheetName val="조명시설"/>
      <sheetName val="가감수량"/>
      <sheetName val="맨홀수량산출"/>
      <sheetName val="사다리"/>
      <sheetName val="수량산출"/>
      <sheetName val="기계경비"/>
      <sheetName val="2000.11월설계내역"/>
      <sheetName val="여과지동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가감수량"/>
      <sheetName val="맨홀수량산출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수목일위"/>
      <sheetName val=""/>
      <sheetName val="원가계산"/>
      <sheetName val="간접"/>
      <sheetName val="수목데이타"/>
      <sheetName val="6호기"/>
      <sheetName val="Sheet1"/>
      <sheetName val="Customer Databas"/>
      <sheetName val="AS포장복구 "/>
      <sheetName val="2000.11월설계내역"/>
      <sheetName val="품셈TABLE"/>
      <sheetName val="건축2"/>
      <sheetName val="기타 정보통신공사"/>
      <sheetName val="수목표준대가"/>
      <sheetName val="설명"/>
      <sheetName val="단가대비표"/>
      <sheetName val="공종단가"/>
      <sheetName val="참고"/>
      <sheetName val="공사개요"/>
      <sheetName val="1"/>
      <sheetName val="2"/>
      <sheetName val="3"/>
      <sheetName val="4"/>
      <sheetName val="5"/>
      <sheetName val="표지 (2)"/>
      <sheetName val="장비별표(오거보링)(Ø400)(12M)"/>
      <sheetName val="노임단가"/>
      <sheetName val="단가조사"/>
      <sheetName val="갑  지"/>
      <sheetName val="䈘목(중국단풍-)"/>
      <sheetName val="화재 탐지 설비"/>
      <sheetName val="Total"/>
      <sheetName val="시설물일위"/>
      <sheetName val="가설공사"/>
      <sheetName val="단가결정"/>
      <sheetName val="내역아"/>
      <sheetName val="울타리"/>
      <sheetName val="금액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전익자재"/>
      <sheetName val="원내역"/>
      <sheetName val="문학간접"/>
      <sheetName val="기초일위"/>
      <sheetName val="시설일위"/>
      <sheetName val="조명일위"/>
      <sheetName val="가설공사비"/>
      <sheetName val="도로구조공사비"/>
      <sheetName val="도로토공공사비"/>
      <sheetName val="여수토공사비"/>
      <sheetName val="준검 내역서"/>
      <sheetName val="자재단가조사표-수목"/>
      <sheetName val="data"/>
      <sheetName val="직접경비"/>
      <sheetName val="직접인건비"/>
      <sheetName val="접속도로1"/>
      <sheetName val="평가데이터"/>
      <sheetName val="unit 4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간선계산"/>
      <sheetName val="직재"/>
      <sheetName val="재집"/>
      <sheetName val="일위대가(가설)"/>
      <sheetName val="1차증가원가계산"/>
      <sheetName val="금융비용"/>
      <sheetName val="9811"/>
      <sheetName val="일위대가"/>
      <sheetName val="데리네이타현황"/>
      <sheetName val="Sheet1 (2)"/>
      <sheetName val="49"/>
      <sheetName val="건축-물가변동"/>
      <sheetName val="현장관리비"/>
      <sheetName val="골조시행"/>
      <sheetName val="총괄내역"/>
      <sheetName val="공종별원가계산"/>
      <sheetName val="단가 및 재료비"/>
      <sheetName val="단가산출2"/>
      <sheetName val="내역"/>
      <sheetName val="공종목록표"/>
      <sheetName val="기본단가표"/>
      <sheetName val="금액내역서"/>
      <sheetName val="총괄내역서"/>
      <sheetName val="교사기준면적(초등)"/>
      <sheetName val="노임이"/>
      <sheetName val="2000년1차"/>
      <sheetName val="2000전체분"/>
      <sheetName val="지주목시비량산출서"/>
      <sheetName val="시멘트"/>
      <sheetName val="철콘"/>
      <sheetName val="개인"/>
      <sheetName val="일위대가-1"/>
      <sheetName val="노무,재료"/>
      <sheetName val="전주2本1"/>
      <sheetName val="조명시설"/>
      <sheetName val="1.설계조건"/>
      <sheetName val="횡배수관토공수량"/>
      <sheetName val="단가산출"/>
      <sheetName val="INPUT"/>
      <sheetName val="토공산출(주차장)"/>
      <sheetName val="현장관리"/>
      <sheetName val="공통가설"/>
      <sheetName val="매입"/>
      <sheetName val="토공산출 (아파트)"/>
      <sheetName val="DANGA"/>
      <sheetName val="남양내역"/>
      <sheetName val="Sheet4"/>
      <sheetName val="파일의이용"/>
      <sheetName val="산출내역서집계표"/>
      <sheetName val="DC-O-4-S(설명서)"/>
      <sheetName val="별표집계"/>
      <sheetName val="전체"/>
      <sheetName val="A"/>
      <sheetName val="자재단가"/>
      <sheetName val="9509"/>
      <sheetName val="EACT10"/>
      <sheetName val="단가"/>
      <sheetName val="개소별수량산출"/>
      <sheetName val="중기사용료산출근거"/>
      <sheetName val="단가산출1"/>
      <sheetName val="일위대가목차"/>
      <sheetName val="10공구일위"/>
      <sheetName val="수목단가"/>
      <sheetName val="시설수량표"/>
      <sheetName val="식재수량표"/>
      <sheetName val="노임(1차)"/>
      <sheetName val="견적시담(송포2공구)"/>
      <sheetName val="연습"/>
      <sheetName val="Ⅶ-2.현장경비산출"/>
      <sheetName val="참조"/>
      <sheetName val="123"/>
      <sheetName val="전기"/>
      <sheetName val="토공집계"/>
      <sheetName val="식재일위"/>
      <sheetName val="간접비"/>
      <sheetName val="평가내역"/>
      <sheetName val="산출근거"/>
      <sheetName val="Mc1"/>
      <sheetName val="공구원가계산"/>
      <sheetName val="2공구산출내역"/>
      <sheetName val="말고개터널조명전압강하"/>
      <sheetName val="기초자료입력"/>
      <sheetName val="교육종류"/>
      <sheetName val="년도별시공"/>
      <sheetName val="입찰"/>
      <sheetName val="현경"/>
      <sheetName val="정렬"/>
      <sheetName val="일위목록"/>
      <sheetName val="예가표"/>
      <sheetName val="전기혼잡제경비(45)"/>
      <sheetName val="현장"/>
      <sheetName val="품셈"/>
      <sheetName val="GAS"/>
      <sheetName val="기계경비적용기준"/>
      <sheetName val="비목군분류일위"/>
      <sheetName val="물가자료"/>
      <sheetName val="BID"/>
      <sheetName val="토목주소"/>
      <sheetName val="공사비예산서(토목분)"/>
      <sheetName val="일위"/>
      <sheetName val="合成単価作成表-BLDG"/>
      <sheetName val="DT"/>
      <sheetName val="롤러"/>
      <sheetName val="펌프차타설"/>
      <sheetName val="배수내역"/>
      <sheetName val="내역(APT)"/>
      <sheetName val="기계설비-물가변동"/>
      <sheetName val="골조대비내역"/>
      <sheetName val="공내역"/>
      <sheetName val="5 일위목록"/>
      <sheetName val="7 단가조사"/>
      <sheetName val="6 일위대가"/>
      <sheetName val="준공정산"/>
      <sheetName val="부하계산서"/>
      <sheetName val="세부내역"/>
      <sheetName val="자재 집계표"/>
      <sheetName val="예산명세서"/>
      <sheetName val="설계명세서"/>
      <sheetName val="자료입력"/>
      <sheetName val="E.P.T수량산출서"/>
      <sheetName val="실행간접비용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부대공Ⅱ"/>
      <sheetName val="ABUT수량-A1"/>
      <sheetName val="조건"/>
      <sheetName val="참조M"/>
      <sheetName val="수안보-MBR1"/>
      <sheetName val="동해title"/>
      <sheetName val="경산"/>
      <sheetName val="시설물기초"/>
      <sheetName val="계수시트"/>
      <sheetName val="2.대외공문"/>
      <sheetName val="공사요율산출표"/>
      <sheetName val="에너지동"/>
      <sheetName val="총괄표"/>
      <sheetName val="대가표(품셈)"/>
      <sheetName val="공사별 가중치 산출근거(토목)"/>
      <sheetName val="가중치근거(조경)"/>
      <sheetName val="설계내역일위"/>
      <sheetName val="식재"/>
      <sheetName val="시설물"/>
      <sheetName val="식재출력용"/>
      <sheetName val="유지관리"/>
      <sheetName val="가도공"/>
      <sheetName val="상 부"/>
      <sheetName val="현관"/>
      <sheetName val="인원"/>
      <sheetName val="전선 및 전선관"/>
      <sheetName val="금융"/>
      <sheetName val="기초자료"/>
      <sheetName val="간지"/>
      <sheetName val="배수공"/>
      <sheetName val="지수"/>
      <sheetName val="1차 내역서"/>
      <sheetName val="대치판정"/>
      <sheetName val="노무비단가"/>
      <sheetName val="관공일위대가"/>
      <sheetName val="정부노임단가"/>
      <sheetName val="귀래 설계 공내역서"/>
      <sheetName val="단가표 (2)"/>
      <sheetName val="충주"/>
      <sheetName val="제수"/>
      <sheetName val="공기"/>
      <sheetName val="JUCKEYK"/>
      <sheetName val="단위단가"/>
      <sheetName val="견적"/>
      <sheetName val="토공수량"/>
      <sheetName val="부하계산"/>
      <sheetName val="설계내역서"/>
      <sheetName val="운동장 (2)"/>
      <sheetName val="공종집계"/>
      <sheetName val="담장산출"/>
      <sheetName val="약품설비"/>
      <sheetName val="내역서01"/>
      <sheetName val="조명율표"/>
      <sheetName val="설계예산서"/>
      <sheetName val="DB@Acess"/>
      <sheetName val="Civil"/>
      <sheetName val="입력자료"/>
      <sheetName val="입찰안"/>
      <sheetName val="설계내"/>
      <sheetName val="SG"/>
      <sheetName val="총괄표1"/>
      <sheetName val="퇴직금(울산천상)"/>
      <sheetName val="기성청구"/>
      <sheetName val="일반부표"/>
      <sheetName val="견적율"/>
      <sheetName val="밸브설치"/>
      <sheetName val="BH"/>
      <sheetName val="설계내역"/>
      <sheetName val="MOTOR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근거(기밀댐퍼)"/>
      <sheetName val="투찰금액"/>
      <sheetName val="사급자재"/>
      <sheetName val="EQT-ESTN"/>
      <sheetName val="퍼스트"/>
      <sheetName val="자료"/>
      <sheetName val="간선"/>
      <sheetName val="전압"/>
      <sheetName val="조도"/>
      <sheetName val="동력"/>
      <sheetName val="날개벽(좌,우=60도-4개)"/>
      <sheetName val="정화조방수미장"/>
      <sheetName val="중기일위대가"/>
      <sheetName val="코드"/>
      <sheetName val="D&amp;P특기사항"/>
      <sheetName val="예산갑지"/>
      <sheetName val="1안"/>
      <sheetName val="공통비총괄표"/>
      <sheetName val="내역서2안"/>
      <sheetName val="주요항목별"/>
      <sheetName val="인건비"/>
      <sheetName val="03하반기내역서"/>
      <sheetName val="04상반기"/>
      <sheetName val="약품공급2"/>
      <sheetName val="공작물조직표(용배수)"/>
      <sheetName val="기기리스트"/>
      <sheetName val="단가비교"/>
      <sheetName val="JUCK"/>
      <sheetName val="COVER"/>
      <sheetName val="일위집계표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자단"/>
      <sheetName val="인공산출"/>
      <sheetName val="참조(2)"/>
      <sheetName val="11월"/>
      <sheetName val="총괄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설계"/>
      <sheetName val="시공"/>
      <sheetName val="구조물공1(51~56)"/>
      <sheetName val="Sheet6"/>
      <sheetName val="소야공정계획표"/>
      <sheetName val="4-10"/>
      <sheetName val="전기공사"/>
      <sheetName val="잡비"/>
      <sheetName val=" 견적서"/>
      <sheetName val="실행철강하도"/>
      <sheetName val="9GNG운반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SCHE"/>
      <sheetName val="평교-내역"/>
      <sheetName val="날개벽수량표"/>
      <sheetName val="bearing"/>
      <sheetName val="단가표_(2)"/>
      <sheetName val="자판실행"/>
      <sheetName val="기초1"/>
      <sheetName val="1차_내역서"/>
      <sheetName val="가로등"/>
      <sheetName val="와동25-3(변경)"/>
      <sheetName val="FB25JN"/>
      <sheetName val="3.바닥판  "/>
      <sheetName val="지급자재"/>
      <sheetName val="을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노무비"/>
      <sheetName val="날개벽"/>
      <sheetName val="건축내역서"/>
      <sheetName val="설비내역서"/>
      <sheetName val="전기내역서"/>
      <sheetName val="가격비"/>
      <sheetName val="炷舅_XLS_데이타'!$E$124"/>
      <sheetName val="ls_노임"/>
      <sheetName val="炷舅_XLS"/>
      <sheetName val="기타공사"/>
      <sheetName val="단청(제외)"/>
      <sheetName val="목공집계"/>
      <sheetName val="미장(2)"/>
      <sheetName val="운반"/>
      <sheetName val="지붕(기와)"/>
      <sheetName val="창호"/>
      <sheetName val="동력부하계산"/>
      <sheetName val="EJ"/>
      <sheetName val="7단가"/>
      <sheetName val="타견적(을)"/>
      <sheetName val="부시수량"/>
      <sheetName val="200"/>
      <sheetName val="코드표"/>
      <sheetName val="1.설계기준"/>
      <sheetName val="말뚝지지력산정"/>
      <sheetName val="건축(을)"/>
      <sheetName val="당초내역서"/>
      <sheetName val="천방교접속"/>
      <sheetName val="인사자료총집계"/>
      <sheetName val="1.가설"/>
      <sheetName val="4.목공사"/>
      <sheetName val="덕소내역"/>
      <sheetName val="전기일위대가"/>
      <sheetName val="왕십리방향"/>
      <sheetName val="절감계산"/>
      <sheetName val="주관사업"/>
      <sheetName val="시추주상도"/>
      <sheetName val="참고자료"/>
      <sheetName val="기성내역"/>
      <sheetName val="토공집계표"/>
      <sheetName val="설계예시"/>
      <sheetName val="귀래_설계_공내역서"/>
      <sheetName val="자재_집계표"/>
      <sheetName val="전선_및_전선관"/>
      <sheetName val="단면가정"/>
      <sheetName val="적용기준"/>
      <sheetName val="구조물철거타공정이월"/>
      <sheetName val="부안일위"/>
      <sheetName val="암거단위"/>
      <sheetName val="횡 연장"/>
      <sheetName val="설계가"/>
      <sheetName val="각종단가"/>
      <sheetName val="노 무 비"/>
      <sheetName val="중기사용료"/>
      <sheetName val="진주방향"/>
      <sheetName val="원가"/>
      <sheetName val="소요자재"/>
      <sheetName val="노무산출서"/>
      <sheetName val="횡배수관수량집계"/>
      <sheetName val="횡배수관기초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품셈표"/>
      <sheetName val="공사원가"/>
      <sheetName val="부하(성남)"/>
      <sheetName val="sub"/>
      <sheetName val="N賃率-職"/>
      <sheetName val="기초공"/>
      <sheetName val="기둥(원형)"/>
      <sheetName val="수로단위수량"/>
      <sheetName val="EQUIP-H"/>
      <sheetName val="2.가로등(영구)"/>
      <sheetName val="cable-data"/>
      <sheetName val="계산내역(설비)"/>
      <sheetName val="우수공"/>
      <sheetName val="교대시점"/>
      <sheetName val="연돌일위집계"/>
      <sheetName val="토공실행"/>
      <sheetName val="제잡비"/>
      <sheetName val="토집"/>
      <sheetName val="평형별수량표"/>
      <sheetName val="가설개략"/>
      <sheetName val="을지"/>
      <sheetName val="평당"/>
      <sheetName val="매입세"/>
      <sheetName val="woo(mac)"/>
      <sheetName val="PW3"/>
      <sheetName val="PW4"/>
      <sheetName val="SC1"/>
      <sheetName val="PE"/>
      <sheetName val="PM"/>
      <sheetName val="TR"/>
      <sheetName val="TOTAL_BOQ"/>
      <sheetName val="단목"/>
      <sheetName val="토목수량"/>
      <sheetName val="위치조서"/>
      <sheetName val="과세내역(세부)"/>
      <sheetName val="사전공사"/>
      <sheetName val="가스내역"/>
      <sheetName val="가격조사서"/>
      <sheetName val="부대내역"/>
      <sheetName val="제잡비집계"/>
      <sheetName val="가설건물"/>
      <sheetName val="70%"/>
      <sheetName val="ITEM"/>
      <sheetName val="터널조도"/>
      <sheetName val="공정코드"/>
      <sheetName val="GAS저장소"/>
      <sheetName val="라인마킹"/>
      <sheetName val="위험물저장소"/>
      <sheetName val="일반창고동"/>
      <sheetName val="영업.일1"/>
      <sheetName val="가스(내역)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수목데이타 "/>
      <sheetName val="98지급계획"/>
      <sheetName val="전계가"/>
      <sheetName val="배수판"/>
      <sheetName val="TEL"/>
      <sheetName val="실행(표지,갑,을)"/>
      <sheetName val="-배수구조물⳵토공"/>
      <sheetName val="경상비"/>
      <sheetName val="신청서"/>
      <sheetName val="재료단가"/>
      <sheetName val="공사발의서"/>
      <sheetName val="S0"/>
      <sheetName val="이름정의"/>
      <sheetName val="초기화면"/>
      <sheetName val="기계실 D200"/>
      <sheetName val="PAINT"/>
      <sheetName val="수량집계표"/>
      <sheetName val="공종별수량집계"/>
      <sheetName val="토목"/>
      <sheetName val="실행"/>
      <sheetName val="신표지1"/>
      <sheetName val="邅☳"/>
      <sheetName val="전차선로 물량표"/>
      <sheetName val="한강운반비"/>
      <sheetName val="공통(20-91)"/>
      <sheetName val="01"/>
      <sheetName val="성곽내역서"/>
      <sheetName val="인부신상자료"/>
      <sheetName val="6PILE  (돌출)"/>
      <sheetName val="원형1호맨홀토공수량"/>
      <sheetName val="공사비산출내역"/>
      <sheetName val="내역서(전기)"/>
      <sheetName val="D16"/>
      <sheetName val="D25"/>
      <sheetName val="D22"/>
      <sheetName val="통합내역"/>
      <sheetName val="재정비직인"/>
      <sheetName val="관리,공감"/>
      <sheetName val="프랜트면허"/>
      <sheetName val="Y-WORK"/>
      <sheetName val="자재"/>
      <sheetName val="공사비집계표"/>
      <sheetName val="전등설비"/>
      <sheetName val="현장조사"/>
      <sheetName val="요약&amp;결과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단면 (2)"/>
      <sheetName val="b_balju"/>
      <sheetName val="대공종"/>
      <sheetName val="수량집계"/>
      <sheetName val="A-4"/>
      <sheetName val="직원투입계획"/>
      <sheetName val="하수급견적대비"/>
      <sheetName val="G.R300경비"/>
      <sheetName val="일위대가목록"/>
      <sheetName val="GAEYO"/>
      <sheetName val="월별"/>
      <sheetName val="3BL공동구 수량"/>
      <sheetName val="2호맨홀공제수량"/>
      <sheetName val="신우"/>
      <sheetName val="목차 "/>
      <sheetName val="계획서"/>
      <sheetName val="연장"/>
      <sheetName val="위치도(점용허가용)"/>
      <sheetName val="기계경비일람"/>
      <sheetName val="신규품셈목차"/>
      <sheetName val="시중노임단가"/>
      <sheetName val="설계기준"/>
      <sheetName val="2.2.10.샤시등"/>
      <sheetName val="내역1"/>
      <sheetName val="3.공통공사대비"/>
      <sheetName val="TB-내역서"/>
      <sheetName val="Sheet13"/>
      <sheetName val="발전기"/>
      <sheetName val="Sheet14"/>
      <sheetName val="설계변경조서"/>
      <sheetName val="견적서"/>
      <sheetName val="P-산#1-1(WOWA1)"/>
      <sheetName val="철거산출근거"/>
      <sheetName val="현장관리비 산출내역"/>
      <sheetName val="투자효율분석"/>
      <sheetName val="오억미만"/>
      <sheetName val="ENTRY"/>
      <sheetName val="증감내역서"/>
      <sheetName val="표  지"/>
      <sheetName val="가감수량(2호)"/>
      <sheetName val="맨홀수량산출(2호)"/>
      <sheetName val="1. 설계조건 2.단면가정 3. 하중계산"/>
      <sheetName val="DATA 입력란"/>
      <sheetName val="기성내역서표지"/>
      <sheetName val="※참고자료※"/>
      <sheetName val="재정비내역"/>
      <sheetName val="지적고시내역"/>
      <sheetName val="인건비 "/>
      <sheetName val="table"/>
      <sheetName val="tggwan(mac)"/>
      <sheetName val="TRE TABLE"/>
      <sheetName val="월별입차량"/>
      <sheetName val="X17-TOTAL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우배수"/>
      <sheetName val="원형맨홀수량"/>
      <sheetName val="고창방향"/>
      <sheetName val="설비2차"/>
      <sheetName val="자"/>
      <sheetName val="노"/>
      <sheetName val="설명서"/>
      <sheetName val="예정공정표"/>
      <sheetName val="표지1"/>
      <sheetName val="영창26"/>
      <sheetName val="Front"/>
      <sheetName val="wall"/>
      <sheetName val="현장관리비 "/>
      <sheetName val="청천내"/>
      <sheetName val="cal"/>
      <sheetName val="3.하중산정4.지지력"/>
      <sheetName val="1공구내역서(1)"/>
      <sheetName val="간선토공재집"/>
      <sheetName val="지선토공재집"/>
      <sheetName val="b_balju_cho"/>
      <sheetName val="DATA1"/>
      <sheetName val="unitpric"/>
      <sheetName val="1공구"/>
      <sheetName val="설계예산2"/>
      <sheetName val="요율"/>
      <sheetName val="예정(3)"/>
      <sheetName val="날개벽(시점좌측)"/>
      <sheetName val="결재갑지"/>
      <sheetName val="환율표"/>
      <sheetName val="HVAC"/>
      <sheetName val="결재판(삭제하지말아주세요)"/>
      <sheetName val="O＆P"/>
      <sheetName val="일위_파일"/>
      <sheetName val="테이블"/>
      <sheetName val="설계기준 및 하중계산"/>
      <sheetName val="교대철근집계"/>
      <sheetName val="관내역"/>
      <sheetName val="내역(토목)"/>
      <sheetName val="시화점실행"/>
      <sheetName val="안정검토(온1)"/>
      <sheetName val="환경기계공정표 (3)"/>
      <sheetName val="내역서-전체낙찰율"/>
      <sheetName val="우각부보강"/>
      <sheetName val="차수"/>
      <sheetName val="관기성공.내"/>
      <sheetName val="Ȁ_x0004_夁瓅"/>
      <sheetName val="자재표"/>
      <sheetName val="단가 산출서(산근#1~#102)"/>
      <sheetName val="빙장비사양"/>
      <sheetName val="장비사양"/>
      <sheetName val="직접공사비집계표_7"/>
      <sheetName val="공통가설_8"/>
      <sheetName val="기타시설"/>
      <sheetName val="아파트_9"/>
      <sheetName val="주민복지관"/>
      <sheetName val="지하주차장"/>
      <sheetName val="잡철물"/>
      <sheetName val="LF자재단가"/>
      <sheetName val="Factor"/>
      <sheetName val="General Data"/>
      <sheetName val="1안내역"/>
      <sheetName val="공사대장"/>
      <sheetName val="토적계산"/>
      <sheetName val="공사비총괄표"/>
      <sheetName val="토목-물가"/>
      <sheetName val="F4-F7"/>
      <sheetName val="내역서(기성청구)"/>
      <sheetName val="Cost bd-&quot;A&quot;"/>
      <sheetName val="VXXXXX"/>
      <sheetName val="입출재고현황 (2)"/>
      <sheetName val="집계"/>
      <sheetName val="CC16-내역서"/>
      <sheetName val="도급FORM"/>
      <sheetName val="기준액"/>
      <sheetName val="고개가설"/>
      <sheetName val="수로교총재료집계"/>
      <sheetName val="2000,9월 일위"/>
      <sheetName val="품의서(0217)"/>
      <sheetName val="기성2"/>
      <sheetName val="물가대비표"/>
      <sheetName val="1단계"/>
      <sheetName val="XL4Poppy"/>
      <sheetName val="식재일위대가"/>
      <sheetName val="변경일위"/>
      <sheetName val="Book1"/>
      <sheetName val="용산1(해보)"/>
      <sheetName val="경비"/>
      <sheetName val="I一般比"/>
      <sheetName val="현장지지물물량"/>
      <sheetName val="심사물량"/>
      <sheetName val="심사계산"/>
      <sheetName val="MAT"/>
      <sheetName val="자금청구"/>
      <sheetName val="기성고조서 "/>
      <sheetName val="봉급(직영)"/>
      <sheetName val="경비산출"/>
      <sheetName val="uang"/>
      <sheetName val="H-pile(298x299)"/>
      <sheetName val="H-pile(250x250)"/>
      <sheetName val="노임 단가"/>
      <sheetName val="3연box"/>
      <sheetName val="단 box"/>
      <sheetName val="전선관"/>
      <sheetName val="단위수량"/>
      <sheetName val="단가입력창"/>
      <sheetName val="공종단가표 "/>
      <sheetName val="(A)내역서"/>
      <sheetName val="타공이기수량"/>
      <sheetName val="기타경비"/>
      <sheetName val="잔토처리"/>
      <sheetName val="터파기,되메우기,램머,코아"/>
      <sheetName val="절단,포장깨기"/>
      <sheetName val="공종별자재"/>
      <sheetName val="도시가스현황"/>
      <sheetName val="인제내역"/>
      <sheetName val="기구조직"/>
      <sheetName val="포장자재집계표"/>
      <sheetName val="XXXXXX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소방"/>
      <sheetName val="6.가격조사서 "/>
      <sheetName val="일반문틀 설치"/>
      <sheetName val="샌딩 에폭시 도장"/>
      <sheetName val="스텐문틀설치"/>
      <sheetName val="사업비변경내역(96.9단가)"/>
      <sheetName val="INPUTDATA"/>
      <sheetName val="일위대가(건축)"/>
      <sheetName val="내2"/>
      <sheetName val="투입비"/>
      <sheetName val="철근량"/>
      <sheetName val="경율산정.XLS"/>
      <sheetName val="재료집계표"/>
      <sheetName val="3련 BOX"/>
      <sheetName val="AS복구"/>
      <sheetName val="중기터파기"/>
      <sheetName val="변수값"/>
      <sheetName val="중기상차"/>
      <sheetName val="단가입력"/>
      <sheetName val="암거단위-1련"/>
      <sheetName val="정내"/>
      <sheetName val="내역서1"/>
      <sheetName val="수입"/>
      <sheetName val="단위수량산출"/>
      <sheetName val="산출2-기기동력"/>
      <sheetName val="환율 및 노임"/>
      <sheetName val="속 일위대가"/>
      <sheetName val="자재단가대비표"/>
      <sheetName val="자재단가집계"/>
      <sheetName val="가격"/>
      <sheetName val="별표 "/>
      <sheetName val="무시"/>
      <sheetName val="영동(D)"/>
      <sheetName val="3.바닥판설계"/>
      <sheetName val="대비표"/>
      <sheetName val="가시설수량"/>
      <sheetName val="견적대비표"/>
      <sheetName val="36+45-113-18+19+20I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기자재비"/>
      <sheetName val="사급자재비"/>
      <sheetName val="기슭막이(야면석찰쌓기)"/>
      <sheetName val="교각1"/>
      <sheetName val="취수탑"/>
      <sheetName val="케이블류 OLD"/>
      <sheetName val="접속도로"/>
      <sheetName val="단가산출서 (2)"/>
      <sheetName val="단가산출서"/>
      <sheetName val="증감대비"/>
      <sheetName val="우수받이"/>
      <sheetName val="도장재료산출"/>
      <sheetName val="설비"/>
      <sheetName val="방지책개소별명세"/>
      <sheetName val="실행원가내역"/>
      <sheetName val="직노"/>
      <sheetName val="연결임시"/>
      <sheetName val="기준표"/>
      <sheetName val="5.전사투자계획종함안"/>
      <sheetName val="FAB별"/>
      <sheetName val="안내"/>
      <sheetName val="입력"/>
      <sheetName val="설계서(본관)"/>
      <sheetName val="부표총괄표"/>
      <sheetName val="부속동"/>
      <sheetName val="내역표지"/>
      <sheetName val="냉천부속동"/>
      <sheetName val="토목내역서"/>
      <sheetName val="세부내역서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전체제잡비"/>
      <sheetName val="세골재  T2 변경 현황"/>
      <sheetName val="단가비교표"/>
      <sheetName val="3차설계"/>
      <sheetName val="매원개착터널총괄"/>
      <sheetName val="Sheet7(ㅅ)"/>
      <sheetName val="토공정보"/>
      <sheetName val="날개벽(좌,우=45도,75도)"/>
      <sheetName val="IBM UX"/>
      <sheetName val="장비가동"/>
      <sheetName val="아파트"/>
      <sheetName val="부대시설"/>
      <sheetName val="손익분석"/>
      <sheetName val="일목"/>
      <sheetName val="XREF"/>
      <sheetName val="감가상각누계액"/>
      <sheetName val="견"/>
      <sheetName val="분류"/>
      <sheetName val="RAW DATA"/>
      <sheetName val="건축공사수량"/>
      <sheetName val="신.분"/>
      <sheetName val="총괄집계표"/>
      <sheetName val="설계내역서 "/>
      <sheetName val="소비자가"/>
      <sheetName val="대비표(토공1안)"/>
      <sheetName val="교대"/>
      <sheetName val="카메라"/>
      <sheetName val="관람석제출"/>
      <sheetName val="방호시설검토"/>
      <sheetName val="전익정산집계"/>
      <sheetName val="선급금신청서"/>
      <sheetName val="건축공사"/>
      <sheetName val="예산M12A"/>
      <sheetName val="SCHEDULE"/>
      <sheetName val="ELECTRIC"/>
      <sheetName val="도급"/>
      <sheetName val="#3_일위대가목록"/>
      <sheetName val="SUMMARY(S)"/>
      <sheetName val="도급원가"/>
      <sheetName val="덕전리"/>
      <sheetName val="일반전기"/>
      <sheetName val="EQUIP LIST"/>
      <sheetName val="배수관토공"/>
      <sheetName val="99.12"/>
      <sheetName val="관계주식"/>
      <sheetName val="일위집계(기존)"/>
      <sheetName val="J01"/>
      <sheetName val="제경비"/>
      <sheetName val="투찰내역"/>
      <sheetName val="대비"/>
      <sheetName val="ETC"/>
      <sheetName val="ilch"/>
      <sheetName val="익월작업계힉"/>
      <sheetName val="갑지(추정)"/>
      <sheetName val="샘플표지"/>
      <sheetName val="절감계산(보일러)"/>
      <sheetName val="48일위"/>
      <sheetName val="48수량"/>
      <sheetName val="22수량"/>
      <sheetName val="49일위"/>
      <sheetName val="22일위"/>
      <sheetName val="49수량"/>
      <sheetName val="견적대비"/>
      <sheetName val="앉음벽 (2)"/>
      <sheetName val="실행대비"/>
      <sheetName val="건축(APT,부대동)"/>
      <sheetName val="CON'C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기성(1차) "/>
      <sheetName val="개산공사비"/>
      <sheetName val="목표세부명세"/>
      <sheetName val="MAT_N048"/>
      <sheetName val="공주-교대(A1)"/>
      <sheetName val="BQ"/>
      <sheetName val="Apt내역"/>
      <sheetName val="96보완계획7.12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__4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__5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전기일위목록"/>
      <sheetName val="전기대가"/>
      <sheetName val="산출조서표지"/>
      <sheetName val="공량산출"/>
      <sheetName val="단가산출_목록"/>
      <sheetName val="골재집계"/>
      <sheetName val="일위(PN)"/>
      <sheetName val="공량산출서"/>
      <sheetName val="PC"/>
      <sheetName val="항목(1)"/>
      <sheetName val="BOOK4"/>
      <sheetName val="역T형교대(말뚝기초)"/>
      <sheetName val="포항보고서"/>
      <sheetName val="Macro7"/>
      <sheetName val="평형별㓈_x0019_؟"/>
      <sheetName val="설계서(7)"/>
      <sheetName val="DESIGN CRETERIA"/>
      <sheetName val="계약내역서(을지"/>
      <sheetName val="예산서(6)"/>
      <sheetName val="실행내역"/>
      <sheetName val="주소록"/>
      <sheetName val="현장일보"/>
      <sheetName val="기별"/>
      <sheetName val="예가비교표"/>
      <sheetName val="106C0300"/>
      <sheetName val="Sheet5"/>
      <sheetName val="도배공사언고"/>
      <sheetName val="과단위"/>
      <sheetName val="CTEMCOST"/>
      <sheetName val="수량3"/>
      <sheetName val="단가표"/>
      <sheetName val="c_balju"/>
      <sheetName val="빌딩 안내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대로근거"/>
      <sheetName val="중로근거"/>
      <sheetName val="기성내역서"/>
      <sheetName val="00000"/>
      <sheetName val="일위1"/>
      <sheetName val="물량표"/>
      <sheetName val="45,46"/>
      <sheetName val="오餀ԯ"/>
      <sheetName val="POOM_MOTO"/>
      <sheetName val="POOM_MOTO2"/>
      <sheetName val="000000"/>
      <sheetName val="유림골조"/>
      <sheetName val="보차도경계석"/>
      <sheetName val="설직재-1"/>
      <sheetName val="제직재"/>
      <sheetName val="대구실행"/>
      <sheetName val="배수관공"/>
      <sheetName val="현장경비"/>
      <sheetName val="type-F"/>
      <sheetName val="동일대내"/>
      <sheetName val="예산서"/>
      <sheetName val="원가계산서구조조정"/>
      <sheetName val="기성세부내역서"/>
      <sheetName val="기성원가계산서"/>
      <sheetName val="기성부분내역서"/>
      <sheetName val="적용단위길이"/>
      <sheetName val="피벗테이블데이터분석"/>
      <sheetName val="특수기호강도거푸집"/>
      <sheetName val="종배수관면벽신"/>
      <sheetName val="종배수관(신)"/>
      <sheetName val="관급"/>
      <sheetName val="지입재료비"/>
      <sheetName val="안청갑지"/>
      <sheetName val="신축(단위)"/>
      <sheetName val="인부노임"/>
      <sheetName val="guard(mac)"/>
      <sheetName val="자재운반단가일람표"/>
      <sheetName val="제2~4호표"/>
      <sheetName val="2-나.물가조사서"/>
      <sheetName val="사통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목동세대 산출근거"/>
      <sheetName val="단"/>
      <sheetName val="제수변수량"/>
      <sheetName val="마북 손익분석(CATIA)"/>
      <sheetName val="0.갑지"/>
      <sheetName val="8.현장관리비"/>
      <sheetName val="7.안전관리비"/>
      <sheetName val="C3"/>
      <sheetName val="자재조사표"/>
      <sheetName val="당초"/>
      <sheetName val="배관내역서"/>
      <sheetName val="배관품셈총괄표"/>
      <sheetName val="해평견적"/>
      <sheetName val="중갑지"/>
      <sheetName val="2.토목공사"/>
      <sheetName val="분양가상한산출"/>
      <sheetName val="교각계산"/>
      <sheetName val="본선 토공 분배표"/>
      <sheetName val="용수량(생활용수)"/>
      <sheetName val="변화치수"/>
      <sheetName val="업무분장"/>
      <sheetName val="0_갑지"/>
      <sheetName val="8_현장관리비"/>
      <sheetName val="7_안전관리비"/>
      <sheetName val="인원계획-미화"/>
      <sheetName val="재무가정"/>
      <sheetName val="1Month+Sheet2!"/>
      <sheetName val="단위세대물량"/>
      <sheetName val="99년신청"/>
      <sheetName val="견적 (2)"/>
      <sheetName val="총괄 내역서"/>
      <sheetName val="운반공"/>
      <sheetName val="구의33고"/>
      <sheetName val="참조-(1)"/>
      <sheetName val="자동제어"/>
      <sheetName val="09공임"/>
      <sheetName val="기중"/>
      <sheetName val="일위2"/>
      <sheetName val="내역서 제출"/>
      <sheetName val="전문품의"/>
      <sheetName val="유기공정"/>
      <sheetName val="1회기성을"/>
      <sheetName val="기계경비(시간당)"/>
      <sheetName val="Macro(차단기)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총누계"/>
      <sheetName val="산출기준(파견전산실)"/>
      <sheetName val="10월"/>
      <sheetName val="L_RPTA05_목록"/>
      <sheetName val="건축공사집계"/>
      <sheetName val="변경총괄지(1)"/>
      <sheetName val="노단"/>
      <sheetName val="Sheet17"/>
      <sheetName val="관로토공"/>
      <sheetName val="중기손료"/>
      <sheetName val="퇴직공제부금산출근거"/>
      <sheetName val="평균높이산출근거"/>
      <sheetName val="횡배수관위치조서"/>
      <sheetName val="매립"/>
      <sheetName val="대,유,램"/>
      <sheetName val="자재단가_사급"/>
      <sheetName val="중기기준"/>
      <sheetName val="중기적산목록"/>
      <sheetName val="제수문"/>
      <sheetName val="1호토공"/>
      <sheetName val="좌홍배수장"/>
      <sheetName val="좌홍배수장토공"/>
      <sheetName val="단면(직벽형)-H=1m"/>
      <sheetName val="SLAB&quot;1&quot;"/>
      <sheetName val="공사비집계표(서해안고속도로)"/>
      <sheetName val="PriceSummary"/>
      <sheetName val="PIPE(UG)내역"/>
      <sheetName val="COPING"/>
      <sheetName val="도급내역서(3)"/>
      <sheetName val="J直材4"/>
      <sheetName val="Summary Sheet"/>
      <sheetName val="AHU집계"/>
      <sheetName val="공조기휀"/>
      <sheetName val="공조기"/>
      <sheetName val="보건노"/>
      <sheetName val="도"/>
      <sheetName val="E_P_T수량산출서2"/>
      <sheetName val="Ⅶ-2_현장경비산출2"/>
      <sheetName val="단가표_(2)1"/>
      <sheetName val="6PILE__(돌출)"/>
      <sheetName val="기계실_D200"/>
      <sheetName val="1_가설"/>
      <sheetName val="4_목공사"/>
      <sheetName val="영업_일1"/>
      <sheetName val="3련_BOX"/>
      <sheetName val="횡_연장"/>
      <sheetName val="목차_"/>
      <sheetName val="입출재고현황_(2)"/>
      <sheetName val="수목데이타_"/>
      <sheetName val="주빔의_설계"/>
      <sheetName val="3_공통공사대비"/>
      <sheetName val="전차선로_물량표"/>
      <sheetName val="2_2_10_샤시등"/>
      <sheetName val="G_R300경비"/>
      <sheetName val="현장관리비_"/>
      <sheetName val="3_하중산정4_지지력"/>
      <sheetName val="3_바닥판설계"/>
      <sheetName val="현장관리비_산출내역"/>
      <sheetName val="3BL공동구_수량"/>
      <sheetName val="수주추정"/>
      <sheetName val="금액집계"/>
      <sheetName val="현금"/>
      <sheetName val="연결관산출조서"/>
      <sheetName val="5사남"/>
      <sheetName val="copy"/>
      <sheetName val="서식"/>
      <sheetName val="계측제어설비"/>
      <sheetName val="PL단가산정"/>
      <sheetName val="그림"/>
      <sheetName val="그림2"/>
      <sheetName val="N賃԰_x0000__x0000_"/>
      <sheetName val="기준비용"/>
      <sheetName val="UPDATA"/>
      <sheetName val="마감LIST-1"/>
      <sheetName val="성곽내역헾"/>
      <sheetName val="포장집계"/>
      <sheetName val="포장연장"/>
      <sheetName val="mcc일위대가"/>
      <sheetName val="SPC노임(5월)"/>
      <sheetName val="총괄집퀀ᦔ"/>
      <sheetName val="연돌일退←_xdc00_"/>
      <sheetName val="연돌일위退←"/>
      <sheetName val="연돌일_x0000__x0000_Ԁ"/>
      <sheetName val="선급비용"/>
      <sheetName val="99년하반기"/>
      <sheetName val="가설(사)"/>
      <sheetName val="목집(사)"/>
      <sheetName val="운반(사)"/>
      <sheetName val="지붕(사)"/>
      <sheetName val="아파트 "/>
      <sheetName val="단가비교표_공통1"/>
      <sheetName val="기본일위"/>
      <sheetName val="램머"/>
      <sheetName val="1SGATE97"/>
      <sheetName val="횡배수관"/>
      <sheetName val="공량산출근거서"/>
      <sheetName val="단가(자재)"/>
      <sheetName val="단가(노임)"/>
      <sheetName val="기초목록"/>
      <sheetName val="표 지"/>
      <sheetName val="GI-LIST"/>
      <sheetName val="공용시설내역"/>
      <sheetName val="loading"/>
      <sheetName val="일반자료"/>
      <sheetName val="2.도실원내역(원본)"/>
      <sheetName val="토공A"/>
      <sheetName val="기별(종합)"/>
      <sheetName val="공사"/>
      <sheetName val="당정동공통이수"/>
      <sheetName val="당정동경상이수"/>
      <sheetName val="표층포설및다짐"/>
      <sheetName val="산출동탄"/>
      <sheetName val="석축단"/>
      <sheetName val="마포토정"/>
      <sheetName val="대림경상68억"/>
      <sheetName val="단중표-ST"/>
      <sheetName val="물량산출"/>
      <sheetName val="분석대장"/>
      <sheetName val="base"/>
      <sheetName val="내역서을지"/>
      <sheetName val="산근1,2"/>
      <sheetName val="6. 안전관리비"/>
      <sheetName val="원본(갑지)"/>
      <sheetName val="차액보증"/>
      <sheetName val="공사설명서외"/>
      <sheetName val="영창2餀"/>
      <sheetName val="영창2"/>
      <sheetName val="일위총괄표"/>
      <sheetName val="11.닥트설치공사(bm)"/>
      <sheetName val="[수목일위.XLS][수목일위.XLS]el________2"/>
      <sheetName val="[수목일위.XLS][수목일위.XLS]el________3"/>
      <sheetName val="토공(우물통,기타) "/>
      <sheetName val="4차원가계산서"/>
      <sheetName val="제경비율"/>
      <sheetName val="부재력정리"/>
      <sheetName val="공문"/>
      <sheetName val="표준계약서"/>
      <sheetName val="총괄서"/>
      <sheetName val="J형측구단위수량"/>
      <sheetName val="단가조사표"/>
      <sheetName val="일위대가(계측기설치)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Requirement(Work Crew)"/>
      <sheetName val="CAT_5"/>
      <sheetName val="실행내역 "/>
      <sheetName val="청-교대(A1-A2)"/>
      <sheetName val="2.냉난방설비공사"/>
      <sheetName val="과천MAIN"/>
      <sheetName val="총_구조물공"/>
      <sheetName val="내역서(ebs)"/>
      <sheetName val="참고사항"/>
      <sheetName val="근로자자료입력"/>
      <sheetName val="도급기성"/>
      <sheetName val="배수장토목공사비"/>
      <sheetName val="제잡비계산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단가일람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단가목록"/>
      <sheetName val="A LINE"/>
      <sheetName val="입력란"/>
      <sheetName val="97노임단가"/>
      <sheetName val="00상노임"/>
      <sheetName val="공사진행"/>
      <sheetName val="자재목록"/>
      <sheetName val="노임목록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목록"/>
      <sheetName val="총괄변경내역서"/>
      <sheetName val="3.건축(현장안)"/>
      <sheetName val="말뚝물량"/>
      <sheetName val="원가계산서(남측)"/>
      <sheetName val="단가조사서"/>
      <sheetName val="h-013211-2"/>
      <sheetName val="한일양산"/>
      <sheetName val="공사현황"/>
      <sheetName val="군남내역서"/>
      <sheetName val="6.단가조사표"/>
      <sheetName val="2.노무비"/>
      <sheetName val="2-1.노무비단가"/>
      <sheetName val="5.폐기물운반비"/>
      <sheetName val="4.폐기물량"/>
      <sheetName val="철거산ԯ_x0000_缀"/>
      <sheetName val="8.PILE  (돌출)"/>
      <sheetName val="하도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정산내역서"/>
      <sheetName val="전압강하자료"/>
      <sheetName val="[수목일위.XLS][수목일위.XLS]el________6"/>
      <sheetName val="[수목일위.XLS][수목일위.XLS]el________7"/>
      <sheetName val="일위헾】_x0005__x0000_"/>
      <sheetName val="공사비명세서"/>
      <sheetName val="3도로"/>
      <sheetName val="BS1(302)"/>
      <sheetName val="단위량당중기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재료산출"/>
      <sheetName val="표준내역"/>
      <sheetName val="1.일위대가"/>
      <sheetName val="금전출납"/>
      <sheetName val="씨링(물가조사)"/>
      <sheetName val="씨링(기계경비)"/>
      <sheetName val="공비현2"/>
      <sheetName val="자재집게표 "/>
      <sheetName val="수원공매수"/>
      <sheetName val="내역(전체-변경)"/>
      <sheetName val="수량산출표"/>
      <sheetName val="댐구조도"/>
      <sheetName val="세월교산출기초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복공계산"/>
      <sheetName val="상부공"/>
      <sheetName val="추가예산"/>
      <sheetName val="노임 (2차)"/>
      <sheetName val="[수목일위.XLS][수목일위.XLS]el_______12"/>
      <sheetName val="[수목일위.XLS][수목일위.XLS]el_______13"/>
      <sheetName val="회로내역(승인)"/>
      <sheetName val="PROJECT BRIEF"/>
      <sheetName val="[수목일위.XLS][수목일위.XLS]el________8"/>
      <sheetName val="[수목일위.XLS][수목일위.XLS]el________9"/>
      <sheetName val="단중표"/>
      <sheetName val="[수목일위.XLS][수목일위.XLS]el_______10"/>
      <sheetName val="[수목일위.XLS][수목일위.XLS]el_______11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>
        <row r="2">
          <cell r="E2">
            <v>23200</v>
          </cell>
        </row>
      </sheetData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/>
      <sheetData sheetId="823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/>
      <sheetData sheetId="856"/>
      <sheetData sheetId="857" refreshError="1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/>
      <sheetData sheetId="1082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/>
      <sheetData sheetId="1115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집계"/>
      <sheetName val="자재산출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"/>
    </sheetNames>
    <sheetDataSet>
      <sheetData sheetId="0" refreshError="1">
        <row r="9">
          <cell r="R9">
            <v>0.26</v>
          </cell>
        </row>
        <row r="20">
          <cell r="R20">
            <v>1.8</v>
          </cell>
        </row>
        <row r="37">
          <cell r="R37">
            <v>1</v>
          </cell>
        </row>
        <row r="39">
          <cell r="R39">
            <v>2</v>
          </cell>
        </row>
        <row r="47">
          <cell r="R47">
            <v>8.64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  <sheetName val="수량3"/>
      <sheetName val="일위대가"/>
      <sheetName val="터파기및재료"/>
      <sheetName val="1호맨홀가감수량"/>
      <sheetName val="가시설(TYPE-A)"/>
      <sheetName val="1-1평균터파기고(1)"/>
      <sheetName val="1호맨홀수량산출"/>
      <sheetName val="구분표"/>
      <sheetName val="제원입력"/>
      <sheetName val="BOX 단위수량"/>
      <sheetName val="박스제원"/>
      <sheetName val="데이타"/>
      <sheetName val="식재인부"/>
      <sheetName val="중기사용료"/>
      <sheetName val="도급"/>
      <sheetName val="토목주소"/>
      <sheetName val="산출내역서집계표"/>
      <sheetName val="조명시설"/>
      <sheetName val="3BL공동구 수량"/>
      <sheetName val="COPING"/>
      <sheetName val="기둥(원형)"/>
      <sheetName val="기초공"/>
      <sheetName val="장비집계"/>
      <sheetName val="식생블럭단위수량"/>
      <sheetName val="가압장 수량산출"/>
      <sheetName val="#REF"/>
      <sheetName val="SLAB&quot;1&quot;"/>
      <sheetName val="일반수량산출"/>
      <sheetName val="2"/>
      <sheetName val="수로BOX"/>
      <sheetName val="데리네이타현황"/>
      <sheetName val="DATE"/>
      <sheetName val="내역서"/>
      <sheetName val="Sheet1"/>
      <sheetName val="수지표"/>
      <sheetName val="셀명"/>
      <sheetName val="INPUT(덕도방향-시점)"/>
      <sheetName val="ITEM"/>
      <sheetName val="대창(함평)-창열"/>
      <sheetName val="대창(장성)"/>
      <sheetName val="포장물량집계"/>
      <sheetName val="부대내역"/>
    </sheetNames>
    <sheetDataSet>
      <sheetData sheetId="0" refreshError="1">
        <row r="78">
          <cell r="R78">
            <v>126.16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구체"/>
      <sheetName val="좌측날개벽"/>
      <sheetName val="우측날개벽"/>
      <sheetName val="단위수량산출"/>
      <sheetName val="데이타"/>
      <sheetName val="식재인부"/>
      <sheetName val="99노임기준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Sheet1 (2)"/>
      <sheetName val="관급자재대"/>
      <sheetName val="일위대가표"/>
      <sheetName val="관접합및부설"/>
      <sheetName val="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구"/>
      <sheetName val="차도,토사-150"/>
      <sheetName val="차도,풍화암-150"/>
      <sheetName val="차도,발파암-150"/>
      <sheetName val="차도,토사-200"/>
      <sheetName val="차도,풍화암-200"/>
      <sheetName val="차도,발파암-200"/>
      <sheetName val="차도,토사-300"/>
      <sheetName val="차도,풍화암-300"/>
      <sheetName val="차도,발파암-300"/>
      <sheetName val="차도,토사-400"/>
      <sheetName val="차도,풍화암-400"/>
      <sheetName val="차도,발파암-400"/>
      <sheetName val="상수관연장조서"/>
      <sheetName val="Sheet1"/>
      <sheetName val="Sheet2"/>
      <sheetName val="Sheet3"/>
      <sheetName val="DATE"/>
      <sheetName val="토목검측서"/>
      <sheetName val="일위대가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데이타"/>
      <sheetName val="예가표"/>
      <sheetName val="증감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실행대비"/>
      <sheetName val="Sheet1"/>
      <sheetName val="일위대가"/>
      <sheetName val="갑지1"/>
      <sheetName val="현장경상비"/>
      <sheetName val="원가"/>
      <sheetName val="갑지(추정)"/>
      <sheetName val="협력업체"/>
      <sheetName val="식재인부"/>
      <sheetName val="샤워실위생"/>
      <sheetName val="DATE"/>
      <sheetName val="중기사용료"/>
      <sheetName val="현장관리비"/>
      <sheetName val="시멘트"/>
      <sheetName val="일위대가표"/>
      <sheetName val="노임이"/>
      <sheetName val="실행예산-변경분"/>
      <sheetName val="견적의뢰"/>
      <sheetName val="작성"/>
      <sheetName val="집계표"/>
      <sheetName val="동원인원"/>
      <sheetName val="Total"/>
      <sheetName val="입찰견적보고서"/>
      <sheetName val="금액"/>
      <sheetName val="판매시설"/>
      <sheetName val="평가데이터"/>
      <sheetName val="#REF"/>
      <sheetName val="수량집계"/>
      <sheetName val="계DATA"/>
      <sheetName val="실DATA "/>
      <sheetName val="건축직영"/>
      <sheetName val="노임단가"/>
      <sheetName val="요율"/>
      <sheetName val="산업"/>
      <sheetName val="음료실행"/>
      <sheetName val=" 갑  지 "/>
      <sheetName val="지수980731이후"/>
      <sheetName val="내역서(1)"/>
      <sheetName val="내역표지"/>
      <sheetName val="설계서(7)"/>
      <sheetName val="개요"/>
      <sheetName val="현장관리"/>
      <sheetName val="프랜트면허"/>
      <sheetName val="토목주소"/>
      <sheetName val="소비자가"/>
      <sheetName val="주식"/>
      <sheetName val="조직도"/>
      <sheetName val="공정표"/>
      <sheetName val="코스모공장 (어음)"/>
      <sheetName val="실행"/>
      <sheetName val="조내역"/>
      <sheetName val="조건"/>
      <sheetName val="공구"/>
      <sheetName val="총괄내역서"/>
      <sheetName val="을"/>
      <sheetName val="총괄"/>
      <sheetName val="공문"/>
      <sheetName val="인제내역"/>
      <sheetName val="건축내역서"/>
      <sheetName val="갑지"/>
      <sheetName val="실DATA_"/>
      <sheetName val="GAEYO"/>
      <sheetName val="참조"/>
      <sheetName val="A 견적"/>
      <sheetName val="실행(ALT1)"/>
      <sheetName val="경산"/>
      <sheetName val="내역서2안"/>
      <sheetName val="원가계산서(거목)"/>
      <sheetName val="원가계산서(다숲)"/>
      <sheetName val="원가계산서(법정외주)"/>
      <sheetName val="수량산출"/>
      <sheetName val="공사개요"/>
      <sheetName val="내역서"/>
      <sheetName val="COVER"/>
      <sheetName val="계약내역(2)"/>
      <sheetName val="일위대가목록"/>
      <sheetName val="조명시설"/>
      <sheetName val="SAM"/>
      <sheetName val="변수값"/>
      <sheetName val="중기상차"/>
      <sheetName val="AS복구"/>
      <sheetName val="중기터파기"/>
      <sheetName val="인사자료총집계"/>
      <sheetName val="기초단가"/>
      <sheetName val="목차"/>
      <sheetName val="Sheet5"/>
      <sheetName val="값"/>
      <sheetName val="건축공사실행"/>
      <sheetName val="내역"/>
      <sheetName val="재료"/>
      <sheetName val="납부서"/>
      <sheetName val="사급자재"/>
      <sheetName val="SPEC"/>
      <sheetName val="원가계산서"/>
      <sheetName val="견적"/>
      <sheetName val="수량-양식"/>
      <sheetName val="_갑__지_"/>
      <sheetName val="환경기계공정표 (3)"/>
      <sheetName val="FAB별"/>
      <sheetName val="을지"/>
      <sheetName val="아파트"/>
      <sheetName val="시설물일위"/>
      <sheetName val="가설공사"/>
      <sheetName val="단가결정"/>
      <sheetName val="내역아"/>
      <sheetName val="울타리"/>
      <sheetName val="CTEMCOST"/>
      <sheetName val="설계명세서"/>
      <sheetName val="관접합및부설"/>
      <sheetName val="단가"/>
      <sheetName val="원가data"/>
      <sheetName val="카펫타일"/>
      <sheetName val="기안"/>
      <sheetName val="기계경비(시간당)"/>
      <sheetName val="램머"/>
      <sheetName val="본실행경비"/>
      <sheetName val="입력데이타"/>
      <sheetName val="원가계산"/>
      <sheetName val="물가대비표"/>
      <sheetName val="금액내역서"/>
      <sheetName val="투찰내역서"/>
      <sheetName val="전등설비"/>
      <sheetName val="입찰안"/>
      <sheetName val="개산공사비"/>
      <sheetName val="단가 (2)"/>
      <sheetName val="Y-WORK"/>
      <sheetName val="01"/>
      <sheetName val="연돌일위집계"/>
      <sheetName val="BID"/>
      <sheetName val="용역비내역-진짜"/>
      <sheetName val="식재수량표"/>
      <sheetName val="일위목록"/>
      <sheetName val="6PILE  (돌출)"/>
      <sheetName val="구성비"/>
      <sheetName val="내역서1999.8최종"/>
      <sheetName val="단중표"/>
      <sheetName val="건축"/>
      <sheetName val="Sheet1 (2)"/>
      <sheetName val="총 원가계산"/>
      <sheetName val="노무비"/>
      <sheetName val="총괄갑 "/>
      <sheetName val="일위"/>
      <sheetName val="제경비율"/>
      <sheetName val="시중노임단가"/>
      <sheetName val="SG"/>
      <sheetName val="5사남"/>
      <sheetName val="원가계산하도"/>
      <sheetName val="실행철강하도"/>
      <sheetName val="견적조건"/>
      <sheetName val="6호기"/>
      <sheetName val="날개벽수량표"/>
      <sheetName val="화전내"/>
      <sheetName val="F4-F7"/>
      <sheetName val="벽체물량산출서"/>
      <sheetName val="지수"/>
      <sheetName val="---FAB#1업무일지---"/>
      <sheetName val="EQT-ESTN"/>
      <sheetName val="표지"/>
      <sheetName val="변경내역서"/>
      <sheetName val="11-2.아파트내역"/>
      <sheetName val="DATA1"/>
      <sheetName val="자재단가"/>
      <sheetName val="장비경비"/>
      <sheetName val="국내조달(통합-1)"/>
      <sheetName val="수배전반"/>
      <sheetName val="차액보증"/>
      <sheetName val="정보"/>
      <sheetName val="전기"/>
      <sheetName val="물량표"/>
      <sheetName val="노무"/>
      <sheetName val="진주방향"/>
      <sheetName val="추정_최근현장"/>
      <sheetName val="리스트_최근현장"/>
      <sheetName val="팩스리스트"/>
      <sheetName val="참고사항"/>
      <sheetName val="근로자자료입력"/>
      <sheetName val=" 견적서"/>
      <sheetName val="공통가설"/>
      <sheetName val="건축집계표"/>
      <sheetName val="당정동경상이수"/>
      <sheetName val="당정동공통이수"/>
      <sheetName val="계산서(곡선부)"/>
      <sheetName val="포장재료집계표"/>
      <sheetName val="날개벽(시점좌측)"/>
      <sheetName val="1차 내역서"/>
      <sheetName val="파일의이용"/>
      <sheetName val="공종목록표"/>
      <sheetName val="기초입력 DATA"/>
      <sheetName val="ilch"/>
      <sheetName val="노임단가 (2)"/>
      <sheetName val="총괄집계표"/>
      <sheetName val="factor(건축)"/>
      <sheetName val="산근"/>
      <sheetName val="세금자료"/>
      <sheetName val="총투입계"/>
      <sheetName val="합천내역"/>
      <sheetName val="출입자명단"/>
      <sheetName val="일위산출"/>
      <sheetName val="실행내역"/>
      <sheetName val="직재"/>
      <sheetName val="교통대책내역"/>
      <sheetName val="사진대지"/>
      <sheetName val="실행_ALT1_"/>
      <sheetName val="자재가격조사표"/>
      <sheetName val="001"/>
      <sheetName val="노임"/>
      <sheetName val="건축공사집계"/>
      <sheetName val="상호참고자료"/>
      <sheetName val="발주처자료입력"/>
      <sheetName val="회사기본자료"/>
      <sheetName val="하자보증자료"/>
      <sheetName val="기술자관련자료"/>
      <sheetName val="C3"/>
      <sheetName val="플랜트 설치"/>
      <sheetName val="Option"/>
      <sheetName val="FORM-0"/>
      <sheetName val="수리결과"/>
      <sheetName val="TYPE-A"/>
      <sheetName val="inter"/>
      <sheetName val="TEST1"/>
      <sheetName val="배명(단가)"/>
      <sheetName val="견적갑지"/>
      <sheetName val="물량내역"/>
      <sheetName val="Sheet2"/>
      <sheetName val="자단"/>
      <sheetName val="장비집계"/>
      <sheetName val="예산서"/>
      <sheetName val="내역서01"/>
      <sheetName val="2-1. 경관조명 내역총괄표"/>
      <sheetName val="COST"/>
      <sheetName val="0"/>
      <sheetName val="PAINT"/>
      <sheetName val="인건비 "/>
      <sheetName val="해평견적"/>
      <sheetName val="직접경비"/>
      <sheetName val="직접인건비"/>
      <sheetName val="토목공사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차수"/>
      <sheetName val="산출"/>
      <sheetName val="중기조종사 단위단가"/>
      <sheetName val="BSD (2)"/>
      <sheetName val="말뚝지지력산정"/>
      <sheetName val="CONCRETE"/>
      <sheetName val="설계서"/>
      <sheetName val="업무분장"/>
      <sheetName val="건축내역"/>
      <sheetName val="수목단가"/>
      <sheetName val="시설수량표"/>
      <sheetName val="청천내"/>
      <sheetName val="CON'C"/>
      <sheetName val="설계내역"/>
      <sheetName val="2공구산출내역"/>
      <sheetName val="설명서 "/>
      <sheetName val="토목"/>
      <sheetName val="역T형교대(말뚝기초)"/>
      <sheetName val="용수량(생활용수)"/>
      <sheetName val="계목분류"/>
      <sheetName val="일위대가 "/>
      <sheetName val="설계서(본관)"/>
      <sheetName val="2000년1차"/>
      <sheetName val="유림골조"/>
      <sheetName val="골조시행"/>
      <sheetName val="현장별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적격심사표"/>
      <sheetName val="건축실행"/>
      <sheetName val="결재판"/>
      <sheetName val="pier(각형)"/>
      <sheetName val="경비"/>
      <sheetName val="공사_산출"/>
      <sheetName val="철거산출근거"/>
      <sheetName val="FOB발"/>
      <sheetName val="입력"/>
      <sheetName val="배수내역"/>
      <sheetName val="공사통보서"/>
      <sheetName val="집계"/>
      <sheetName val="980731"/>
      <sheetName val="Sheet3"/>
      <sheetName val="1"/>
      <sheetName val="2"/>
      <sheetName val="3"/>
      <sheetName val="4"/>
      <sheetName val="5"/>
      <sheetName val="6"/>
      <sheetName val="입력시트"/>
      <sheetName val="구분자"/>
      <sheetName val="간지"/>
      <sheetName val="공사요율"/>
      <sheetName val="단가및재료비"/>
      <sheetName val="배관배선내역"/>
      <sheetName val="설비내역서"/>
      <sheetName val="전기내역서"/>
      <sheetName val="기성"/>
      <sheetName val="신.분"/>
      <sheetName val="설비공사"/>
      <sheetName val="토공집계"/>
      <sheetName val="05-원가계산"/>
      <sheetName val="C1.공사개요"/>
      <sheetName val="실행(1)"/>
      <sheetName val="A1.스케쥴"/>
      <sheetName val="3월팀계 "/>
      <sheetName val="기초일위"/>
      <sheetName val="시설일위"/>
      <sheetName val="조명일위"/>
      <sheetName val="정부노임단가"/>
      <sheetName val="철콘"/>
      <sheetName val="계정"/>
      <sheetName val="중기사용료산출근거"/>
      <sheetName val="단가 및 재료비"/>
      <sheetName val="단가(자재)"/>
      <sheetName val="단가(노임)"/>
      <sheetName val="기초목록"/>
      <sheetName val="단가대비표"/>
      <sheetName val="연도별노무비(신)"/>
      <sheetName val="산출서"/>
      <sheetName val="우수받이재료집계표"/>
      <sheetName val="전선 및 전선관-자유로"/>
      <sheetName val="관로터파기-자유로"/>
      <sheetName val="새공통"/>
      <sheetName val="예정공정표"/>
      <sheetName val="초기화면"/>
      <sheetName val="관급자재"/>
      <sheetName val="퍼스트"/>
      <sheetName val="계획금액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00000"/>
      <sheetName val="단가조사"/>
      <sheetName val="Sheet4"/>
      <sheetName val="참조M"/>
      <sheetName val="소요자재"/>
      <sheetName val="단기차입금"/>
      <sheetName val="견적율"/>
      <sheetName val="wall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수량명세서"/>
      <sheetName val="단가산출2"/>
      <sheetName val="단가산출1"/>
      <sheetName val="품셈표"/>
      <sheetName val="경쟁실분"/>
      <sheetName val="신축(단위)"/>
      <sheetName val="수정시산표"/>
      <sheetName val="매출현황"/>
      <sheetName val="등록자료"/>
      <sheetName val="입력정보"/>
      <sheetName val="백암비스타내역"/>
      <sheetName val="토공사"/>
      <sheetName val="설계예산서"/>
      <sheetName val="예산내역서"/>
      <sheetName val="측량요율"/>
      <sheetName val="자재대"/>
      <sheetName val="APT"/>
      <sheetName val="회사정보"/>
      <sheetName val="현금및현금등가물"/>
      <sheetName val="한강운반비"/>
      <sheetName val="Customer Databas"/>
      <sheetName val="울산시산표"/>
      <sheetName val="경영상태"/>
      <sheetName val="2003상반기노임기준"/>
      <sheetName val="MAT_N048"/>
      <sheetName val="DATA 입력란"/>
      <sheetName val="수목표준대가"/>
      <sheetName val="횡배수관"/>
      <sheetName val="1-최종안"/>
      <sheetName val="사업분석-분양가결정"/>
      <sheetName val="삭제금지단가"/>
      <sheetName val="최적단면"/>
      <sheetName val="설계명세서-2"/>
      <sheetName val="FD"/>
      <sheetName val="LD"/>
      <sheetName val="대비"/>
      <sheetName val="5-1신설물량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사업총괄"/>
      <sheetName val="BTL시설예산 기준표"/>
      <sheetName val="5.학교신설예산 집행(01~08)"/>
      <sheetName val="점검결과(08년 100교 지원)"/>
      <sheetName val="경율산정.XLS"/>
      <sheetName val="간접"/>
      <sheetName val="[내역서(ͭ_x0000_ͭ_x0000__x001c__x0000__x001c__x0000_가표"/>
      <sheetName val="토목내역"/>
      <sheetName val="Apt내역"/>
      <sheetName val="BLOCK(1)"/>
      <sheetName val="투입비분석표"/>
      <sheetName val="주공 갑지"/>
      <sheetName val="D"/>
      <sheetName val="아파트기별"/>
      <sheetName val="공리일"/>
      <sheetName val="목표세부명세"/>
      <sheetName val="[내역서(ͭ?ͭ?_x001c_?_x001c_?가표"/>
      <sheetName val="본선토량운반계산서(1)0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총괄표"/>
      <sheetName val="공사내역"/>
      <sheetName val="-치수표(곡선부)"/>
      <sheetName val="하도정산계약분"/>
      <sheetName val="용역비내역_진짜"/>
      <sheetName val="빙장비사양"/>
      <sheetName val="장비사양"/>
      <sheetName val="노무비단가"/>
      <sheetName val="工완성공사율"/>
      <sheetName val="코드"/>
      <sheetName val="자판실행"/>
      <sheetName val="21301동"/>
      <sheetName val="설계조건"/>
      <sheetName val="토사(PE)"/>
      <sheetName val="터널조도"/>
      <sheetName val="ateCodes_x0000_TimeCodes_x0000_OverrideShor"/>
      <sheetName val="공사내역서"/>
      <sheetName val="1안98Billing"/>
      <sheetName val="신_분"/>
      <sheetName val="제경비"/>
      <sheetName val="실적공사비"/>
      <sheetName val="입력(K0)"/>
      <sheetName val="장비기준"/>
      <sheetName val="재료비"/>
      <sheetName val="환율"/>
      <sheetName val="2.고용보험료산출근거"/>
      <sheetName val="전차선로 물량표"/>
      <sheetName val="내역서 제출"/>
      <sheetName val="연부97-1"/>
      <sheetName val="#3_일위대가목록"/>
      <sheetName val="9811"/>
      <sheetName val="아파트 "/>
      <sheetName val="견적1"/>
      <sheetName val="일위_파일"/>
      <sheetName val="매입세율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부하(성남)"/>
      <sheetName val="문학간접"/>
      <sheetName val="분석대장"/>
      <sheetName val="base"/>
      <sheetName val="노임단가표"/>
      <sheetName val="손익집계(공장별)"/>
      <sheetName val="출력"/>
      <sheetName val="4동급수"/>
      <sheetName val="소업1교"/>
      <sheetName val="전익자재"/>
      <sheetName val="DATA"/>
      <sheetName val="99년신청"/>
      <sheetName val="ateCodes"/>
      <sheetName val="금회지출"/>
      <sheetName val="9-1차이내역"/>
      <sheetName val="VST재료산출"/>
      <sheetName val="1안"/>
      <sheetName val="교각1"/>
      <sheetName val="낙찰표"/>
      <sheetName val="양식3"/>
      <sheetName val="영동(D)"/>
      <sheetName val="수량3"/>
      <sheetName val="물가시세"/>
      <sheetName val="친환경주택"/>
      <sheetName val="총계"/>
      <sheetName val="6동"/>
      <sheetName val="우배수"/>
      <sheetName val="계산식"/>
      <sheetName val="간선계산"/>
      <sheetName val="월별수입"/>
      <sheetName val="금융비용"/>
      <sheetName val="관련부서"/>
      <sheetName val="자재단가비교표"/>
      <sheetName val="Macro(전선)"/>
      <sheetName val="도급"/>
      <sheetName val="b_balju_cho"/>
      <sheetName val="계정code"/>
      <sheetName val="조도계산서 (도서)"/>
      <sheetName val="품셈 "/>
      <sheetName val="방화도료"/>
      <sheetName val="내역1"/>
      <sheetName val="[내역서(ͭ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물류최종8월7"/>
      <sheetName val="인수공"/>
      <sheetName val="보증종류"/>
      <sheetName val="수지표"/>
      <sheetName val="셀명"/>
      <sheetName val="database"/>
      <sheetName val="산출근거-배전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_견적서"/>
      <sheetName val="1차_내역서"/>
      <sheetName val="기초입력_DATA"/>
      <sheetName val="노임단가_(2)"/>
      <sheetName val="2-1__경관조명_내역총괄표"/>
      <sheetName val="중기조종사_단위단가"/>
      <sheetName val="플랜트_설치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전선_및_전선관-자유로"/>
      <sheetName val="C1_공사개요"/>
      <sheetName val="A1_스케쥴"/>
      <sheetName val="일위대가_"/>
      <sheetName val="인건비_"/>
      <sheetName val="단가_및_재료비"/>
      <sheetName val="주공_갑지"/>
      <sheetName val="아파트_내역"/>
      <sheetName val="AS포장복구_"/>
      <sheetName val="G_R300경비"/>
      <sheetName val="3월팀계_"/>
      <sheetName val="Customer_Databas"/>
      <sheetName val="[내역서(ͭͭ가표"/>
      <sheetName val="DATA_입력란"/>
      <sheetName val="COVER-P"/>
      <sheetName val="EQUIP LIST"/>
      <sheetName val="일위-1"/>
      <sheetName val="일위-2"/>
      <sheetName val="일위-3"/>
      <sheetName val="일위-4"/>
      <sheetName val="일위-5"/>
      <sheetName val="기계경비"/>
      <sheetName val="시행후면적"/>
      <sheetName val="수지예산"/>
      <sheetName val="5.직원투입현황"/>
      <sheetName val="각형맨홀"/>
      <sheetName val="&quot;"/>
      <sheetName val="NYS"/>
      <sheetName val="산출내역서집계표"/>
      <sheetName val="1.설계조건"/>
      <sheetName val="45,46"/>
      <sheetName val="6-1. 관개량조서"/>
      <sheetName val="수목데이타"/>
      <sheetName val="1.동력공사"/>
      <sheetName val="수량산출(음암)"/>
      <sheetName val="데리네이타현황"/>
      <sheetName val="견적내역서"/>
      <sheetName val="관급자재대"/>
      <sheetName val="연결임시"/>
      <sheetName val="본부소개"/>
      <sheetName val="장문교(대전)"/>
      <sheetName val="실행내역서 "/>
      <sheetName val="손익분석"/>
      <sheetName val="XL4Poppy"/>
      <sheetName val="사통"/>
      <sheetName val="설계가"/>
      <sheetName val="판가반영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참고"/>
      <sheetName val="BQ(실행)"/>
      <sheetName val="견적단가"/>
      <sheetName val="회선별대책안(한전)"/>
      <sheetName val="CC16-내역서"/>
      <sheetName val="수안보-MBR1"/>
      <sheetName val="일일작업현황"/>
      <sheetName val="관람석제출"/>
      <sheetName val="VXXXXX"/>
      <sheetName val="효성CB 1P기초"/>
      <sheetName val="일위대가(계측기설치)"/>
      <sheetName val="산출1"/>
      <sheetName val="기본항목 입력"/>
      <sheetName val="야장종합"/>
      <sheetName val="소방"/>
      <sheetName val="수량산출서"/>
      <sheetName val="ateCodes?TimeCodes?OverrideShor"/>
      <sheetName val="교각계산"/>
      <sheetName val="안정계산"/>
      <sheetName val="단면검토"/>
      <sheetName val="당초"/>
      <sheetName val="전체내역 (2)"/>
      <sheetName val="패널"/>
      <sheetName val="노임(1차)"/>
      <sheetName val="부하계산서"/>
      <sheetName val="예정공정표 "/>
      <sheetName val="페이지"/>
      <sheetName val="XREF"/>
      <sheetName val="찍기"/>
      <sheetName val="수선비MATRIX"/>
      <sheetName val="차량소요량-년간주행거리"/>
      <sheetName val="양촌면도평리"/>
      <sheetName val="2.대외공문"/>
      <sheetName val="예산대비"/>
      <sheetName val="설계기준"/>
      <sheetName val="우각부보강"/>
      <sheetName val="중동공구"/>
      <sheetName val="Raw Data"/>
      <sheetName val="S0"/>
      <sheetName val="FB25JN"/>
      <sheetName val="설비(제출)"/>
      <sheetName val="총괄BOQ"/>
      <sheetName val="금전출납"/>
      <sheetName val="직영명부"/>
      <sheetName val="증감대비"/>
      <sheetName val="200"/>
      <sheetName val="수로BOX"/>
      <sheetName val="업무량"/>
      <sheetName val="관부설공집계표"/>
      <sheetName val="기초자료입력"/>
      <sheetName val="6.1.일위대가"/>
      <sheetName val="내역- CCTV"/>
      <sheetName val="한일양산"/>
      <sheetName val="옹벽수량집계표"/>
      <sheetName val="하수급견적대비"/>
      <sheetName val="골조(1)"/>
      <sheetName val="골조(3)"/>
      <sheetName val="마감(1)"/>
      <sheetName val="투자비"/>
      <sheetName val="조성원가DATA"/>
      <sheetName val="사업비"/>
      <sheetName val="토목검측서"/>
      <sheetName val="기본단가표"/>
      <sheetName val="원"/>
      <sheetName val="절감계산"/>
      <sheetName val="ABUT수량-A1"/>
      <sheetName val="HISTORICAL"/>
      <sheetName val="FORECASTING"/>
      <sheetName val="설계예시"/>
      <sheetName val="EP0618"/>
      <sheetName val="고정자산"/>
      <sheetName val="매출원가추정"/>
      <sheetName val="매출추정"/>
      <sheetName val="7.기-검-보.100"/>
      <sheetName val="입력자료"/>
      <sheetName val="원본"/>
      <sheetName val="98수문일위"/>
      <sheetName val="_내역서(ͭ"/>
      <sheetName val="연령별자료"/>
      <sheetName val="현장청취복명서"/>
      <sheetName val="매출"/>
      <sheetName val="신표지1"/>
      <sheetName val="인건비"/>
      <sheetName val="단가산출서(기계)"/>
      <sheetName val="부대경비산출서"/>
      <sheetName val="계정과목"/>
      <sheetName val="용수지선토적"/>
      <sheetName val="도로토적"/>
      <sheetName val="공사비대비"/>
      <sheetName val="AHU집계"/>
      <sheetName val="공조기휀"/>
      <sheetName val="공조기"/>
      <sheetName val="가도공"/>
      <sheetName val="공종단가"/>
      <sheetName val="8.PILE  (돌출)"/>
      <sheetName val="공사원가계산서 "/>
      <sheetName val="단가산출서"/>
      <sheetName val="식재"/>
      <sheetName val="시설물"/>
      <sheetName val="식재출력용"/>
      <sheetName val="유지관리"/>
      <sheetName val="BOJUNGGM"/>
      <sheetName val="고가수조"/>
      <sheetName val="Macro1"/>
      <sheetName val="입찰보고"/>
      <sheetName val="부대내역"/>
      <sheetName val="2000전체분"/>
      <sheetName val="산출근거"/>
      <sheetName val="1차물량(ABOUT)"/>
      <sheetName val="입력단가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본사인상전"/>
      <sheetName val="결재갑지"/>
      <sheetName val="공사요율산출표"/>
      <sheetName val="정비손익"/>
      <sheetName val="신천교(음성)"/>
      <sheetName val="99노임단가"/>
      <sheetName val="울산자동제어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참고)BTL시설예산 기준표"/>
      <sheetName val="경기"/>
      <sheetName val="성명순"/>
      <sheetName val="총괄변경내역서"/>
      <sheetName val="MOTOR"/>
      <sheetName val="마스터"/>
      <sheetName val="비탈면보호공수량산출"/>
      <sheetName val="총괄 내역서"/>
      <sheetName val="예총"/>
      <sheetName val="개별직종노임단가(2005.1)"/>
      <sheetName val="골막이(야매)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/>
      <sheetData sheetId="574"/>
      <sheetData sheetId="575"/>
      <sheetData sheetId="576" refreshError="1"/>
      <sheetData sheetId="577"/>
      <sheetData sheetId="578"/>
      <sheetData sheetId="579" refreshError="1"/>
      <sheetData sheetId="580"/>
      <sheetData sheetId="581"/>
      <sheetData sheetId="582"/>
      <sheetData sheetId="583"/>
      <sheetData sheetId="584" refreshError="1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우수관집계 "/>
      <sheetName val="관경별집계"/>
      <sheetName val="우수관연장"/>
      <sheetName val="우수관"/>
      <sheetName val="평균관경"/>
      <sheetName val="관기초재료"/>
      <sheetName val="관로토공집계"/>
      <sheetName val="관로토공"/>
      <sheetName val="관기초"/>
      <sheetName val="관기초검토"/>
      <sheetName val="공구"/>
      <sheetName val="설계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 refreshError="1"/>
      <sheetData sheetId="1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2@ BOX"/>
      <sheetName val="연결임시"/>
      <sheetName val="구조물공"/>
      <sheetName val="부대공"/>
      <sheetName val="배수공"/>
      <sheetName val="토공"/>
      <sheetName val="포장공"/>
      <sheetName val="8.PILE  (돌출)"/>
      <sheetName val="2호맨홀공제수량"/>
      <sheetName val="내역"/>
      <sheetName val="토공(우물통,기타) "/>
      <sheetName val="DATE"/>
      <sheetName val="측구공"/>
      <sheetName val="구조물"/>
      <sheetName val="내역서"/>
      <sheetName val="용소리교"/>
      <sheetName val="관로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2@ BOX"/>
      <sheetName val="연결임시"/>
      <sheetName val="구조물공"/>
      <sheetName val="부대공"/>
      <sheetName val="배수공"/>
      <sheetName val="토공"/>
      <sheetName val="포장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설일위"/>
      <sheetName val="조명일위"/>
      <sheetName val="기초일위"/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자재단가"/>
      <sheetName val="수목단가"/>
      <sheetName val="노임단가"/>
      <sheetName val="경비목록"/>
      <sheetName val="경비"/>
      <sheetName val="주공일위"/>
      <sheetName val="데이타"/>
      <sheetName val="금융"/>
      <sheetName val="은행"/>
      <sheetName val="리스"/>
      <sheetName val="보험"/>
      <sheetName val="터파기및재료"/>
    </sheetNames>
    <sheetDataSet>
      <sheetData sheetId="0">
        <row r="1">
          <cell r="H1" t="str">
            <v>재  료  비</v>
          </cell>
        </row>
      </sheetData>
      <sheetData sheetId="1">
        <row r="1">
          <cell r="B1" t="str">
            <v>공   종</v>
          </cell>
        </row>
      </sheetData>
      <sheetData sheetId="2">
        <row r="1">
          <cell r="B1" t="str">
            <v>공   종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기초일위"/>
      <sheetName val="시설일위"/>
      <sheetName val="조명일위"/>
      <sheetName val="Sheet1"/>
      <sheetName val="집계표"/>
      <sheetName val="관급"/>
      <sheetName val="#REF"/>
      <sheetName val="건축공사실행"/>
      <sheetName val="9811"/>
      <sheetName val="대학"/>
      <sheetName val="납부서"/>
      <sheetName val="원가계산서(남측)"/>
      <sheetName val="포장공"/>
      <sheetName val="토공"/>
      <sheetName val="배수공"/>
      <sheetName val="갑지"/>
      <sheetName val="2000년1차"/>
      <sheetName val="설계내역서"/>
      <sheetName val="공종단가"/>
      <sheetName val="입력장표"/>
      <sheetName val="대비"/>
      <sheetName val="총괄내역서"/>
      <sheetName val="단가산출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겉장"/>
      <sheetName val="기성검사원"/>
      <sheetName val="표지"/>
      <sheetName val="갑지"/>
      <sheetName val="원가"/>
      <sheetName val="건축"/>
      <sheetName val="토목"/>
      <sheetName val="현장관리비"/>
      <sheetName val="건축내역"/>
      <sheetName val="노무단가"/>
      <sheetName val="수목데이타 "/>
      <sheetName val="코드표"/>
      <sheetName val="견적서"/>
      <sheetName val="노무비"/>
      <sheetName val="노임단가"/>
      <sheetName val="설계내역(당초)"/>
      <sheetName val="변경도급"/>
      <sheetName val="냉천부속동"/>
      <sheetName val="실행대비"/>
      <sheetName val="공조기"/>
      <sheetName val="내역"/>
      <sheetName val="단가표"/>
      <sheetName val="BID"/>
      <sheetName val="진주방향"/>
      <sheetName val="마산방향"/>
      <sheetName val="마산방향철근집계"/>
      <sheetName val="중기사용료산출근거"/>
      <sheetName val="단가 및 재료비"/>
      <sheetName val="설계내역"/>
      <sheetName val="일위대가"/>
      <sheetName val="수량산출"/>
      <sheetName val="96노임기준"/>
      <sheetName val="노단"/>
      <sheetName val="개소별수량산출"/>
      <sheetName val="저수호안내역(변경예정)"/>
      <sheetName val="토사(PE)"/>
      <sheetName val="비교1"/>
      <sheetName val="총괄표"/>
      <sheetName val="입찰안"/>
      <sheetName val="비탈면보호공수량산출"/>
      <sheetName val="인부노임"/>
      <sheetName val="자재단가"/>
      <sheetName val="철탑"/>
      <sheetName val="제철"/>
      <sheetName val="1.내역(청.하역장전등)"/>
      <sheetName val="참조자료"/>
      <sheetName val="노임이"/>
      <sheetName val="토공사"/>
      <sheetName val="하수급견적대비"/>
      <sheetName val="남대문빌딩"/>
      <sheetName val="경산"/>
      <sheetName val="6공구(당초)"/>
      <sheetName val="기초일위"/>
      <sheetName val="시설일위"/>
      <sheetName val="조명일위"/>
      <sheetName val="9811"/>
      <sheetName val="종배수관면벽신"/>
      <sheetName val="적용단위길이"/>
      <sheetName val="공사비증감"/>
      <sheetName val="#REF"/>
      <sheetName val="집계표"/>
      <sheetName val="설계"/>
      <sheetName val="토공계산서(부체도로)"/>
      <sheetName val="SORCE1"/>
      <sheetName val="을지"/>
      <sheetName val="단위당일위대가"/>
      <sheetName val="A"/>
      <sheetName val="ⴭⴭⴭⴭⴭ"/>
      <sheetName val="시중노임(공사)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2000년1차"/>
      <sheetName val="돈암사업"/>
      <sheetName val="기계경비(시간당)"/>
      <sheetName val="램머"/>
      <sheetName val="견"/>
      <sheetName val="골조시행"/>
      <sheetName val="36단가"/>
      <sheetName val="36수량"/>
      <sheetName val="산출금액내역"/>
      <sheetName val="경비"/>
      <sheetName val="실행내역 "/>
      <sheetName val="청천내"/>
      <sheetName val="설계서을"/>
      <sheetName val="Config"/>
      <sheetName val="R&amp;D"/>
      <sheetName val="올림픽미술관"/>
      <sheetName val="철콘공사"/>
      <sheetName val="납부서"/>
      <sheetName val="간선계산"/>
      <sheetName val="대비"/>
      <sheetName val="토공A"/>
      <sheetName val="총괄메뉴"/>
      <sheetName val="자료"/>
      <sheetName val="49단가"/>
      <sheetName val="49산출"/>
      <sheetName val="대로근거"/>
      <sheetName val="중로근거"/>
      <sheetName val="설계명세서"/>
      <sheetName val="품셈표"/>
      <sheetName val="공통가설"/>
      <sheetName val="TRE TABLE"/>
      <sheetName val="데이타"/>
      <sheetName val="주소록"/>
      <sheetName val="일반관리비"/>
      <sheetName val="일위대가표"/>
      <sheetName val="종배수관(신)"/>
      <sheetName val="자료입력"/>
      <sheetName val="피벗테이블데이터분석"/>
      <sheetName val="2.냉난방설비공사"/>
      <sheetName val="7.자동제어공사"/>
      <sheetName val="제안서입력"/>
      <sheetName val="절감계산"/>
      <sheetName val="보할"/>
      <sheetName val="금융비용"/>
      <sheetName val="변경품셈총괄"/>
      <sheetName val="노임"/>
      <sheetName val="2.대외공문"/>
      <sheetName val="인원계획-미화"/>
      <sheetName val="본문"/>
      <sheetName val="기본DATA"/>
      <sheetName val="구조물공"/>
      <sheetName val="부대공"/>
      <sheetName val="배수공"/>
      <sheetName val="토공"/>
      <sheetName val="포장공"/>
      <sheetName val="수금계획"/>
      <sheetName val="wall"/>
      <sheetName val="Front"/>
      <sheetName val="남양주부대"/>
      <sheetName val="시실누(모) "/>
      <sheetName val="현우실적"/>
      <sheetName val="인건비"/>
      <sheetName val="업체별기성내역"/>
      <sheetName val="단위수량"/>
      <sheetName val="제경비율"/>
      <sheetName val="구조물공1"/>
      <sheetName val="DATA 입력란"/>
      <sheetName val="1. 설계조건 2.단면가정 3. 하중계산"/>
      <sheetName val="예산명세서"/>
      <sheetName val="변경1총괄"/>
      <sheetName val="일위"/>
      <sheetName val="단가"/>
      <sheetName val="기안"/>
      <sheetName val="기본단가"/>
      <sheetName val="사급자재"/>
      <sheetName val="노집"/>
      <sheetName val="재집"/>
      <sheetName val="내역서(기계)"/>
      <sheetName val="수목데이타"/>
      <sheetName val="제출내역 (2)"/>
      <sheetName val="토적집계"/>
      <sheetName val="내역(토목)"/>
      <sheetName val="날개벽"/>
      <sheetName val="우수받이"/>
      <sheetName val="관급자재대"/>
      <sheetName val="내역분기"/>
      <sheetName val="기계내역"/>
      <sheetName val="투찰추정"/>
      <sheetName val="준검 내역서"/>
      <sheetName val="지급자재"/>
      <sheetName val="공사요율"/>
      <sheetName val="공조기휀"/>
      <sheetName val="AHU집계"/>
      <sheetName val="일위대가표 "/>
      <sheetName val="Customer Databas"/>
      <sheetName val="갑지(요약)"/>
      <sheetName val="11.닥트설치공사(bm)"/>
      <sheetName val="회로내역(승인)"/>
      <sheetName val="중기조종사 단위단가"/>
      <sheetName val="98수문일위"/>
      <sheetName val="수량인공"/>
      <sheetName val="주방"/>
      <sheetName val="터파기및재료"/>
      <sheetName val="소일위대가코드표"/>
      <sheetName val="단가산출목록표"/>
      <sheetName val="단가산출2"/>
      <sheetName val="단가산출1"/>
      <sheetName val="소비자가"/>
      <sheetName val="경비2내역"/>
      <sheetName val="File_관급"/>
      <sheetName val="공정집계"/>
      <sheetName val="전산망"/>
      <sheetName val="금액내역서"/>
      <sheetName val="현장관리비 산출내역"/>
      <sheetName val="시험물량산출"/>
      <sheetName val="관로공사"/>
      <sheetName val="법면"/>
      <sheetName val="배수공1"/>
      <sheetName val="중기일위대가"/>
      <sheetName val="노임목록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중기사용료"/>
      <sheetName val="기계단가"/>
      <sheetName val="단가비교표"/>
      <sheetName val="노임단가"/>
      <sheetName val="수목표준대가"/>
      <sheetName val="단 box"/>
      <sheetName val="현장관리비"/>
      <sheetName val="코드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표"/>
      <sheetName val="순공사비"/>
      <sheetName val="제당공비"/>
      <sheetName val="여방공비"/>
      <sheetName val="복통공비"/>
      <sheetName val="사통공비"/>
      <sheetName val="이설공비"/>
      <sheetName val="제당재집1"/>
      <sheetName val="제당재집2"/>
      <sheetName val="여방재집"/>
      <sheetName val="복통재집"/>
      <sheetName val="사통재집"/>
      <sheetName val="이설재집"/>
      <sheetName val="일위대가"/>
      <sheetName val="수량산출"/>
      <sheetName val="guard(mac)"/>
      <sheetName val="공사비"/>
      <sheetName val="DANGA"/>
      <sheetName val="두현공사"/>
      <sheetName val="노임단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  <sheetName val="2공구산출내역"/>
    </sheetNames>
    <sheetDataSet>
      <sheetData sheetId="0">
        <row r="4">
          <cell r="D4" t="str">
            <v>대</v>
          </cell>
        </row>
      </sheetData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하도급사항 "/>
      <sheetName val="확약서"/>
      <sheetName val="확약서 (2)"/>
      <sheetName val="부대내역총괄대비"/>
      <sheetName val="굴토+일반토목(원+하)"/>
      <sheetName val="굴토+일반토목(하)"/>
      <sheetName val="철콘(원+하)"/>
      <sheetName val="철콘(하)"/>
      <sheetName val="비계(원+하)"/>
      <sheetName val="철골(원+하)"/>
      <sheetName val="AL창호(원+하)"/>
      <sheetName val="Sheet1"/>
      <sheetName val="Sheet2"/>
      <sheetName val="Sheet3"/>
      <sheetName val="Sheet4"/>
      <sheetName val="굴토(가)"/>
      <sheetName val="일반토목(가)"/>
      <sheetName val="하도급사항(당초)"/>
      <sheetName val="확약서(당초)"/>
      <sheetName val="확약서 (1)(당초)"/>
      <sheetName val="부대내역총괄대비 (당초)"/>
      <sheetName val="금액내역서"/>
    </sheetNames>
    <sheetDataSet>
      <sheetData sheetId="0">
        <row r="4">
          <cell r="L4" t="str">
            <v>단 가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건축원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직노"/>
      <sheetName val="일반전기C"/>
      <sheetName val="저"/>
      <sheetName val="공통가설"/>
      <sheetName val="Baby일위대가"/>
      <sheetName val="일위대가"/>
      <sheetName val="기성고"/>
      <sheetName val="토목내역"/>
      <sheetName val="연결관암거"/>
      <sheetName val="노임단가"/>
      <sheetName val="목표세부명세"/>
      <sheetName val="터파기및재료"/>
      <sheetName val="별표"/>
      <sheetName val="Sheet1"/>
      <sheetName val="급수"/>
      <sheetName val="행당원가"/>
      <sheetName val="통장출금액"/>
      <sheetName val="내역서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 냉각수펌프"/>
      <sheetName val="내역서2안"/>
      <sheetName val="여흥"/>
      <sheetName val="철거산출근거"/>
      <sheetName val="현장관리비"/>
      <sheetName val="#REF"/>
      <sheetName val="일위대가(건축)"/>
      <sheetName val="Total"/>
      <sheetName val="부대내역"/>
      <sheetName val="차액보증"/>
      <sheetName val="내역"/>
      <sheetName val="Sheeࡴ40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Sheet1"/>
      <sheetName val="Sheet2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Sheet3"/>
      <sheetName val="날개벽유동집계표"/>
      <sheetName val="유입방지턱수량"/>
      <sheetName val="유입방지턱표지"/>
      <sheetName val="유입방지턱단위수량"/>
      <sheetName val="Sheet4"/>
      <sheetName val="Sheet5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공(IC)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표지(하천명)"/>
      <sheetName val="총괄집계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로집계"/>
      <sheetName val="배수관로수량현황"/>
      <sheetName val="배수관로수량집계"/>
      <sheetName val="배수관로수량집계L-8,9,11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말뚝지지력산정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간지"/>
      <sheetName val="파형강판 총수량집계표"/>
      <sheetName val="통로"/>
      <sheetName val="철근수량 집계표"/>
      <sheetName val="일위대가"/>
      <sheetName val="일반공사"/>
      <sheetName val="Baby일위대가"/>
      <sheetName val=""/>
      <sheetName val="전신환매도율"/>
      <sheetName val="DATE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BOQ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교각1"/>
      <sheetName val="45,46"/>
      <sheetName val="일위대가표"/>
      <sheetName val="역T형옹벽(3.0)"/>
      <sheetName val="A LINE"/>
      <sheetName val="내역서"/>
      <sheetName val="터파기및재료"/>
      <sheetName val="물가시세"/>
      <sheetName val="노임단가"/>
      <sheetName val="만수배관단가"/>
      <sheetName val="FRP배관단가(만수)"/>
      <sheetName val="1+214(수로)"/>
      <sheetName val="1+185(통로)"/>
      <sheetName val="구체,날개,보강철근수량"/>
      <sheetName val="난간및차수벽철근량"/>
      <sheetName val="접속저판"/>
      <sheetName val="일위대가목록"/>
      <sheetName val="철거산출근거"/>
      <sheetName val="직노"/>
      <sheetName val="수량산출"/>
      <sheetName val="골재산출"/>
      <sheetName val="일위대가(가설)"/>
      <sheetName val="날개벽(시점좌측)"/>
      <sheetName val="총괄갑 "/>
      <sheetName val="공사비증감"/>
      <sheetName val="을지"/>
      <sheetName val="토공(우물통,기타) "/>
      <sheetName val="정화조동내역"/>
      <sheetName val="포장공"/>
      <sheetName val="중기일위대가"/>
      <sheetName val="INPUT"/>
      <sheetName val="표층포설및다짐"/>
      <sheetName val="97 사업추정(WEKI)"/>
      <sheetName val="건축공사실행"/>
      <sheetName val="데리네이타현황"/>
      <sheetName val="단가산출서"/>
      <sheetName val="단가산출"/>
      <sheetName val="U-TYPE(1)"/>
      <sheetName val="CB"/>
      <sheetName val="도급내역"/>
      <sheetName val="금액내역서"/>
      <sheetName val="2000년1차"/>
      <sheetName val="Macro1"/>
      <sheetName val="원형1호맨홀토공수량"/>
      <sheetName val="견적서"/>
      <sheetName val="단면가정"/>
      <sheetName val="99총공사내역서"/>
      <sheetName val="BOQ(전체)"/>
      <sheetName val="2"/>
      <sheetName val="96보완계획7.12"/>
      <sheetName val="준검 내역서"/>
      <sheetName val="교대(A1)"/>
      <sheetName val="하도금액분계"/>
      <sheetName val="VXXXXX"/>
      <sheetName val="기초단가"/>
      <sheetName val="수량-가로등"/>
      <sheetName val="저"/>
      <sheetName val="공사개요"/>
      <sheetName val="기본사항"/>
      <sheetName val="실행철강하도"/>
      <sheetName val="철근계"/>
      <sheetName val="7.PILE  (돌출)"/>
      <sheetName val="BID"/>
      <sheetName val="인사자료총집계"/>
      <sheetName val="TOTAL_BOQ"/>
      <sheetName val="연결관암거"/>
      <sheetName val="내역(설계)"/>
      <sheetName val="1차설계변경내역"/>
      <sheetName val="내역(원안-대안)"/>
      <sheetName val="200"/>
      <sheetName val="관급"/>
      <sheetName val="COPING"/>
      <sheetName val="5.공종별예산내역서"/>
      <sheetName val="MAIN_TABLE"/>
      <sheetName val="토목"/>
      <sheetName val="내역서전체"/>
      <sheetName val="Sheet1 (2)"/>
      <sheetName val="노무비"/>
      <sheetName val="단가"/>
      <sheetName val="내역(2000년)"/>
      <sheetName val="매매"/>
      <sheetName val="우배수"/>
      <sheetName val="도급-집계"/>
      <sheetName val="가로등내역서"/>
      <sheetName val="소비자가"/>
      <sheetName val="품셈TABLE"/>
      <sheetName val="부대내역"/>
      <sheetName val="E총"/>
      <sheetName val="6PILE  (돌출)"/>
      <sheetName val="보차도경계석"/>
      <sheetName val="단가조사"/>
      <sheetName val="70%"/>
      <sheetName val="구조물공"/>
      <sheetName val="배수공"/>
      <sheetName val="부대공"/>
      <sheetName val="토공"/>
      <sheetName val="보도포장산출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데이타"/>
      <sheetName val="식재인부"/>
      <sheetName val="총괄내역서"/>
      <sheetName val="1차증가원가계산"/>
      <sheetName val="남양시작동자105노65기1.3화1.2"/>
      <sheetName val="#REF"/>
      <sheetName val="국도접속 차도부수량"/>
      <sheetName val="산출서"/>
      <sheetName val="관급자재"/>
      <sheetName val="제경비"/>
      <sheetName val="재정비직인"/>
      <sheetName val="재정비내역"/>
      <sheetName val="지적고시내역"/>
      <sheetName val="DANGA"/>
      <sheetName val="기본자료"/>
      <sheetName val="집1"/>
      <sheetName val="진주방향"/>
      <sheetName val="마산방향"/>
      <sheetName val="마산방향철근집계"/>
      <sheetName val="절취및터파기"/>
      <sheetName val="차액보증"/>
      <sheetName val="단가 "/>
      <sheetName val="노임"/>
      <sheetName val="덕전리"/>
      <sheetName val="J直材4"/>
      <sheetName val="수자재단위당"/>
      <sheetName val="2공구산출내역"/>
      <sheetName val="8.PILE  (돌출)"/>
      <sheetName val="산출근거"/>
      <sheetName val="ABUT수량-A1"/>
      <sheetName val="구조     ."/>
      <sheetName val="현장"/>
      <sheetName val="참고자료"/>
      <sheetName val="TIE-IN"/>
      <sheetName val="(포장)BOQ-실적공사"/>
      <sheetName val="7기초"/>
      <sheetName val="주형"/>
      <sheetName val="수량산출서"/>
      <sheetName val="1.설계조건"/>
      <sheetName val="슬래브(유곡)"/>
      <sheetName val="개비온집계"/>
      <sheetName val="개비온 단위"/>
      <sheetName val="공비대비"/>
      <sheetName val="용산1(해보)"/>
      <sheetName val="총괄표"/>
      <sheetName val="참고사항"/>
      <sheetName val="노무비단가"/>
      <sheetName val="WEIGHT LIST"/>
      <sheetName val="유림골조"/>
      <sheetName val="기초일위"/>
      <sheetName val="DATA2000"/>
      <sheetName val="일위목록"/>
      <sheetName val="요율"/>
      <sheetName val="가도공"/>
      <sheetName val="전신"/>
      <sheetName val="토공사(흙막이)"/>
      <sheetName val="guard(mac)"/>
      <sheetName val="부대시설"/>
      <sheetName val="Apt내역"/>
      <sheetName val="J형측구단위수량"/>
      <sheetName val="접도구역경계표주현황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ESC(K치)"/>
      <sheetName val="FRP산출근거"/>
      <sheetName val="맨홀"/>
      <sheetName val="일위대가목차"/>
      <sheetName val="변수값"/>
      <sheetName val="중기상차"/>
      <sheetName val="AS복구"/>
      <sheetName val="중기터파기"/>
      <sheetName val="위치조서"/>
      <sheetName val="기초자료입력"/>
      <sheetName val="경율산정"/>
      <sheetName val="맨홀수량산출"/>
      <sheetName val="단가표"/>
      <sheetName val="수량집계표(舊)"/>
      <sheetName val="퇴직금(울산천상)"/>
      <sheetName val="횡배수관집현황(2공구)"/>
      <sheetName val="자재 집계표"/>
      <sheetName val="Sheet15"/>
      <sheetName val="L_RPTB~1"/>
      <sheetName val="공사비_NDE"/>
      <sheetName val="암거날개벽재료집계"/>
      <sheetName val="포장수량산출"/>
      <sheetName val="토공총괄집계표"/>
      <sheetName val="제목(수량)"/>
      <sheetName val="수량총괄집계"/>
      <sheetName val="연결임시"/>
      <sheetName val="하부철근수량"/>
      <sheetName val="주요량(96)"/>
      <sheetName val="기타#9"/>
      <sheetName val="내역을"/>
      <sheetName val="사다리"/>
      <sheetName val="횡배수관"/>
      <sheetName val="내역서(삼호)"/>
      <sheetName val="C_배수관공"/>
      <sheetName val="2_10횡배수관"/>
      <sheetName val="2_12기존배수관세척"/>
      <sheetName val="2_13날개벽및면벽"/>
      <sheetName val="2_14집수정"/>
      <sheetName val="단위수량산출"/>
      <sheetName val="일반전기"/>
      <sheetName val="1,2,3,4,5단위수량"/>
      <sheetName val="자재단가"/>
      <sheetName val="대로근거"/>
      <sheetName val="(A)내역서"/>
      <sheetName val="OPGW기별"/>
      <sheetName val="건물"/>
      <sheetName val="단가목록"/>
      <sheetName val="공조기(삭제)"/>
      <sheetName val="전력구구조물산근"/>
      <sheetName val="지수"/>
      <sheetName val="노면표시수량집계"/>
      <sheetName val="노면표지 수량"/>
      <sheetName val="6호기"/>
      <sheetName val="교각토공"/>
      <sheetName val="고창방향"/>
      <sheetName val="개요"/>
      <sheetName val="시점교대"/>
      <sheetName val="DATA98"/>
      <sheetName val="구체집계2_0x2_0(0-3)"/>
      <sheetName val="집수정(600-700)"/>
      <sheetName val="소업1교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앨범표지"/>
      <sheetName val="8설7발"/>
      <sheetName val="내역서(사업소)"/>
      <sheetName val="투찰"/>
      <sheetName val="(집계) 노면표시"/>
      <sheetName val="Macro3"/>
      <sheetName val="Macro2"/>
      <sheetName val="수안보-MBR1"/>
      <sheetName val="상부공"/>
      <sheetName val="PSCbeam설계"/>
      <sheetName val="N賃率-職"/>
      <sheetName val="쌍송교"/>
      <sheetName val="역T형교대(직접기초)"/>
      <sheetName val="3.하중산정4.양수압5.지지력"/>
      <sheetName val="설계내역서"/>
      <sheetName val="내역서적용수량"/>
      <sheetName val="이토변실(A3-LINE)"/>
      <sheetName val="기기리스트"/>
      <sheetName val="맨홀토공"/>
      <sheetName val="날개수량1.5"/>
      <sheetName val="000000"/>
      <sheetName val="Mc1"/>
      <sheetName val="노임단가 (2)"/>
      <sheetName val="1.일반수량산출단면"/>
      <sheetName val="우수받이재료집계표"/>
      <sheetName val="원가계산서"/>
      <sheetName val="9902"/>
      <sheetName val="설계조건 및 단면가정"/>
      <sheetName val="부재치수입력"/>
      <sheetName val="총차분(토목)"/>
      <sheetName val="단위중량"/>
      <sheetName val="통합"/>
      <sheetName val="설계서을"/>
      <sheetName val="내역표지"/>
      <sheetName val="가설공사비"/>
      <sheetName val="깨기수량"/>
      <sheetName val="설계예산서"/>
      <sheetName val="장비단가표"/>
      <sheetName val="농로수량집계"/>
      <sheetName val="농로토공집계"/>
      <sheetName val="당진1,2호기전선관설치및접지4차공사내역서-을지"/>
      <sheetName val="기둥(원형)"/>
      <sheetName val="기초공"/>
      <sheetName val="수량집계"/>
      <sheetName val="잡비계산"/>
      <sheetName val="단가산출(총괄)"/>
      <sheetName val="일위총괄"/>
      <sheetName val="건축내역"/>
      <sheetName val="식재"/>
      <sheetName val="시설물"/>
      <sheetName val="식재출력용"/>
      <sheetName val="유지관리"/>
      <sheetName val="입찰안"/>
      <sheetName val="도근좌표"/>
      <sheetName val="신공항A-9(원가수정)"/>
      <sheetName val="급수"/>
      <sheetName val="DATA 입력부"/>
      <sheetName val="예가내역서"/>
      <sheetName val="횡 연장"/>
      <sheetName val="자료"/>
      <sheetName val="적용건축"/>
      <sheetName val="설직재-1"/>
      <sheetName val="증감대비"/>
      <sheetName val="토공집계"/>
      <sheetName val="DATA"/>
      <sheetName val="9GNG운반"/>
      <sheetName val="3.하중산정4.지지력"/>
      <sheetName val="설계조건"/>
      <sheetName val="토 적 표"/>
      <sheetName val="5지진시"/>
      <sheetName val="도급"/>
      <sheetName val="고분전시관"/>
      <sheetName val="설비"/>
      <sheetName val="양지교"/>
      <sheetName val="조경시설물"/>
      <sheetName val="날개벽(TYPE1)"/>
      <sheetName val="지수산정"/>
      <sheetName val="제1차변경도급"/>
      <sheetName val="초기화면"/>
      <sheetName val="콘_재료분리(1)"/>
      <sheetName val="설계기준"/>
      <sheetName val="내역1"/>
      <sheetName val="평교-내역"/>
      <sheetName val="99년신청"/>
      <sheetName val="기계경비(시간당)"/>
      <sheetName val="램머"/>
      <sheetName val=" 냉각수펌프"/>
      <sheetName val="공조기휀"/>
      <sheetName val="설계서식"/>
      <sheetName val="청천내"/>
      <sheetName val="취수탑"/>
      <sheetName val="4차월말"/>
      <sheetName val="표지 (2)"/>
      <sheetName val="4)유동표"/>
      <sheetName val="발주설계서(당초)"/>
      <sheetName val="도로구조공사비"/>
      <sheetName val="도로토공공사비"/>
      <sheetName val="여수토공사비"/>
      <sheetName val="고정보수량집계"/>
      <sheetName val="마감"/>
      <sheetName val="횡배수관설치현황"/>
      <sheetName val="중분대수량산출"/>
      <sheetName val="로우프"/>
      <sheetName val="기술조건"/>
      <sheetName val="절성경계보강공현황및집계_"/>
      <sheetName val="YM-IL1"/>
      <sheetName val="DAN"/>
      <sheetName val="백호우계수"/>
      <sheetName val="현장식당(1)"/>
      <sheetName val="토적표(1)"/>
      <sheetName val="본체"/>
      <sheetName val="안정검토"/>
      <sheetName val="설비내역"/>
      <sheetName val="본공사"/>
      <sheetName val="간선계산"/>
      <sheetName val="정부노임단가"/>
      <sheetName val="조명율표"/>
      <sheetName val="나.다.라.마.바.피복재 산정"/>
      <sheetName val="본선집계표"/>
      <sheetName val="2.재료비"/>
      <sheetName val="1호맨홀토공"/>
      <sheetName val="흄ꔀ수량집계"/>
      <sheetName val="기초자료"/>
      <sheetName val="자재목록"/>
      <sheetName val="공비현2"/>
      <sheetName val="환경기계공정표 (3)"/>
      <sheetName val="기본단가표"/>
      <sheetName val="단가산출서총괄"/>
      <sheetName val="산근(1)"/>
      <sheetName val="XL4Poppy"/>
      <sheetName val="투찰금액"/>
      <sheetName val="웅진교-S2"/>
      <sheetName val="EACT10"/>
      <sheetName val="정렬"/>
      <sheetName val="을"/>
      <sheetName val="4.2.1 마루높이 검토"/>
      <sheetName val="시점부수량산출서"/>
      <sheetName val="구체2_5x2_0(6-8)"/>
      <sheetName val="구체3_5x3_5-8-10"/>
      <sheetName val="상-교대(A1-A2)"/>
      <sheetName val="SORCE1"/>
      <sheetName val="마스터원본"/>
      <sheetName val="파형강판_총수량집계표"/>
      <sheetName val="철근수량_집계표"/>
      <sheetName val="C_간지"/>
      <sheetName val="2_10간지"/>
      <sheetName val="화산경계"/>
      <sheetName val="견적"/>
      <sheetName val="▣횡배수수량산출참고"/>
      <sheetName val="흥양2교토공집계표"/>
      <sheetName val="Shee__"/>
      <sheetName val="토사(PE)"/>
      <sheetName val="스톱로그내역"/>
      <sheetName val="98NS-N"/>
      <sheetName val="손익차9월2"/>
      <sheetName val="Source"/>
      <sheetName val="Preface"/>
      <sheetName val="2호맨홀공제수량"/>
      <sheetName val="토공총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토공(우물통,기타)_"/>
      <sheetName val="2_11간지"/>
      <sheetName val="2_13간지"/>
      <sheetName val="2_14간지"/>
      <sheetName val="토공사"/>
      <sheetName val="재료비 (2)"/>
      <sheetName val="C1ㅇ"/>
      <sheetName val="내역서(전체)"/>
      <sheetName val="갱문및옹벽집계"/>
      <sheetName val="물가자료"/>
      <sheetName val="구조물"/>
      <sheetName val="총괄갑_"/>
      <sheetName val="역T형옹벽(3_0)"/>
      <sheetName val="96보완계획7_12"/>
      <sheetName val="준검_내역서"/>
      <sheetName val="A_LINE"/>
      <sheetName val="7_PILE__(돌출)"/>
      <sheetName val="5_공종별예산내역서"/>
      <sheetName val="98지급계획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접도구역경계표주_x0005__x0000_"/>
      <sheetName val="동해title"/>
      <sheetName val="설계"/>
      <sheetName val="단가표 (2)"/>
      <sheetName val="TYPE1"/>
      <sheetName val="토목내역서"/>
      <sheetName val="교대(A1-A2)"/>
      <sheetName val="6공구(당초)"/>
      <sheetName val="지급자재缀ᨪ԰_x0000_缀"/>
      <sheetName val="대비"/>
      <sheetName val="시설물기초"/>
      <sheetName val="unit 4"/>
      <sheetName val="평형공사비"/>
      <sheetName val="변경내역"/>
      <sheetName val="건축수량산출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리스(CIF)산출"/>
      <sheetName val="지급자재"/>
      <sheetName val="기간등록"/>
      <sheetName val="경비2내역"/>
      <sheetName val="토공A"/>
      <sheetName val="wall"/>
      <sheetName val="기㔀቎԰"/>
      <sheetName val="총괄"/>
      <sheetName val="SALE"/>
      <sheetName val="수량3"/>
      <sheetName val="표  지"/>
      <sheetName val="천안IP공장자100노100물량110할증"/>
      <sheetName val="맨홀(2~4)"/>
      <sheetName val="코드표"/>
      <sheetName val="특수기호강도거푸집"/>
      <sheetName val="종배수관면벽신"/>
      <sheetName val="종배수관(신)"/>
      <sheetName val="3련 BOX"/>
      <sheetName val="현장경비"/>
      <sheetName val="패널"/>
      <sheetName val="조명시설"/>
      <sheetName val="단가 및 재료비"/>
      <sheetName val="중기사용료산출근거"/>
      <sheetName val="시설일위"/>
      <sheetName val="조명일위"/>
      <sheetName val="주공 갑지"/>
      <sheetName val="배수공시멘트 및 골재량산출"/>
      <sheetName val="일반0_x0000_"/>
      <sheetName val="일반䢬ፓ"/>
      <sheetName val="일반䣈ፓ"/>
      <sheetName val="일반ﻈᇕ"/>
      <sheetName val="일반ﺬᇕ"/>
      <sheetName val="일반︀ᇕ"/>
      <sheetName val="8.석축단위(H=1.5M)"/>
      <sheetName val="비탈면보호공수량산출"/>
      <sheetName val="일반ቀ"/>
      <sheetName val="식재출0_x0000_"/>
      <sheetName val="식재출砀鄌"/>
      <sheetName val="Sheet17"/>
      <sheetName val="흄관수睽꛲"/>
      <sheetName val="길어깨(현황)"/>
      <sheetName val="산출"/>
      <sheetName val="02자재"/>
      <sheetName val="24분기"/>
      <sheetName val="안산기계장치"/>
      <sheetName val="과"/>
      <sheetName val="주beam"/>
      <sheetName val="1. 설계조건 2.단면가정 3. 하중계산"/>
      <sheetName val="DATA 입력란"/>
      <sheetName val="마감산출(다1)"/>
      <sheetName val="1000 DB구축 부표"/>
      <sheetName val="증감내역서"/>
      <sheetName val="슬래브"/>
      <sheetName val="2. 공원조도"/>
      <sheetName val="일용노임단가"/>
      <sheetName val="1TL종점(1)"/>
      <sheetName val="COA-17"/>
      <sheetName val="C-18"/>
      <sheetName val="SULKEA"/>
      <sheetName val="터널조도"/>
      <sheetName val="직재"/>
      <sheetName val="ilch"/>
      <sheetName val="기자재비"/>
      <sheetName val="배수장토목공사비"/>
      <sheetName val="특판제외"/>
      <sheetName val="내역률노무비"/>
      <sheetName val="판정1교토공"/>
      <sheetName val="유역면적"/>
      <sheetName val="파형강관및곡선부보강및날개벽"/>
      <sheetName val="접도구역경계표주齘_x0013_"/>
      <sheetName val="접도구역경계표주挔_x0012_"/>
      <sheetName val="접도구역경계표주窨_x0013_"/>
      <sheetName val="접도구역경계표주竈_x0013_"/>
      <sheetName val="접도구역경계표주傠_x0013_"/>
      <sheetName val="접도구역경계표주畠_x0013_"/>
      <sheetName val="접도구역경계표주僀_x0013_"/>
      <sheetName val="접도구역경계표주헾】"/>
      <sheetName val="일위怀፵"/>
      <sheetName val="접도구역경계표주贸_x0013_"/>
      <sheetName val="화설내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재료비_(2)"/>
      <sheetName val="라멘기초"/>
      <sheetName val="투洬"/>
      <sheetName val="구체3_0x2_0(ﻇᇕ԰_x0000_"/>
      <sheetName val="구체3_5x3_5-8-1㔀"/>
      <sheetName val="구체3_0x2_0(㗇቎԰_x0000_"/>
      <sheetName val="구체3_0x2_0(㔀቎԰_x0000_"/>
      <sheetName val="구체집계4_5x4丵〒_x0005__x0000__x0000__x0000_"/>
      <sheetName val="접도구역경계표주丵〒"/>
      <sheetName val="원가"/>
      <sheetName val="구체집계3_0x2尜_x0013_層_x0013_闰〒_x0005_"/>
      <sheetName val="단면설계"/>
      <sheetName val="구체집계4_5x4_5丵〒_x0005__x0000_"/>
      <sheetName val="구체집계3_0x2壸5丵⿋_x0005__x0000_"/>
      <sheetName val="구체집계3_0x2喐6嗜6丵⿄_x0005_"/>
      <sheetName val="구체집계4_5x4_5헾】_x0005__x0000_"/>
      <sheetName val="구체3_0x2_0(Ⰰ⡛琀⡛"/>
      <sheetName val="지급자재ᰀ፜搀፜"/>
      <sheetName val="원가계산서(1공구)-헾⿆"/>
      <sheetName val="인입관수량총괄"/>
      <sheetName val="돈암사업"/>
      <sheetName val="기계설비표선정수장"/>
      <sheetName val="시점교︀"/>
      <sheetName val="구체3_5x3_5-8-1 "/>
      <sheetName val="구체3_0x2_0( ⱗ氀ⱗ"/>
      <sheetName val="깨기"/>
      <sheetName val="Back"/>
      <sheetName val="201동 산출근거"/>
      <sheetName val="구조물공1"/>
      <sheetName val="배수및구조물공1"/>
      <sheetName val="구체3_0x2_0(䈀ᅪ԰_x0000_"/>
      <sheetName val="단위단가"/>
      <sheetName val="조도계산서 (도서)"/>
      <sheetName val="Total"/>
      <sheetName val="날개벽수량표"/>
      <sheetName val="CONCRETE"/>
      <sheetName val="대전-교대(A1-A2)"/>
      <sheetName val="도급자재"/>
      <sheetName val="공내역"/>
      <sheetName val="주차구획선수량"/>
      <sheetName val="BQ"/>
      <sheetName val="CON'C"/>
      <sheetName val="건축원가"/>
      <sheetName val="순성토"/>
      <sheetName val="경영계획1월"/>
      <sheetName val="도급내역서"/>
      <sheetName val="값"/>
      <sheetName val="평균높이산출근거"/>
      <sheetName val="단면별연장"/>
      <sheetName val="조서"/>
      <sheetName val="배수계"/>
      <sheetName val="단가비교표"/>
      <sheetName val="예산서"/>
      <sheetName val="초"/>
      <sheetName val="woo(mac)"/>
      <sheetName val="월말"/>
      <sheetName val="현대물량"/>
      <sheetName val="중기손료"/>
      <sheetName val="상부집계표"/>
      <sheetName val="단砀⫵"/>
      <sheetName val="매탄-오"/>
      <sheetName val="매탄-합"/>
      <sheetName val="매산"/>
      <sheetName val="송죽c"/>
      <sheetName val="송죽"/>
      <sheetName val="구체3_5x3_5-8-1退"/>
      <sheetName val="맨홀수량"/>
      <sheetName val="전차선로 물량표"/>
      <sheetName val="한강운반비"/>
      <sheetName val="공통(20-91)"/>
      <sheetName val="두앙"/>
      <sheetName val="토공정보"/>
      <sheetName val="건축기성"/>
      <sheetName val="접도구역경계표주橂】"/>
      <sheetName val="아파트건축"/>
      <sheetName val="부대tu"/>
      <sheetName val="위치조렀"/>
      <sheetName val="위치조怀"/>
      <sheetName val="위치조ࠀ"/>
      <sheetName val="수목표준대가"/>
      <sheetName val="3BL공동구 수량"/>
      <sheetName val="안양1공구_건축"/>
      <sheetName val="50201련박스"/>
      <sheetName val="내역5"/>
      <sheetName val="토공산근"/>
      <sheetName val="9811"/>
      <sheetName val="부표총괄"/>
      <sheetName val="9509"/>
      <sheetName val="PipWT"/>
      <sheetName val="사업부배부A"/>
      <sheetName val="산근"/>
      <sheetName val="CANOPY"/>
      <sheetName val="하수급견적대비"/>
      <sheetName val="투澘"/>
      <sheetName val="산출내역(하도)"/>
      <sheetName val="골조시행"/>
      <sheetName val="ELECTRIC"/>
      <sheetName val="전등설비"/>
      <sheetName val="삭제금지단가"/>
      <sheetName val="구조물견적서"/>
      <sheetName val="포장직선구간"/>
      <sheetName val="투吐"/>
      <sheetName val="자재단가 (2)"/>
      <sheetName val="별표 "/>
      <sheetName val="분양금할인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파일의이용"/>
      <sheetName val="원가계산서(1공구)-蒈+"/>
      <sheetName val=" 상부공통집계(총괄)"/>
      <sheetName val="미비용95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몰탈재료산출"/>
      <sheetName val="토지-2731"/>
      <sheetName val="토지-181(2)"/>
      <sheetName val="전선 및 전선관"/>
      <sheetName val="명부"/>
      <sheetName val="참조"/>
      <sheetName val="농서동"/>
      <sheetName val="영천리"/>
      <sheetName val="변수"/>
      <sheetName val="교대토공시점"/>
      <sheetName val="4)유԰_x0000_"/>
      <sheetName val="4.주beam"/>
      <sheetName val="호표"/>
      <sheetName val="변압기 및 발전기 용량"/>
      <sheetName val="단중표"/>
      <sheetName val="수목데이타 "/>
      <sheetName val="내역서(기계)"/>
      <sheetName val="맨홀_공사비"/>
      <sheetName val="7_PILE__ԯ_x0000_缀_x0000_"/>
      <sheetName val="7_PILE__頀⮿︀䛕"/>
      <sheetName val="가도뻸"/>
      <sheetName val="SLAB&quot;1&quot;"/>
      <sheetName val="7_PILE__䈀ᅪ԰_x0000_"/>
      <sheetName val="7_PILE__︀ᇕ԰_x0000_"/>
      <sheetName val="바닥판"/>
      <sheetName val="입력DATA"/>
      <sheetName val="토공분배표"/>
      <sheetName val="1.설계기준"/>
      <sheetName val="97_사업추정(WEKI)"/>
      <sheetName val="펌프장토공수량산출"/>
      <sheetName val="감리원배치기준"/>
      <sheetName val="강전사 (2)"/>
      <sheetName val="공토공단위당"/>
      <sheetName val="위치조︀"/>
      <sheetName val="암거단위-1련"/>
      <sheetName val="2-1. 경관조명 내역총괄표"/>
      <sheetName val="본선차로수량집계표"/>
      <sheetName val="교대"/>
      <sheetName val="일缀뼪ԯ"/>
      <sheetName val="일ԯ_x0000_缀"/>
      <sheetName val="일　⹹缀"/>
      <sheetName val="토적표"/>
      <sheetName val="제잡비계산"/>
      <sheetName val="상수도토공집계표"/>
      <sheetName val="상선"/>
      <sheetName val="주요자재단가"/>
      <sheetName val="박스암거2.5x2.0"/>
      <sheetName val="설계개요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현장관리비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JUCKEYK"/>
      <sheetName val="Ⅱ실행비목"/>
      <sheetName val="구체집계2@︀ᇕ԰_x0000_缀_x0000__x0000_"/>
      <sheetName val="중로근거"/>
      <sheetName val="구체집계2_0x2_0(7-1렀቟"/>
      <sheetName val="장비집계"/>
      <sheetName val="설계서(본관)"/>
      <sheetName val="ITEM"/>
      <sheetName val="실행대비"/>
      <sheetName val="투헾"/>
      <sheetName val="수입"/>
      <sheetName val="출입구총집계"/>
      <sheetName val="일위대가 집계표"/>
      <sheetName val="투_x0010_"/>
      <sheetName val="투䴨"/>
      <sheetName val="투䡲"/>
      <sheetName val="구체3_0x2_0(퀀቙ᰀቚ"/>
      <sheetName val="구체3_5x3_5-8-1ᰀ"/>
      <sheetName val="배수관"/>
      <sheetName val="접도구역경계표주헾⽄"/>
      <sheetName val="대치판정"/>
      <sheetName val="변경현황"/>
      <sheetName val="접도구역경계표주鱨_x0013_"/>
      <sheetName val="구체3_5x3_5-8-1ׂ"/>
      <sheetName val="도색집계"/>
      <sheetName val="0506생활권구적"/>
      <sheetName val="업체별기성"/>
      <sheetName val="운반_골재_5km"/>
      <sheetName val="6狈譈"/>
      <sheetName val="6磈᎙"/>
      <sheetName val="6È_x0000_"/>
      <sheetName val="6ᣈᎍ"/>
      <sheetName val="6჈_x0000_"/>
      <sheetName val="6ᣈᦘ"/>
      <sheetName val="6⣈⦘"/>
      <sheetName val="일반ㅿ"/>
      <sheetName val="단면 (2)"/>
      <sheetName val="단가산출2"/>
      <sheetName val="SLAB"/>
      <sheetName val="기중"/>
      <sheetName val="일위2"/>
      <sheetName val="06 일위대가목록"/>
      <sheetName val="상 부"/>
      <sheetName val="1__설계조건_2_단면가정_3__하중계산"/>
      <sheetName val="DATA_입력란"/>
      <sheetName val="변화치수"/>
      <sheetName val="측구공수량집계"/>
      <sheetName val="도로정위치부표"/>
      <sheetName val="도로조사부표"/>
      <sheetName val="95MAKER"/>
      <sheetName val="물가시세표"/>
      <sheetName val="직접인건비"/>
      <sheetName val="직접경비"/>
      <sheetName val="일반수량총괄집계"/>
      <sheetName val="연결관단위"/>
      <sheetName val="2호송수관로 포장조서"/>
      <sheetName val="원가계산서 "/>
      <sheetName val="식재가격"/>
      <sheetName val="식재총괄"/>
      <sheetName val="공사예산하조서(O.K)"/>
      <sheetName val="접도구역경계표주風_x001a_"/>
      <sheetName val="접도구역경계표주헾⾦"/>
      <sheetName val="접도구역경계표주鹘%"/>
      <sheetName val="집수정단위수량 "/>
      <sheetName val="임시전기공사설계서"/>
      <sheetName val="인건비 "/>
      <sheetName val="A_7"/>
      <sheetName val="토량1-1"/>
      <sheetName val="단가(1)"/>
      <sheetName val="2000전체분"/>
      <sheetName val="(4)소요정착장검토"/>
      <sheetName val="관접합및부설"/>
      <sheetName val="재료집계"/>
      <sheetName val="Bid_Detail"/>
      <sheetName val="구체집계2_0x2䈀㉪ԯ_x0000_缀_x0000__x0000_"/>
      <sheetName val="수색정거장"/>
      <sheetName val="지우기"/>
      <sheetName val="C-C(output)"/>
      <sheetName val="출력은 금물"/>
      <sheetName val="철근량"/>
      <sheetName val="구조물철거타공정이월"/>
      <sheetName val="산출내역서집계표"/>
      <sheetName val="정공공사"/>
      <sheetName val="원가계산"/>
      <sheetName val="2공구하도급내역서"/>
      <sheetName val="구천"/>
      <sheetName val="세부내역"/>
      <sheetName val="투찰추정"/>
      <sheetName val="도급내역5+800"/>
      <sheetName val="도급금액"/>
      <sheetName val="재노경"/>
      <sheetName val="적현로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평형ԯ_x0000_缀"/>
      <sheetName val="우각부보강"/>
      <sheetName val="우수"/>
      <sheetName val="갑지(추정)"/>
      <sheetName val="배열수식"/>
      <sheetName val="약전닥트"/>
      <sheetName val="건축부하"/>
      <sheetName val="FA설치명세"/>
      <sheetName val="FD"/>
      <sheetName val="토공총괄헾⿷_x0005_"/>
      <sheetName val="공량산출서"/>
      <sheetName val="환산"/>
      <sheetName val="인부노임"/>
      <sheetName val="부속동"/>
      <sheetName val="APT"/>
      <sheetName val="3.하중산정4.양수압5.지지︀"/>
      <sheetName val="담장산출"/>
      <sheetName val="오동"/>
      <sheetName val="대조"/>
      <sheetName val="나한"/>
      <sheetName val="전기설계변경"/>
      <sheetName val="AC포장수량"/>
      <sheetName val="계정"/>
      <sheetName val="교통대책내역"/>
      <sheetName val="교육종류"/>
      <sheetName val="특수선일위대가"/>
      <sheetName val="공문(신)"/>
      <sheetName val="삼성동50"/>
      <sheetName val="단֬큭࠯"/>
      <sheetName val="예산총괄표"/>
      <sheetName val="원가계婌."/>
      <sheetName val="지점별강우량"/>
      <sheetName val="unitpric"/>
      <sheetName val="교대시점"/>
      <sheetName val="포장수량집계표"/>
      <sheetName val="A-LINE"/>
      <sheetName val="전기"/>
      <sheetName val="3.2산출근거(감독)"/>
      <sheetName val="별첨-기계경비 산출목록"/>
      <sheetName val="Total 단위경유량집계"/>
      <sheetName val="수로암거"/>
      <sheetName val="경영혁신본부"/>
      <sheetName val="내역서 제출"/>
      <sheetName val="단   산"/>
      <sheetName val="실    단"/>
      <sheetName val="단䈀ᅪ"/>
      <sheetName val="Proposal"/>
      <sheetName val="C_배수ԯ_x0000_"/>
      <sheetName val="C_배수︀ᇕ"/>
      <sheetName val="집수정단위수량600 "/>
      <sheetName val="1@3.0X2.0(저류지1)(1)"/>
      <sheetName val="난간벽-3련"/>
      <sheetName val="폐기물"/>
      <sheetName val="단﹃ᇕ"/>
      <sheetName val="요_x0005_"/>
      <sheetName val="경산"/>
      <sheetName val="Y-WORK"/>
      <sheetName val="토목주소"/>
      <sheetName val="연결관연장"/>
      <sheetName val="위치조"/>
      <sheetName val="특별교실"/>
      <sheetName val="6.교좌면보강"/>
      <sheetName val="고양시"/>
      <sheetName val="★도급내역"/>
      <sheetName val="배수문수량산출(3)"/>
      <sheetName val="실행내역서을지"/>
      <sheetName val="단가일람"/>
      <sheetName val="조경일람"/>
      <sheetName val="교대일반수량"/>
      <sheetName val="가로등위치"/>
      <sheetName val="현ᰀ"/>
      <sheetName val="FRP산출근橂"/>
      <sheetName val="일위대橂⿭_x0005_"/>
      <sheetName val="우수공"/>
      <sheetName val="공통가설공사"/>
      <sheetName val="Sheet6"/>
      <sheetName val="5흙막이"/>
      <sheetName val="구분자"/>
      <sheetName val="6က_x0000_"/>
      <sheetName val="피벗테이블데이터분석"/>
      <sheetName val="적용단위길이"/>
      <sheetName val="복주식단위수량"/>
      <sheetName val="기성고"/>
      <sheetName val="토공수량산출"/>
      <sheetName val="토적계산서"/>
      <sheetName val="구체2_0x2_0(3-5_x0010_"/>
      <sheetName val="구체2_0x2_0(3-5_x0005_"/>
      <sheetName val="구체2_0x2_0(3-5헾"/>
      <sheetName val="구체2_0x2_0(3-5菸"/>
      <sheetName val="noyim"/>
      <sheetName val="1단계"/>
      <sheetName val="구체집계2_0x2_0(5-7ׇ"/>
      <sheetName val="개략"/>
      <sheetName val="참조자료"/>
      <sheetName val="구체집계2_0x2_0(5-7ԯ"/>
      <sheetName val="Sheet1_(2)"/>
      <sheetName val="국도접속_차도부수량"/>
      <sheetName val="1,2공구원가계산서"/>
      <sheetName val="1공구산출내역서"/>
      <sheetName val="내역서 "/>
      <sheetName val="1~69"/>
      <sheetName val="여과지동"/>
      <sheetName val="6.자재단가"/>
      <sheetName val="MOTOR"/>
      <sheetName val="1"/>
      <sheetName val="CODE1"/>
      <sheetName val="이름정의"/>
      <sheetName val="재"/>
      <sheetName val="98비정기소모"/>
      <sheetName val="목재동바리"/>
      <sheetName val="일위대가(계측기설치)"/>
      <sheetName val="업체별기성내역"/>
      <sheetName val="원심력수로관"/>
      <sheetName val="용소리교"/>
      <sheetName val="제잡비집계"/>
      <sheetName val="PLP"/>
      <sheetName val="총 괄 표"/>
      <sheetName val="2_13날개벽ֳ_x0000_缀"/>
      <sheetName val="수량집계표저ᡛ簀"/>
      <sheetName val="일위대가(_x0005__x0000_"/>
      <sheetName val="수량집계표渀빷ԯ"/>
      <sheetName val="이토변실(A3-LI礊⿨_x0005_"/>
      <sheetName val="산근터빈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맨홀조서"/>
      <sheetName val="단가대비표"/>
      <sheetName val="공사비집계"/>
      <sheetName val="NYS"/>
      <sheetName val="구체집계2@栀ᚃ가ᚃ︀崙ԯ"/>
      <sheetName val="난간,앙카"/>
      <sheetName val="기둥설계(no)"/>
      <sheetName val="기초판설계(교축직각)"/>
      <sheetName val="정산서 "/>
      <sheetName val="찍기"/>
      <sheetName val="대,유,램"/>
      <sheetName val="G.R300경비"/>
      <sheetName val="마감산출"/>
      <sheetName val="투䱨"/>
      <sheetName val="투㟨"/>
      <sheetName val="자재수량"/>
      <sheetName val="기본단가"/>
      <sheetName val="인건비단가"/>
      <sheetName val="구체2_0x︀ᇕ԰_x0000_缀_x0000__x0000__x0000_"/>
      <sheetName val="계산조건"/>
      <sheetName val="가설건물"/>
      <sheetName val="인수공규격"/>
      <sheetName val="96노임기준"/>
      <sheetName val="매출"/>
      <sheetName val="표지-내역서壒〚_x0005__x0000_"/>
      <sheetName val="총수량집계표"/>
      <sheetName val="소야공정계획표"/>
      <sheetName val="국내조달(통합-1)"/>
      <sheetName val="토량산출서"/>
      <sheetName val="교통처리우회도로"/>
      <sheetName val="총괄수량집계표"/>
      <sheetName val="단  가  대  비  표"/>
      <sheetName val="일  위  대  가  목  록"/>
      <sheetName val="SG"/>
      <sheetName val="도기류"/>
      <sheetName val="노임이"/>
      <sheetName val="구체집계2_0x2_0(7-렀቟԰"/>
      <sheetName val="문화재 시굴조사비(표지)"/>
      <sheetName val="3.7교축하중"/>
      <sheetName val="조명율_x0005_"/>
      <sheetName val="내역서(삼礊め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기계설비"/>
      <sheetName val="공구"/>
      <sheetName val="3.바닥판설계"/>
      <sheetName val="약품공급2"/>
      <sheetName val="(4-2)열관류값-2"/>
      <sheetName val="工관리비율"/>
      <sheetName val="工완성공사율"/>
      <sheetName val="배수내역"/>
      <sheetName val="MixBed"/>
      <sheetName val="CondPol"/>
      <sheetName val="코드1(매출계정)"/>
      <sheetName val="코드2(원가계정)"/>
      <sheetName val="코드5(투자비계정)"/>
      <sheetName val="세계수요종합OK"/>
      <sheetName val="토목내역서 (도급단가)"/>
      <sheetName val="자료입력"/>
      <sheetName val="전睮"/>
      <sheetName val="포장공자재집계표"/>
      <sheetName val="위치조_x0001_"/>
      <sheetName val="세동별비상"/>
      <sheetName val="덧씌우기구간수량산출1"/>
      <sheetName val="지장물C"/>
      <sheetName val="1호԰_x0000_缀_x0000_"/>
      <sheetName val="1호堀᎟鰀᎟"/>
      <sheetName val="2.단면가정"/>
      <sheetName val="수목데이타"/>
      <sheetName val="평가데이터"/>
      <sheetName val="배수관및곡선부보강및날개벽"/>
      <sheetName val="2_14집԰_x0000_"/>
      <sheetName val="2_14집䈀ᅪ"/>
      <sheetName val="일반_x0005__x0000_"/>
      <sheetName val="일반圠_x0018_"/>
      <sheetName val="포장자재집계표"/>
      <sheetName val="3.하중산정4ࠀ᭷䰀᭷︀곕ԯ_x0000_缀"/>
      <sheetName val="횡배수관집현황堀፾鰀፾︀"/>
      <sheetName val="조작대(1연)"/>
      <sheetName val="음성방향"/>
      <sheetName val="원가계산서 (변경계약) (3)"/>
      <sheetName val="장비경비"/>
      <sheetName val="대창(함평)"/>
      <sheetName val="대창(장성)"/>
      <sheetName val="구체집계2_0x2_x0000__x0000_Ԁ_x0000_耀_xda3b__x0002_"/>
      <sheetName val="구체집계2_0x2_x0000__x0000_Ԁ_x0000_쀀_x0002_"/>
      <sheetName val="설계명세서"/>
      <sheetName val="구체2_0X2_0(0-3堀"/>
      <sheetName val="공사비증(-)/_x0000_頀_x0014_"/>
      <sheetName val="개소별수량산출"/>
      <sheetName val="공사비증(-)䈀४԰_x0000_"/>
      <sheetName val="맨1"/>
      <sheetName val="실행예산 명세표"/>
      <sheetName val="Sensitivity"/>
      <sheetName val="근무계획표 (전체)"/>
      <sheetName val="강교(Sub)"/>
      <sheetName val="일반토공견적"/>
      <sheetName val="98수문일위"/>
      <sheetName val="중기사용료"/>
      <sheetName val="적용노임"/>
      <sheetName val="일반자재"/>
      <sheetName val="FOB발"/>
      <sheetName val="기초0_x0000__x0000__x0010_"/>
      <sheetName val="기초0_x0000_蠀q"/>
      <sheetName val="기초Á_x0000_怀ô"/>
      <sheetName val="DATA(BAC)"/>
      <sheetName val="Macro(전기)"/>
      <sheetName val="사급자재총괄"/>
      <sheetName val="역T형교대(말뚝기초)"/>
      <sheetName val="3지구단위"/>
      <sheetName val="DATA_BAC_"/>
      <sheetName val="2_1︀ᇕ԰"/>
      <sheetName val="도阀"/>
      <sheetName val="보차도경계석수량"/>
      <sheetName val="도급기성"/>
      <sheetName val="고유코드_설계"/>
      <sheetName val="종배수관"/>
      <sheetName val="일반부표"/>
      <sheetName val="사업수지"/>
      <sheetName val="품셈"/>
      <sheetName val="제2호단위수량"/>
      <sheetName val="법곡리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상세"/>
      <sheetName val="수량집계_x0000__x0000_Ԁ_x0000_"/>
      <sheetName val="횡배수관수량집계"/>
      <sheetName val="자"/>
      <sheetName val="공조기"/>
      <sheetName val="구체"/>
      <sheetName val="좌측날개벽"/>
      <sheetName val="우측날개벽"/>
      <sheetName val="예산명세서"/>
      <sheetName val="대포2교접속"/>
      <sheetName val="천방교접속"/>
      <sheetName val="연돌일위집계"/>
      <sheetName val="예가표"/>
      <sheetName val="토목공사"/>
      <sheetName val="위치조쀀"/>
      <sheetName val="2_12기존㔀ԯ_x0000_缀"/>
      <sheetName val="가CP"/>
      <sheetName val="원가 (2)"/>
      <sheetName val="공사비"/>
      <sheetName val="AHU집계"/>
      <sheetName val="S1,3"/>
      <sheetName val="EJ"/>
      <sheetName val="콘크리트채움모래"/>
      <sheetName val="기타방호시설"/>
      <sheetName val="7⠀ᩗ"/>
      <sheetName val="부표(010427)"/>
      <sheetName val="2축기둥해석"/>
      <sheetName val="단락전류-A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보고서원고"/>
      <sheetName val="옹벽"/>
      <sheetName val="기ԯ_x0000_缀"/>
      <sheetName val="암거단위"/>
      <sheetName val="견적대비"/>
      <sheetName val="사당"/>
      <sheetName val="투_x0000_"/>
      <sheetName val="투暷"/>
      <sheetName val="투㚈"/>
      <sheetName val="원가계산서(공사)"/>
      <sheetName val="인건비"/>
      <sheetName val="원가계산 (2)"/>
      <sheetName val="일위총괄표"/>
      <sheetName val="WORK"/>
      <sheetName val="예산M11A"/>
      <sheetName val="시설물일위"/>
      <sheetName val="설계예시"/>
      <sheetName val="tggwan(mac)"/>
      <sheetName val="포장총괄집계표"/>
      <sheetName val="A4"/>
      <sheetName val="일반㉚"/>
      <sheetName val="일반_x0000__x0000_"/>
      <sheetName val="외주비"/>
      <sheetName val="6PILE__(돌출)"/>
      <sheetName val="남양시작동자105노65기1_3화1_2"/>
      <sheetName val="OPG䈀塪ԯ"/>
      <sheetName val="OPG䈀屪ԯ"/>
      <sheetName val="3.하중계산"/>
      <sheetName val="공사비내역서"/>
      <sheetName val="자재가격"/>
      <sheetName val="포장재료집계표"/>
      <sheetName val="포장면적산출"/>
      <sheetName val="포장수량집계"/>
      <sheetName val="BSD (2)"/>
      <sheetName val="횡배수관위치조서"/>
      <sheetName val="수량집계︀⫕ԯ_x0000_"/>
      <sheetName val="수량집계ԯ_x0000_缀_x0000_"/>
      <sheetName val="수량집계저㪃ఀ㪄"/>
      <sheetName val="상행-교대(A1-A2)"/>
      <sheetName val="단관데이터"/>
      <sheetName val="이형관데이터"/>
      <sheetName val="배수량"/>
      <sheetName val="노임목록"/>
      <sheetName val="총괄직영"/>
      <sheetName val="몰탈콘크리트"/>
      <sheetName val="철근집계"/>
      <sheetName val="I一般比"/>
      <sheetName val="제-노임"/>
      <sheetName val="제직재"/>
      <sheetName val="99사업계획"/>
      <sheetName val="P&amp;L(Ahn)"/>
      <sheetName val="(C)원내역"/>
      <sheetName val="세금자료"/>
      <sheetName val="문학간접"/>
      <sheetName val="간접"/>
      <sheetName val="도장수량(하1)"/>
      <sheetName val="BOX"/>
      <sheetName val="출력X"/>
      <sheetName val="교대일반수량총괄집계표"/>
      <sheetName val="2공구餀ኘ԰_x0000_"/>
      <sheetName val="공통가설"/>
      <sheetName val="이름표지정"/>
      <sheetName val="LOPCALC"/>
      <sheetName val="해평견적"/>
      <sheetName val="기성우리"/>
      <sheetName val="가압장구체수량산출서"/>
      <sheetName val="수량집계표(12)"/>
      <sheetName val="수량집계표(34)"/>
      <sheetName val="노무단가"/>
      <sheetName val="DB"/>
      <sheetName val="마사"/>
      <sheetName val="손익차蚘_x001b_泌"/>
      <sheetName val="손익차_x0000__x0000_굘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지장물평가기준"/>
      <sheetName val="슬래브 -연속(3경간)"/>
      <sheetName val="산출근거(조건값)"/>
      <sheetName val="소화실적"/>
      <sheetName val="아파트기초자료"/>
      <sheetName val="대지권지분"/>
      <sheetName val="상가기초자료"/>
      <sheetName val="종전자산"/>
      <sheetName val="토지평가조서"/>
      <sheetName val="합"/>
      <sheetName val="Summary"/>
      <sheetName val="캠프용산(토지조서,원본)"/>
      <sheetName val="손익차䢀5ꮸ"/>
      <sheetName val="손익차_x0005__x0000_"/>
      <sheetName val="포장수량산_x0005_"/>
      <sheetName val="교각 P3"/>
      <sheetName val="손익차䮀6ꮸ"/>
      <sheetName val="주소록"/>
      <sheetName val="외국인산업연수생"/>
      <sheetName val="교통처리우회도㄁"/>
      <sheetName val="원가계산서(1栆ⅎ_x0000_⷇쐋ꍣ"/>
      <sheetName val="FRP산출근ᛅ"/>
      <sheetName val="FRP산출근헾"/>
      <sheetName val="5.세운W-A"/>
      <sheetName val="다곡2교"/>
      <sheetName val="C_배䤊⾛_x0005_"/>
      <sheetName val="C_배哐.唜"/>
      <sheetName val="열린교실"/>
      <sheetName val="형틀공사"/>
      <sheetName val="건축설비"/>
      <sheetName val="검토"/>
      <sheetName val="4차원가계산서"/>
      <sheetName val="위치조쐀"/>
      <sheetName val="위치조䈀"/>
      <sheetName val="예산"/>
      <sheetName val="※참고자료※"/>
      <sheetName val="[배수관공(IC).xls]원가계☦:"/>
      <sheetName val="2공구자재집"/>
      <sheetName val="위치조Ԁ"/>
      <sheetName val="단가산출1"/>
      <sheetName val="일반맨홀수량집계(A-7 LINE)"/>
      <sheetName val="부대공-수량증감 내역서"/>
      <sheetName val="설계명세"/>
      <sheetName val="편입용지조서"/>
      <sheetName val="원가서"/>
      <sheetName val="대비표"/>
      <sheetName val="대호방조제 접속공"/>
      <sheetName val="GSTOTAL"/>
      <sheetName val="용수량(생활용수)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조명율丵"/>
      <sheetName val="조명율汐"/>
      <sheetName val="조명율橂"/>
      <sheetName val="조명율劀"/>
      <sheetName val="L40 B19.9"/>
      <sheetName val="규준틀"/>
      <sheetName val="위치조瀀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1련박스"/>
      <sheetName val="역T형"/>
      <sheetName val="TTL"/>
      <sheetName val="출금실적"/>
      <sheetName val="L_RPTA05_목록"/>
      <sheetName val="하부철근수저"/>
      <sheetName val="하부철근수砀"/>
      <sheetName val="일਀鵹ԯ"/>
      <sheetName val="하부철근수_x0000_"/>
      <sheetName val="결재(카메라)"/>
      <sheetName val="고정보爇譈0_x0000_"/>
      <sheetName val="고정보䠉ፓ　冂"/>
      <sheetName val="도로경계블럭연장조서"/>
      <sheetName val="중기가격"/>
      <sheetName val="횡배수관수량"/>
      <sheetName val="변경원가서갑"/>
      <sheetName val="일0_x0000_䠀"/>
      <sheetName val="일0_x0000_ "/>
      <sheetName val="6_x0005__x000a_"/>
      <sheetName val="TYPE-A,B,C,D"/>
      <sheetName val="계림(함평)"/>
      <sheetName val="계림(장성)"/>
      <sheetName val="1호철근량"/>
      <sheetName val="저판(버림100)"/>
      <sheetName val="기둥"/>
      <sheetName val="단가_x0005__x0000_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단재적표"/>
      <sheetName val="3.하중산정4.양_x0000__x0000__x0005__x0000_Ƹ_x0000_"/>
      <sheetName val="집수정단위수량"/>
      <sheetName val="노견단위수량"/>
      <sheetName val="수량 Ὑ"/>
      <sheetName val="EQT-ESTN"/>
      <sheetName val="건축"/>
      <sheetName val="마감집계"/>
      <sheetName val="일람표(공정)"/>
      <sheetName val="1차 내역서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접속슬라브"/>
      <sheetName val="2013년상반기"/>
      <sheetName val="단가표+일위"/>
      <sheetName val="기타ကṕ"/>
      <sheetName val="기타╗"/>
      <sheetName val="기타䀀ὕ"/>
      <sheetName val="물가"/>
      <sheetName val="신천3호용수로"/>
      <sheetName val="NO.3.PTA PLANT SD COST"/>
      <sheetName val="도급정산"/>
      <sheetName val="︀ᇕ"/>
      <sheetName val="투㞘"/>
      <sheetName val="단면제원"/>
      <sheetName val="투㒨"/>
      <sheetName val="투槓"/>
      <sheetName val="내역서적용수량 (지방도893)"/>
      <sheetName val="안전시설내역서"/>
      <sheetName val="위치조耀"/>
      <sheetName val="위치조"/>
      <sheetName val="투尜"/>
      <sheetName val="연도MASTER"/>
      <sheetName val="석축설면"/>
      <sheetName val="설계내역2"/>
      <sheetName val="횡배위치"/>
      <sheetName val="간지 (0)"/>
      <sheetName val="투丵"/>
      <sheetName val="투_x0005_"/>
      <sheetName val="카니발(자105노60)"/>
      <sheetName val="산수배수"/>
      <sheetName val="나"/>
      <sheetName val="A(Rev.3)"/>
      <sheetName val="연부97-1"/>
      <sheetName val="일반쌒"/>
      <sheetName val="상부_x0000_"/>
      <sheetName val="일반䠀᝶"/>
      <sheetName val="일반_xd800_ឈ"/>
      <sheetName val="일반栓椈"/>
      <sheetName val="일반厌"/>
      <sheetName val="기계변경"/>
      <sheetName val="OPGꀀ⑯"/>
      <sheetName val="OPGԯ_x0000_缀"/>
      <sheetName val="OPGᲕԯ"/>
      <sheetName val="지출결의서"/>
      <sheetName val="Character"/>
      <sheetName val="견적서1"/>
      <sheetName val="OPG_x000d__x0000__x0000_"/>
      <sheetName val="제출견적서 - 원본 "/>
      <sheetName val="계수시트"/>
      <sheetName val="효성CB 1P기초"/>
      <sheetName val="공통단가"/>
      <sheetName val="운반비"/>
      <sheetName val="가설공사"/>
      <sheetName val="수정계획3"/>
      <sheetName val="용역비산출"/>
      <sheetName val="단가籀%"/>
      <sheetName val="단가艐Ⱦ"/>
      <sheetName val="단가菘_x0019_"/>
      <sheetName val="Stem Footing"/>
      <sheetName val="FRP산출근_x0000_"/>
      <sheetName val="단 box"/>
      <sheetName val="3연box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토공검토G"/>
      <sheetName val="CTEMCOST"/>
      <sheetName val="실행예산SHEET도장재검토"/>
      <sheetName val="구체집계2_0x2_︀뗕ԯ_x0000_缀_x0000_"/>
      <sheetName val="남평내역"/>
      <sheetName val="BLOCK(1)"/>
      <sheetName val="2.냉난방설비공사"/>
      <sheetName val="위치조⣇"/>
      <sheetName val="A2"/>
      <sheetName val="기䈀嵪ԯ"/>
      <sheetName val="6㔀቎"/>
      <sheetName val="입력"/>
      <sheetName val="별표"/>
      <sheetName val="신규부표총괄"/>
      <sheetName val="자재조서(2007년 3월)"/>
      <sheetName val="신규품셈총괄"/>
      <sheetName val="노임9월"/>
      <sheetName val="9.Attach"/>
      <sheetName val="일반䈀ᅪ"/>
      <sheetName val="1-21_토적"/>
      <sheetName val="pier-1"/>
      <sheetName val="도색수량산출근거(중로1류)"/>
      <sheetName val="관급자재대"/>
      <sheetName val="Tota_x0005_"/>
      <sheetName val="정산ISSUE(T)"/>
      <sheetName val="단위중기"/>
      <sheetName val="집계(2)"/>
      <sheetName val="노임단"/>
      <sheetName val="운반공"/>
      <sheetName val="자재단"/>
      <sheetName val="장비단"/>
      <sheetName val="공사요율"/>
      <sheetName val="하부철근수怀"/>
      <sheetName val="하부철근수頀"/>
      <sheetName val="구체2_0x2_0(50_x0000_耀"/>
      <sheetName val="명세서"/>
      <sheetName val="제출내역 (2)"/>
      <sheetName val="21301동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일반栀䒘"/>
      <sheetName val="일반뀀⋔"/>
      <sheetName val="측량노임단가"/>
      <sheetName val="배수공 주요자재 집계표"/>
      <sheetName val="토적단위"/>
      <sheetName val="TOT"/>
      <sheetName val="2_1ᝓ㰀"/>
      <sheetName val="토적표(睬_x0015_"/>
      <sheetName val="익산"/>
      <sheetName val="공종단가"/>
      <sheetName val="수량집계표 "/>
      <sheetName val="당년매출집계"/>
      <sheetName val="배관BM(일반)"/>
      <sheetName val="수맨"/>
      <sheetName val="배1"/>
      <sheetName val="사  업  비  수  지  예  산  서"/>
      <sheetName val="일위렀庫"/>
      <sheetName val="프로젝트"/>
      <sheetName val="POOM_MOTO"/>
      <sheetName val="POOM_MOTO2"/>
      <sheetName val="1.설계기준 "/>
      <sheetName val="공기주입기 설치공사"/>
      <sheetName val="기본1"/>
      <sheetName val="수정일위대가"/>
      <sheetName val="안동예산서"/>
      <sheetName val="단가입력"/>
      <sheetName val="BJJIN"/>
      <sheetName val="견적대비표"/>
      <sheetName val="기성내역서"/>
      <sheetName val="수공기"/>
      <sheetName val="COVER"/>
      <sheetName val="회사개요"/>
      <sheetName val="예산내역"/>
      <sheetName val="노무,재료"/>
      <sheetName val="데리네이타_x000c_콐"/>
      <sheetName val="법면단"/>
      <sheetName val="부안일위"/>
      <sheetName val="사통"/>
      <sheetName val="건축명"/>
      <sheetName val="기계명"/>
      <sheetName val="전기명"/>
      <sheetName val="토목명"/>
      <sheetName val="일위목莘"/>
      <sheetName val="장비가동"/>
      <sheetName val="데이터관리"/>
      <sheetName val="재직(경력)증명서"/>
      <sheetName val="주요량(⍠」_x0005_"/>
      <sheetName val="집"/>
      <sheetName val="EQ-R1"/>
      <sheetName val="실행갑지"/>
      <sheetName val="구체3_5x3_5-8-1朏"/>
      <sheetName val="7_PILE__崀ሹ԰_x0000_"/>
      <sheetName val="양지䬨"/>
      <sheetName val="설계표지"/>
      <sheetName val="간접공사비 적용요율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첨부1"/>
      <sheetName val="front"/>
      <sheetName val="저류지수량집계"/>
      <sheetName val="대구-교대(A1)"/>
      <sheetName val="DATE2001"/>
      <sheetName val="회사정보"/>
      <sheetName val="지수산_x0000_"/>
      <sheetName val="배관단가조사서"/>
      <sheetName val="쌍송_x0000_"/>
      <sheetName val="6퇈ꚲ"/>
      <sheetName val="일반︀賕"/>
      <sheetName val="R-F-타공종"/>
      <sheetName val="slab집계"/>
      <sheetName val="슬래브(0)"/>
      <sheetName val="슬래브(1)"/>
      <sheetName val="mb1슬래브송도"/>
      <sheetName val="mb1슬래브송도2"/>
      <sheetName val="ABUT집계"/>
      <sheetName val="아스콘포장(중로)"/>
      <sheetName val="주요량/_x0000_저Í"/>
      <sheetName val="구체집계2_0x2_x0000__x0000_Ԁ_x0000__x0000_Ŋ_x0005__x0000_"/>
      <sheetName val="분뇨"/>
      <sheetName val="공사비산출서"/>
      <sheetName val="카렌스센터계량기설치공사"/>
      <sheetName val="현황CODE"/>
      <sheetName val="손익현황"/>
      <sheetName val="9900"/>
      <sheetName val="소총괄표1"/>
      <sheetName val="990_x0000_"/>
      <sheetName val="990Ð"/>
      <sheetName val="990_x0010_"/>
      <sheetName val="data2"/>
      <sheetName val="1단계총괄내역서"/>
      <sheetName val="연습"/>
      <sheetName val="토滰%"/>
      <sheetName val="A-4"/>
      <sheetName val="X17-TOTAL"/>
      <sheetName val="기계경비1"/>
      <sheetName val="주요량(헾】_x0005_"/>
      <sheetName val="교량"/>
      <sheetName val="정보매체A동"/>
      <sheetName val="IT-BAT"/>
      <sheetName val="방수몰탈"/>
      <sheetName val="SS"/>
      <sheetName val="빗물받이(910-510-410)"/>
      <sheetName val="기계경비"/>
      <sheetName val="신당동집계표"/>
      <sheetName val="안정검토(온1)"/>
      <sheetName val="토공사ԯ_x0000_缀_x0000__x0000_"/>
      <sheetName val="자재조사표"/>
      <sheetName val="일반부표집계표"/>
      <sheetName val="갑지1"/>
      <sheetName val="하부철근수က"/>
      <sheetName val="BOX-1510"/>
      <sheetName val="정물량"/>
      <sheetName val="집계표(육상)"/>
      <sheetName val="맨홀(0+460)"/>
      <sheetName val="일반_x0000_樀"/>
      <sheetName val="재료비단가"/>
      <sheetName val="자재계산서"/>
      <sheetName val="식생블럭단위수량"/>
      <sheetName val="C_배수관공3"/>
      <sheetName val="2_10횡배수관3"/>
      <sheetName val="2_12기존배수관세척3"/>
      <sheetName val="2_13날개벽및면벽3"/>
      <sheetName val="2_14집수정3"/>
      <sheetName val="절성경계보강공현황및집계_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b_수로이설3"/>
      <sheetName val="c_돌붙임후면배수표지2"/>
      <sheetName val="d_기존배수관폐쇄표지2"/>
      <sheetName val="e_기존BOX폐쇄표지2"/>
      <sheetName val="j_제작집수정표지2"/>
      <sheetName val="k__문비2"/>
      <sheetName val="파형강판_총수량집계표2"/>
      <sheetName val="철근수량_집계표2"/>
      <sheetName val="제목_(토공)2"/>
      <sheetName val="규준틀및경계말목_(좌안)2"/>
      <sheetName val="u형측구_집계표2"/>
      <sheetName val="2지구u형측구_2"/>
      <sheetName val="C_간지2"/>
      <sheetName val="2_10간지2"/>
      <sheetName val="2_11간지2"/>
      <sheetName val="2_13간지2"/>
      <sheetName val="2_14간지2"/>
      <sheetName val="토공(우물통,기타)_2"/>
      <sheetName val="총괄갑_2"/>
      <sheetName val="역T형옹벽(3_0)2"/>
      <sheetName val="96보완계획7_122"/>
      <sheetName val="준검_내역서2"/>
      <sheetName val="A_LINE2"/>
      <sheetName val="7_PILE__(돌출)2"/>
      <sheetName val="국도접속_차도부수량2"/>
      <sheetName val="3_하중산정4_지지력2"/>
      <sheetName val="5_공종별예산내역서2"/>
      <sheetName val="구조______2"/>
      <sheetName val="6PILE__(돌출)2"/>
      <sheetName val="남양시작동자105노65기1_3화1_22"/>
      <sheetName val="개비온_단위2"/>
      <sheetName val="단가_2"/>
      <sheetName val="8_PILE__(돌출)2"/>
      <sheetName val="단가표_(2)2"/>
      <sheetName val="Sheet1_(2)2"/>
      <sheetName val="97_사업추정(WEKI)2"/>
      <sheetName val="WEIGHT_LIST2"/>
      <sheetName val="표__지2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b_수로이설1"/>
      <sheetName val="3_하중산정4_지지력"/>
      <sheetName val="구조______"/>
      <sheetName val="개비온_단위"/>
      <sheetName val="단가_"/>
      <sheetName val="8_PILE__(돌출)"/>
      <sheetName val="단가표_(2)"/>
      <sheetName val="WEIGHT_LIST"/>
      <sheetName val="표__지"/>
      <sheetName val="C_배수관공2"/>
      <sheetName val="2_10횡배수관2"/>
      <sheetName val="2_12기존배수관세척2"/>
      <sheetName val="2_13날개벽및면벽2"/>
      <sheetName val="2_14집수정2"/>
      <sheetName val="절성경계보강공현황및집계_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b_수로이설2"/>
      <sheetName val="c_돌붙임후면배수표지1"/>
      <sheetName val="d_기존배수관폐쇄표지1"/>
      <sheetName val="e_기존BOX폐쇄표지1"/>
      <sheetName val="j_제작집수정표지1"/>
      <sheetName val="k__문비1"/>
      <sheetName val="파형강판_총수량집계표1"/>
      <sheetName val="철근수량_집계표1"/>
      <sheetName val="제목_(토공)1"/>
      <sheetName val="규준틀및경계말목_(좌안)1"/>
      <sheetName val="u형측구_집계표1"/>
      <sheetName val="2지구u형측구_1"/>
      <sheetName val="C_간지1"/>
      <sheetName val="2_10간지1"/>
      <sheetName val="2_11간지1"/>
      <sheetName val="2_13간지1"/>
      <sheetName val="2_14간지1"/>
      <sheetName val="토공(우물통,기타)_1"/>
      <sheetName val="총괄갑_1"/>
      <sheetName val="역T형옹벽(3_0)1"/>
      <sheetName val="96보완계획7_121"/>
      <sheetName val="준검_내역서1"/>
      <sheetName val="A_LINE1"/>
      <sheetName val="7_PILE__(돌출)1"/>
      <sheetName val="국도접속_차도부수량1"/>
      <sheetName val="3_하중산정4_지지력1"/>
      <sheetName val="5_공종별예산내역서1"/>
      <sheetName val="구조______1"/>
      <sheetName val="6PILE__(돌출)1"/>
      <sheetName val="남양시작동자105노65기1_3화1_21"/>
      <sheetName val="개비온_단위1"/>
      <sheetName val="단가_1"/>
      <sheetName val="8_PILE__(돌출)1"/>
      <sheetName val="단가표_(2)1"/>
      <sheetName val="Sheet1_(2)1"/>
      <sheetName val="97_사업추정(WEKI)1"/>
      <sheetName val="WEIGHT_LIST1"/>
      <sheetName val="표__지1"/>
      <sheetName val="메인거더-크로스빔200연결부"/>
      <sheetName val="일반ࠀ⏁"/>
      <sheetName val="통장출금액"/>
      <sheetName val="도급FORM"/>
      <sheetName val="말뚝기초(안정검토)-외측"/>
      <sheetName val="기본(98)"/>
      <sheetName val="건   축"/>
      <sheetName val="JUCK"/>
      <sheetName val="간접경상비"/>
      <sheetName val="옥외등신설"/>
      <sheetName val="저케CV22신설"/>
      <sheetName val="저케CV38신설"/>
      <sheetName val="저케CV8신설"/>
      <sheetName val="접지3종"/>
      <sheetName val="SANBAISU"/>
      <sheetName val="면수"/>
      <sheetName val="공사비총괄표"/>
      <sheetName val="1_3.견적(통합)"/>
      <sheetName val="자재집계"/>
      <sheetName val="현장식당(1ԅ"/>
      <sheetName val="현장식당(1ԃ"/>
      <sheetName val="현장식당(1က"/>
      <sheetName val="C_배수관㖰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type-F1"/>
      <sheetName val="CONTENTS"/>
      <sheetName val="1호인버트수량"/>
      <sheetName val="단가표 _x0003__x0004_ÿ"/>
      <sheetName val="산출-설비"/>
      <sheetName val="우수받이재료집阀葢"/>
      <sheetName val="횡배수관집현喠.嗬.颙⽲"/>
      <sheetName val="전_x0000_"/>
      <sheetName val="입력변수"/>
      <sheetName val="안정계산"/>
      <sheetName val="1.취수장"/>
      <sheetName val="설명서 "/>
      <sheetName val="승용"/>
      <sheetName val="C_배수관공4"/>
      <sheetName val="2_10횡배수관4"/>
      <sheetName val="2_12기존배수관세척4"/>
      <sheetName val="2_13날개벽및면벽4"/>
      <sheetName val="2_14집수정4"/>
      <sheetName val="절성경계보강공현황및집계_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b_수로이설4"/>
      <sheetName val="c_돌붙임후면배수표지3"/>
      <sheetName val="d_기존배수관폐쇄표지3"/>
      <sheetName val="e_기존BOX폐쇄표지3"/>
      <sheetName val="j_제작집수정표지3"/>
      <sheetName val="k__문비3"/>
      <sheetName val="파형강판_총수량집계표3"/>
      <sheetName val="철근수량_집계표3"/>
      <sheetName val="제목_(토공)3"/>
      <sheetName val="규준틀및경계말목_(좌안)3"/>
      <sheetName val="u형측구_집계표3"/>
      <sheetName val="2지구u형측구_3"/>
      <sheetName val="C_간지3"/>
      <sheetName val="2_10간지3"/>
      <sheetName val="2_11간지3"/>
      <sheetName val="2_13간지3"/>
      <sheetName val="2_14간지3"/>
      <sheetName val="토공(우물통,기타)_3"/>
      <sheetName val="총괄갑_3"/>
      <sheetName val="역T형옹벽(3_0)3"/>
      <sheetName val="96보완계획7_123"/>
      <sheetName val="준검_내역서3"/>
      <sheetName val="A_LINE3"/>
      <sheetName val="7_PILE__(돌출)3"/>
      <sheetName val="국도접속_차도부수량3"/>
      <sheetName val="3_하중산정4_지지력3"/>
      <sheetName val="5_공종별예산내역서3"/>
      <sheetName val="구조______3"/>
      <sheetName val="6PILE__(돌출)3"/>
      <sheetName val="남양시작동자105노65기1_3화1_23"/>
      <sheetName val="개비온_단위3"/>
      <sheetName val="단가_3"/>
      <sheetName val="8_PILE__(돌출)3"/>
      <sheetName val="단가표_(2)3"/>
      <sheetName val="Sheet1_(2)3"/>
      <sheetName val="97_사업추정(WEKI)3"/>
      <sheetName val="WEIGHT_LIST3"/>
      <sheetName val="표__지3"/>
      <sheetName val="3_하중산정4_양수압5_지지력"/>
      <sheetName val="표지-내역서_(2)"/>
      <sheetName val="지급자재_단가비교"/>
      <sheetName val="기초입력_DATA"/>
      <sheetName val="1_설계조건"/>
      <sheetName val="노면표지_수량"/>
      <sheetName val="횡_연장"/>
      <sheetName val="(집계)_노면표시"/>
      <sheetName val="자재_집계표"/>
      <sheetName val="표지_(2)"/>
      <sheetName val="날개수량1_5"/>
      <sheetName val="설계조건_및_단면가정"/>
      <sheetName val="201동_산출근거"/>
      <sheetName val="토_적_표"/>
      <sheetName val="1_일반수량산출단면"/>
      <sheetName val="단가_및_재료비"/>
      <sheetName val="DATA_입력부"/>
      <sheetName val="_냉각수펌프"/>
      <sheetName val="집수정단위수량_"/>
      <sheetName val="4_2_1_마루높이_검토"/>
      <sheetName val="조도계산서_(도서)"/>
      <sheetName val="unit_4"/>
      <sheetName val="3BL공동구_수량"/>
      <sheetName val="06_일위대가목록"/>
      <sheetName val="표지-내역서壒〚"/>
      <sheetName val="환경기계공정표_(3)"/>
      <sheetName val="재료비_(2)1"/>
      <sheetName val="단__가__대__비__표"/>
      <sheetName val="일__위__대__가__목__록"/>
      <sheetName val="별표_"/>
      <sheetName val="구체집계4_5x4_5"/>
      <sheetName val="접도구역경계표주"/>
      <sheetName val="문화재_시굴조사비(표지)"/>
      <sheetName val="6_교좌면보강"/>
      <sheetName val="단면_(2)"/>
      <sheetName val="3_하중계산"/>
      <sheetName val="4_주beam"/>
      <sheetName val="8_석축단위(H=1_5M)"/>
      <sheetName val="배수공시멘트_및_골재량산출"/>
      <sheetName val="정산서_"/>
      <sheetName val="_상부공통집계(총괄)"/>
      <sheetName val="G_R300경비"/>
      <sheetName val="전차선로_물량표"/>
      <sheetName val="일위대가_집계표"/>
      <sheetName val="나_다_라_마_바_피복재_산정"/>
      <sheetName val="자재단가_(2)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접도구역경계표주齘"/>
      <sheetName val="접도구역경계표주挔"/>
      <sheetName val="접도구역경계표주窨"/>
      <sheetName val="접도구역경계표주竈"/>
      <sheetName val="접도구역경계표주傠"/>
      <sheetName val="접도구역경계표주畠"/>
      <sheetName val="접도구역경계표주僀"/>
      <sheetName val="접도구역경계표주贸"/>
      <sheetName val="구체집계4_5x4_5尜層闰"/>
      <sheetName val="구체집계4_5x4_5徸〒"/>
      <sheetName val="통로암거_4_5_×4_5_토피0~3m__수량_집계표0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3_7교축하중"/>
      <sheetName val="조명율"/>
      <sheetName val="토_傠"/>
      <sheetName val="토_捀"/>
      <sheetName val="토_"/>
      <sheetName val="토_挔竖"/>
      <sheetName val="토_"/>
      <sheetName val="요"/>
      <sheetName val="일위대橂⿭"/>
      <sheetName val="변압기_및_발전기_용량"/>
      <sheetName val="노임단가_(2)"/>
      <sheetName val="3_바닥판설계"/>
      <sheetName val="Total_단위경유량집계"/>
      <sheetName val="내역서_제출"/>
      <sheetName val="단___산"/>
      <sheetName val="실____단"/>
      <sheetName val="L40_B19_9"/>
      <sheetName val="전선_및_전선관"/>
      <sheetName val="내역서_"/>
      <sheetName val="토목내역서_(도급단가)"/>
      <sheetName val="입출재고현황_(2)"/>
      <sheetName val="토공총괄헾⿷"/>
      <sheetName val="강전사_(2)"/>
      <sheetName val="BSD _2_"/>
      <sheetName val="원가계산서(1԰"/>
      <sheetName val="구체집계4_5x4_5_x0005_"/>
      <sheetName val="구체3_0x2_0(԰"/>
      <sheetName val="토 _x0005_"/>
      <sheetName val="구체집계3_0x2_"/>
      <sheetName val="토 "/>
      <sheetName val="지급자재缀ᨪ԰"/>
      <sheetName val="구체집계2@︀ᇕ԰"/>
      <sheetName val="구체집계4_5x4_5徸〒_x0005_"/>
      <sheetName val="구체집계4_5x4丵〒_x0005_"/>
      <sheetName val="구체집계4_5x4_5丵〒_x0005_"/>
      <sheetName val="구체집계3_0x2壸5丵⿋_x0005_"/>
      <sheetName val="구체집계4_5x4_5헾】_x0005_"/>
      <sheetName val="구체2_0x︀ᇕ԰"/>
      <sheetName val="구체집계2_0x2䈀㉪ԯ"/>
      <sheetName val="7_PILE__ԯ"/>
      <sheetName val="원가계산서(1栆ⅎ"/>
      <sheetName val="일위대가(_x0005_"/>
      <sheetName val="구체집계3_0x2_徸〒_x0005_"/>
      <sheetName val="2_13날개벽ֳ"/>
      <sheetName val="구체2_0x2׎"/>
      <sheetName val="구체2_0x2ﻎᇕ԰"/>
      <sheetName val="2_12기존㔀ԯ"/>
      <sheetName val="평형ԯ"/>
      <sheetName val="기초0"/>
      <sheetName val="기초Á"/>
      <sheetName val="기ԯ"/>
      <sheetName val="1호԰"/>
      <sheetName val="주요량/"/>
      <sheetName val="구체집계2_0x2"/>
      <sheetName val="손익차"/>
      <sheetName val="단"/>
      <sheetName val="잡설비내역"/>
      <sheetName val="전체제잡비"/>
      <sheetName val="1안"/>
      <sheetName val="우수공집계"/>
      <sheetName val="구체3_0x2_0頀ᕖ餀輦ԯ"/>
      <sheetName val="구체3_0x2_0餀페ԯ_x0000_缀"/>
      <sheetName val="구체3_0x2_0餀㚘ԯ_x0000_缀"/>
      <sheetName val="2.하중산정"/>
      <sheetName val="15100"/>
      <sheetName val="전문하도급"/>
      <sheetName val="교량전기"/>
      <sheetName val="WING3"/>
      <sheetName val="남대문빌딩"/>
      <sheetName val="역T형(H=6.0) (2)"/>
      <sheetName val="왕십리방향"/>
      <sheetName val="총괄-1"/>
      <sheetName val="현장조사"/>
      <sheetName val="원가_x0001__x0000_䀀"/>
      <sheetName val="원가ⴀ癆顶"/>
      <sheetName val="원가顶๔꤂"/>
      <sheetName val="현장관리비데이타"/>
      <sheetName val="구성1"/>
      <sheetName val="구성2"/>
      <sheetName val="구성3"/>
      <sheetName val="구성4"/>
      <sheetName val="그림2"/>
      <sheetName val="잔수량(작성)"/>
      <sheetName val="SUB일위대가(이음)"/>
      <sheetName val="확약서"/>
      <sheetName val="식재일위대가"/>
      <sheetName val="골조"/>
      <sheetName val="Internal Floor"/>
      <sheetName val="설계서"/>
      <sheetName val="01"/>
      <sheetName val="횡배수_x0006__x0005__x0006__x0006__x0007__x000a__x0006__x000b__x000d_"/>
      <sheetName val="ࠀЀऀ܀ЀȀࠀȀ؀؀؀؀Ȁ"/>
      <sheetName val="소포내역 (2)"/>
      <sheetName val="내역서2안"/>
      <sheetName val="전기내역1"/>
      <sheetName val="부산만덕"/>
      <sheetName val="수원율전"/>
      <sheetName val="안양주공"/>
      <sheetName val="표준일위대가"/>
      <sheetName val="파주"/>
      <sheetName val="원내역"/>
      <sheetName val="공조기(삭제뀀"/>
      <sheetName val="무안방향교대일반수량집계표"/>
      <sheetName val="maccp04"/>
      <sheetName val="II손익관리"/>
      <sheetName val="총괄집계표"/>
      <sheetName val="개인DATA"/>
      <sheetName val="분전함신설"/>
      <sheetName val="접지1종"/>
      <sheetName val="BOX복구단위수량"/>
      <sheetName val="기본자료입력"/>
      <sheetName val="03전반노무비"/>
      <sheetName val="기계data"/>
      <sheetName val="구체2@2_5x栀Ẅ가"/>
      <sheetName val="2000양배"/>
      <sheetName val="건축내역서"/>
      <sheetName val="설비내역서"/>
      <sheetName val="전기내역서"/>
      <sheetName val="단위수량(출력X)"/>
      <sheetName val="소일위대가코드표"/>
      <sheetName val="교각계산"/>
      <sheetName val="현장관리비내역 "/>
      <sheetName val="배수공집계표"/>
      <sheetName val="자재비"/>
      <sheetName val="공종별예산조서(계약기준)"/>
      <sheetName val="990à"/>
      <sheetName val="990Å"/>
      <sheetName val="인건-측정"/>
      <sheetName val="LINE-8-1@1.5x1.5(TYPE-1)"/>
      <sheetName val="부대시︀"/>
      <sheetName val="[배수관공(IC).xls]공사비증(-)/_x0000_頀_x0014_"/>
      <sheetName val="외주"/>
      <sheetName val="하부철근수頁"/>
      <sheetName val="⑘"/>
      <sheetName val="용산1_해보_"/>
      <sheetName val="코드"/>
      <sheetName val="부하LOAD"/>
      <sheetName val="4월"/>
      <sheetName val="IMPEADENCE MAP 취수장"/>
      <sheetName val="TYPE-3"/>
      <sheetName val="토목내역"/>
      <sheetName val="구체집계2_0x2_׃⾯_x0000__x0000_ၰ_x0000_"/>
      <sheetName val="구체집계2_0x2_׃⾯_x0000__x0000_ቨ_x0000_"/>
      <sheetName val="방조제"/>
      <sheetName val="토적표98"/>
      <sheetName val="수지,측설"/>
      <sheetName val="견적서을지"/>
      <sheetName val="1-1구간"/>
      <sheetName val="포장BOQ"/>
      <sheetName val="일위단위"/>
      <sheetName val="김포IO"/>
      <sheetName val="뜃맟뭁돽띿맟?-BLDG"/>
      <sheetName val="차수별내역서"/>
      <sheetName val="1.용수간선총재료집계표"/>
      <sheetName val="5사남"/>
      <sheetName val="국민연금"/>
      <sheetName val="구역화물"/>
      <sheetName val="단위목록"/>
      <sheetName val="기계경비목록"/>
      <sheetName val="암거"/>
      <sheetName val="품셈표"/>
      <sheetName val="상_x0000__x0000_"/>
      <sheetName val="4차월_x0000_"/>
      <sheetName val="설계룅቟"/>
      <sheetName val="공제구간조서"/>
      <sheetName val="도봉2지구"/>
      <sheetName val="104동"/>
      <sheetName val="노무비갑지"/>
      <sheetName val="1공구내역"/>
      <sheetName val="입주일"/>
      <sheetName val="수지예산"/>
      <sheetName val="가시설수량"/>
      <sheetName val="본지사합"/>
      <sheetName val="단위량당중기"/>
      <sheetName val="2000년 공정표"/>
      <sheetName val="일蠋⪖堀"/>
      <sheetName val="일렀₃︀"/>
      <sheetName val="일꜀䞵ԯ"/>
      <sheetName val="일︀ổԯ"/>
      <sheetName val="현장식당(1瀀"/>
      <sheetName val="현장식당(1_x0000_"/>
      <sheetName val="FAB별"/>
      <sheetName val="환율"/>
      <sheetName val="정산노무"/>
      <sheetName val="정산재료"/>
      <sheetName val="단가품"/>
      <sheetName val="부총"/>
      <sheetName val="B.O.Q(배수공)"/>
      <sheetName val="단가산출내역(노임부분수정)"/>
      <sheetName val="적용(기계)"/>
      <sheetName val="세목전체"/>
      <sheetName val="창원- 전기공사"/>
      <sheetName val="기본"/>
      <sheetName val="관로공사"/>
      <sheetName val="전력구현황"/>
      <sheetName val="고압계통도(장한DL)"/>
      <sheetName val="공사설계서"/>
      <sheetName val="------"/>
      <sheetName val="간 지"/>
      <sheetName val="3.안정검토"/>
      <sheetName val="4.말뚝설계"/>
      <sheetName val="5.단면설계"/>
      <sheetName val="6.교량받침부검토"/>
      <sheetName val="7.접속슬래브"/>
      <sheetName val="8.날개벽"/>
      <sheetName val="하부철근수/"/>
      <sheetName val="5.3 단면가정"/>
      <sheetName val="가옥집계"/>
      <sheetName val="명세"/>
      <sheetName val="단산"/>
      <sheetName val="일대"/>
      <sheetName val="DAT_x0000_"/>
      <sheetName val="총사업비명세"/>
      <sheetName val="총투자비산정"/>
      <sheetName val="표지_토공"/>
      <sheetName val="2차공사"/>
      <sheetName val="ETC"/>
      <sheetName val="정문내역"/>
      <sheetName val="총괄자재집계표"/>
      <sheetName val="일위대가모듈"/>
      <sheetName val="규격"/>
      <sheetName val="수종"/>
      <sheetName val="내역서(삼颙〒"/>
      <sheetName val="연구소"/>
      <sheetName val="수리용"/>
      <sheetName val="3.하중산정4Ṹ㰀ṹ︀쳕ԯ_x0000_缀"/>
      <sheetName val="1.공사원가계산서"/>
      <sheetName val="반중력식옹벽"/>
      <sheetName val="하부철근수²"/>
      <sheetName val="에너지요금"/>
      <sheetName val="020114"/>
      <sheetName val="0111월"/>
      <sheetName val="공문"/>
      <sheetName val="실행(표지,갑,을)"/>
      <sheetName val="1장"/>
      <sheetName val="[배수관공(IC).xls][배수관공(IC).xls]__2"/>
      <sheetName val="옹벽철근"/>
      <sheetName val="실적(2안)"/>
      <sheetName val="목록"/>
      <sheetName val="실행분석표"/>
      <sheetName val="전채분"/>
      <sheetName val="계량화"/>
      <sheetName val="단Å_x0000_Ԁ"/>
      <sheetName val="단¬_x0000_Ԁ"/>
      <sheetName val="단_x0000__x0000_"/>
      <sheetName val="원가Ȁ녾ԯ"/>
      <sheetName val="단0_x0000_退"/>
      <sheetName val="단_x0000__x0000_Ԁ"/>
      <sheetName val="단ⶬ஁԰"/>
      <sheetName val="단悬ᑕ가"/>
      <sheetName val="원가昂⭝_x0001_"/>
      <sheetName val="원가ⴀ譆⡵"/>
      <sheetName val="원가·_x0000_ "/>
      <sheetName val="원가甂㘼_x0001_"/>
      <sheetName val="원가_x0001__x0000_퀀"/>
      <sheetName val="원가_x0001__x0000_"/>
      <sheetName val="단堉⺆᠀"/>
      <sheetName val="원가_x0000__x0000_က"/>
      <sheetName val="원가丂⳴_x0001_"/>
      <sheetName val="중기목록"/>
      <sheetName val="기초"/>
      <sheetName val="맨홀,터파기"/>
      <sheetName val="도로절단및포장"/>
      <sheetName val="분전반기초"/>
      <sheetName val="접지"/>
      <sheetName val="폐기물처리비및고재처리"/>
      <sheetName val="철거및고재처리"/>
      <sheetName val="가설공사"/>
      <sheetName val="구조"/>
      <sheetName val="고가수조"/>
      <sheetName val="현장별계약현황('98.10.31)"/>
      <sheetName val="측량수수료"/>
      <sheetName val="8.2TON"/>
      <sheetName val="단가조사서"/>
      <sheetName val="Ⅴ-2.공종별내역"/>
      <sheetName val="SLIDES"/>
      <sheetName val="청주(철골발주의뢰서)"/>
      <sheetName val="거래처자료등록"/>
      <sheetName val="신고분기설정참고"/>
      <sheetName val="철골"/>
      <sheetName val="내역ꃑᑖ렀"/>
      <sheetName val="내역적용수량"/>
      <sheetName val="총괄토공수량집계표"/>
      <sheetName val="기존포장수량산출"/>
      <sheetName val="수량집계표"/>
      <sheetName val="파인밸리-토적"/>
      <sheetName val="파인밸리-포장절단"/>
      <sheetName val="입석대입구-토적"/>
      <sheetName val="입석대입구-포장절단"/>
      <sheetName val="경원밸리-토적 (2)"/>
      <sheetName val="경원밸리-포장절단 (2)"/>
      <sheetName val="우수관로(ASP)"/>
      <sheetName val="경원밸리-토적"/>
      <sheetName val="경원밸리-포장절단"/>
      <sheetName val="대가목록"/>
      <sheetName val="일᠀㕗꜀"/>
      <sheetName val="일怀⅒가"/>
      <sheetName val="일耀㩗찀"/>
      <sheetName val="화재 탐지 설비"/>
      <sheetName val="회로내역(승인)"/>
      <sheetName val="7단가"/>
      <sheetName val="교각(P1)수량"/>
      <sheetName val="방범설비"/>
      <sheetName val="자재단가(x)"/>
      <sheetName val="동력설비"/>
      <sheetName val="전열설비"/>
      <sheetName val="FB25JN"/>
      <sheetName val="일위대가-1"/>
      <sheetName val="트렌치집계"/>
      <sheetName val="가락화장을지"/>
      <sheetName val="접지수량"/>
      <sheetName val="b_balju"/>
      <sheetName val="수주추정"/>
      <sheetName val="기본정보"/>
      <sheetName val="48평형"/>
      <sheetName val="62평형"/>
      <sheetName val="기초부하"/>
      <sheetName val="2_12기존ԯ_x0000_缀_x0000__x0000_"/>
      <sheetName val="토적기초자료"/>
      <sheetName val="일0"/>
      <sheetName val="구체집계3_0x2_丵〒_x0005_"/>
      <sheetName val="구체집계3_0x2__x0005_"/>
      <sheetName val="구체집계2_0x2_︀뗕ԯ"/>
      <sheetName val="3.하중산정4ࠀ᭷䰀᭷︀곕ԯ"/>
      <sheetName val="직접공사비"/>
      <sheetName val="노임단가2003상"/>
      <sheetName val="일위ׇ_x0000_"/>
      <sheetName val="명일작업계획 (3)"/>
      <sheetName val="설계변경 내역서"/>
      <sheetName val="조경내역"/>
      <sheetName val="노면표/_x0000_w"/>
      <sheetName val="소업洅⽢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 refreshError="1"/>
      <sheetData sheetId="688" refreshError="1"/>
      <sheetData sheetId="689" refreshError="1"/>
      <sheetData sheetId="690"/>
      <sheetData sheetId="69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 refreshError="1"/>
      <sheetData sheetId="817" refreshError="1"/>
      <sheetData sheetId="818" refreshError="1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/>
      <sheetData sheetId="1431"/>
      <sheetData sheetId="1432"/>
      <sheetData sheetId="1433"/>
      <sheetData sheetId="1434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/>
      <sheetData sheetId="1795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/>
      <sheetData sheetId="2321" refreshError="1"/>
      <sheetData sheetId="2322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/>
      <sheetData sheetId="2430" refreshError="1"/>
      <sheetData sheetId="2431" refreshError="1"/>
      <sheetData sheetId="2432" refreshError="1"/>
      <sheetData sheetId="2433" refreshError="1"/>
      <sheetData sheetId="2434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/>
      <sheetData sheetId="2488"/>
      <sheetData sheetId="2489"/>
      <sheetData sheetId="2490" refreshError="1"/>
      <sheetData sheetId="2491"/>
      <sheetData sheetId="2492"/>
      <sheetData sheetId="2493"/>
      <sheetData sheetId="2494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단위수량"/>
      <sheetName val="자재 집계표"/>
      <sheetName val="주요자재집계표"/>
      <sheetName val="수량집계표"/>
      <sheetName val="맨홀공"/>
      <sheetName val="C.배수관공"/>
    </sheetNames>
    <definedNames>
      <definedName name="매크로11"/>
      <definedName name="매크로4" sheetId="6"/>
    </definedNames>
    <sheetDataSet>
      <sheetData sheetId="0"/>
      <sheetData sheetId="1" refreshError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단위수량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건축공사실행"/>
      <sheetName val="부대공Ⅱ"/>
      <sheetName val="WONMI"/>
      <sheetName val="내역"/>
      <sheetName val="노임"/>
      <sheetName val="준검 내역서"/>
      <sheetName val=" FURNACE현설"/>
      <sheetName val="02자재"/>
      <sheetName val="단위단가"/>
      <sheetName val="BOQ"/>
      <sheetName val="총괄집계표"/>
      <sheetName val="설계내역서"/>
      <sheetName val="단위수량"/>
      <sheetName val="CTEMCOST"/>
      <sheetName val="내역서"/>
      <sheetName val="6호기"/>
      <sheetName val="대가목록"/>
      <sheetName val="대로근거"/>
      <sheetName val="DATE"/>
      <sheetName val="참고사항"/>
      <sheetName val="근로자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DATE"/>
      <sheetName val="물가시세"/>
      <sheetName val="노임단가"/>
      <sheetName val="하중계산"/>
      <sheetName val="6PILE  (돌출)"/>
      <sheetName val="수량산출"/>
      <sheetName val="기초자료"/>
      <sheetName val="1.설계조건"/>
      <sheetName val="우각부보강"/>
      <sheetName val="단위중량"/>
      <sheetName val="자재운반단가일람표"/>
      <sheetName val="공비대비"/>
      <sheetName val="콘_재료분리(1)"/>
      <sheetName val="산출내역서집계표"/>
      <sheetName val="빗물받이(910-510-410)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집계"/>
      <sheetName val="몰탈,연장집계"/>
      <sheetName val="연장집계"/>
      <sheetName val="연장산출"/>
      <sheetName val="절단집계"/>
      <sheetName val="절단수량"/>
      <sheetName val="맨홀집계"/>
      <sheetName val="맨홀수량"/>
      <sheetName val="맨홀단위"/>
      <sheetName val="맨홀H"/>
      <sheetName val="평균높이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설계내역"/>
      <sheetName val="표지(갑)"/>
      <sheetName val="표지(을)"/>
      <sheetName val="원가계산서"/>
      <sheetName val="총괄내역"/>
      <sheetName val="신정1.2지구내역"/>
      <sheetName val="Sheet1"/>
      <sheetName val="간지"/>
      <sheetName val="공통가설"/>
      <sheetName val="Sheet1 (2)"/>
      <sheetName val="맨홀수량"/>
      <sheetName val="원가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3련 BOX"/>
      <sheetName val="버스운행안내"/>
      <sheetName val="수량산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순공사비"/>
      <sheetName val="제당공비"/>
      <sheetName val="여방공비"/>
      <sheetName val="복통공비"/>
      <sheetName val="사통공비"/>
      <sheetName val="이설공비"/>
      <sheetName val="제당재집1"/>
      <sheetName val="제당재집2"/>
      <sheetName val="여방재집"/>
      <sheetName val="복통재집"/>
      <sheetName val="사통재집"/>
      <sheetName val="이설재집"/>
      <sheetName val="일위대가"/>
      <sheetName val="실행철강하도"/>
      <sheetName val="DATA"/>
      <sheetName val="자재 집계표"/>
      <sheetName val="(A)내역서"/>
      <sheetName val="두현공사"/>
      <sheetName val="수토공단위당"/>
      <sheetName val="총괄내역"/>
      <sheetName val="터파기및재료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원가계산서"/>
      <sheetName val="DANGA"/>
      <sheetName val="001"/>
      <sheetName val="관급"/>
      <sheetName val="실행철강하도"/>
      <sheetName val="자재단가"/>
      <sheetName val="1-1"/>
      <sheetName val="중기조종사 단위단가"/>
      <sheetName val="기본단가표"/>
      <sheetName val="내역서"/>
      <sheetName val="원하대비"/>
      <sheetName val="원도급"/>
      <sheetName val="하도급"/>
      <sheetName val="대비2"/>
      <sheetName val="터파기및재료"/>
      <sheetName val="날개벽수량표"/>
      <sheetName val="덕전리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HMEN"/>
      <sheetName val="#REF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설계내역서"/>
      <sheetName val="원가계산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표지"/>
      <sheetName val="기계-설계개요"/>
      <sheetName val="일반설명서"/>
      <sheetName val="기술설명서"/>
      <sheetName val="펌프계산서"/>
      <sheetName val="공사비총괄표"/>
      <sheetName val="개요 "/>
      <sheetName val="기전총괄"/>
      <sheetName val="총괄"/>
      <sheetName val="양수장공사비"/>
      <sheetName val="계산서"/>
      <sheetName val="공구비"/>
      <sheetName val="일위대가"/>
      <sheetName val="Sheet10"/>
      <sheetName val="Sheet11"/>
      <sheetName val="Sheet12"/>
      <sheetName val="Sheet9"/>
      <sheetName val="2000양배"/>
      <sheetName val="DANGA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개요  (2)"/>
      <sheetName val="총괄표"/>
      <sheetName val="공사비(배수갑문)"/>
      <sheetName val="STOP,LIFING물량산출"/>
      <sheetName val="F-G재료비"/>
      <sheetName val="F-G물량산출서"/>
      <sheetName val="견적보고"/>
      <sheetName val="집계표"/>
      <sheetName val="가실행토목"/>
      <sheetName val="가실행전기"/>
      <sheetName val="손익(관리비제외)"/>
      <sheetName val="손익(관리비포함)"/>
      <sheetName val="기구조직"/>
      <sheetName val="위치도"/>
      <sheetName val="fax견적"/>
      <sheetName val="fax견적 (2)"/>
      <sheetName val="공통공사비"/>
      <sheetName val="경상비"/>
      <sheetName val="직원급료"/>
      <sheetName val="직원소요"/>
      <sheetName val="안전관리비"/>
      <sheetName val="Sheet1"/>
      <sheetName val="Sheet2"/>
      <sheetName val="Sheet3"/>
      <sheetName val="계화총괄"/>
      <sheetName val="계화배수(3대)"/>
      <sheetName val="당초수문"/>
      <sheetName val="세부내역"/>
      <sheetName val="보증수수료산출"/>
      <sheetName val="1.취수장"/>
      <sheetName val="재료"/>
      <sheetName val="발주내역"/>
      <sheetName val="2000년1차"/>
      <sheetName val="철근량"/>
      <sheetName val="지급자재"/>
      <sheetName val="단가산출"/>
      <sheetName val="2000전체분"/>
      <sheetName val="입상내역"/>
      <sheetName val="부대내역"/>
      <sheetName val="내역서 제출"/>
      <sheetName val="조명율표"/>
      <sheetName val="영창26"/>
      <sheetName val="단가"/>
      <sheetName val="단가표"/>
      <sheetName val="총공사내역서"/>
      <sheetName val="입찰안"/>
      <sheetName val="공종번호"/>
      <sheetName val="단가비교표_공통1"/>
      <sheetName val="수토공단위당"/>
      <sheetName val="기계총괄표"/>
      <sheetName val="4. 주형설계"/>
      <sheetName val="#REF"/>
      <sheetName val="1,2공구원가계산서"/>
      <sheetName val="2공구산출내역"/>
      <sheetName val="1공구산출내역서"/>
      <sheetName val="자재일람"/>
      <sheetName val="산수배수"/>
      <sheetName val="내역"/>
      <sheetName val="노임단가"/>
      <sheetName val="98NS-N"/>
      <sheetName val="구천"/>
      <sheetName val="암거단위"/>
      <sheetName val="설계기준"/>
      <sheetName val="내역1"/>
      <sheetName val="특별땅고르기"/>
      <sheetName val="물가시세"/>
      <sheetName val="BID"/>
      <sheetName val="원가계산서"/>
      <sheetName val="바닥판"/>
      <sheetName val="입력DATA"/>
      <sheetName val="청하배수"/>
      <sheetName val="한천간선"/>
      <sheetName val="한천지선"/>
      <sheetName val="신항수로관조서"/>
      <sheetName val="신항용수로집계"/>
      <sheetName val="청곡개거재료계산"/>
      <sheetName val="조경일람"/>
      <sheetName val="원가"/>
      <sheetName val="간접1"/>
      <sheetName val="LAB"/>
      <sheetName val="16-1"/>
      <sheetName val="연결임시"/>
      <sheetName val="측량요율"/>
      <sheetName val="청곡간선입력"/>
      <sheetName val="밸브설치"/>
      <sheetName val="#3_일위대가목록"/>
      <sheetName val="Customer Databas"/>
      <sheetName val="안양1공구_건축"/>
      <sheetName val="별표 "/>
      <sheetName val="자료"/>
      <sheetName val="실행철강하도"/>
      <sheetName val="포장공"/>
      <sheetName val="데이타"/>
      <sheetName val="식재인부"/>
      <sheetName val="데리네이타현황"/>
      <sheetName val="우수관매설및 우수받이"/>
      <sheetName val="N賃率-職"/>
      <sheetName val="터파기및재료"/>
      <sheetName val="주천문화"/>
      <sheetName val="내역서"/>
      <sheetName val="S0"/>
      <sheetName val="0"/>
      <sheetName val="재료비"/>
      <sheetName val="건축내역"/>
      <sheetName val="주beam"/>
      <sheetName val="99년하반기"/>
      <sheetName val="Input"/>
      <sheetName val="남양내역"/>
      <sheetName val="총괄내역서"/>
      <sheetName val="차액보증"/>
      <sheetName val="DATE"/>
      <sheetName val="공사착공계"/>
      <sheetName val="설계개요"/>
      <sheetName val="단가일람"/>
      <sheetName val="중기"/>
      <sheetName val="대포2교접속"/>
      <sheetName val="천방교접속"/>
      <sheetName val="시험물량산출"/>
      <sheetName val="단위수량"/>
      <sheetName val="교각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플륨관집계"/>
      <sheetName val="산출근거"/>
      <sheetName val="U형플륨관"/>
      <sheetName val="U형플륨관토공"/>
      <sheetName val="단위토공"/>
      <sheetName val="공사비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V000"/>
      <sheetName val="3((배수공))"/>
      <sheetName val="3-1((우수공))"/>
      <sheetName val="3-1-1((수량 집계))"/>
      <sheetName val="우공자재집계"/>
      <sheetName val="우공수량집계"/>
      <sheetName val="우수수량집계"/>
      <sheetName val="3-1-2((토공))"/>
      <sheetName val="토공집계표"/>
      <sheetName val="3-1-3((관부설및접합))"/>
      <sheetName val="우관부설"/>
      <sheetName val="우수관연장"/>
      <sheetName val="관로별연장(원형)"/>
      <sheetName val="관로별연장(BOX)"/>
      <sheetName val="연결관집계"/>
      <sheetName val="연결관산출 "/>
      <sheetName val="연결관단위(원형관)"/>
      <sheetName val="연결관단위 (BOX)"/>
      <sheetName val="연결관접합부수량"/>
      <sheetName val="관천공개소(원형관)"/>
      <sheetName val="관천공개소(BOX)"/>
      <sheetName val="관절단개소"/>
      <sheetName val="3-1-4((관기초공))"/>
      <sheetName val="관기초수량집계표"/>
      <sheetName val="관기초수량"/>
      <sheetName val="관로기초별연장"/>
      <sheetName val="관기초단위수량"/>
      <sheetName val="3-1-5((관로토공))"/>
      <sheetName val="관로토공집계"/>
      <sheetName val="관로토공(원형관)"/>
      <sheetName val="관로면고르기산출"/>
      <sheetName val="관터파기산출(con'c)"/>
      <sheetName val="관터파기산출 (모래)"/>
      <sheetName val="3-1-6((연결관토공))"/>
      <sheetName val="연결관토공집계"/>
      <sheetName val="연결관토공 "/>
      <sheetName val="연결관토공(단위)"/>
      <sheetName val="3-1-8((맨홀))"/>
      <sheetName val="맨홀집계"/>
      <sheetName val="맨홀평균높이"/>
      <sheetName val="MH단위"/>
      <sheetName val="SMH단위"/>
      <sheetName val="SMH철근산출"/>
      <sheetName val="BMH단위"/>
      <sheetName val="맨홀공제(1호)"/>
      <sheetName val="맨홀공제(2호)"/>
      <sheetName val="맨홀공제(3호)"/>
      <sheetName val="맨홀공제(특2호)"/>
      <sheetName val="맨홀공제(특3호)"/>
      <sheetName val="맨홀공제(특4호)"/>
      <sheetName val="SMH공제"/>
      <sheetName val="3-1-9((날개벽))"/>
      <sheetName val="날개벽집계"/>
      <sheetName val="날개벽단위"/>
      <sheetName val="3-1-10((우수받이))"/>
      <sheetName val="우수받이집계"/>
      <sheetName val="우받이"/>
      <sheetName val="우받이토공"/>
      <sheetName val="우수받이수량산출"/>
      <sheetName val="3-1-11((집수정))"/>
      <sheetName val="집수정집계"/>
      <sheetName val="집수정"/>
      <sheetName val="집수산출"/>
      <sheetName val="3-1-12((U형측구))"/>
      <sheetName val="U형측구집계"/>
      <sheetName val="U형측구산출"/>
      <sheetName val="U형측구"/>
      <sheetName val="3-1-13((U형농수로))"/>
      <sheetName val="U-농수로수량집계"/>
      <sheetName val="U형농수로조서"/>
      <sheetName val="U형농수(09x08)"/>
      <sheetName val="3-1-14((플륨관))"/>
      <sheetName val="플륨관집계"/>
      <sheetName val="플륨관단위"/>
      <sheetName val="3-1-15((자동수문))"/>
      <sheetName val="자동수문산출"/>
      <sheetName val="3-1-16(저류지)"/>
      <sheetName val="식생블럭수량집계"/>
      <sheetName val="식생블럭단위수량"/>
      <sheetName val="3-1-18(횡월류웨어)"/>
      <sheetName val="수량총괄"/>
      <sheetName val="수량 집계(1)"/>
      <sheetName val="수량산출(1)"/>
      <sheetName val="수량 집계 (2)"/>
      <sheetName val="수량산출(2)"/>
      <sheetName val="3-1-18(도수로)"/>
      <sheetName val="수량집계표"/>
      <sheetName val="도수로수량집계표"/>
      <sheetName val="(유입부)"/>
      <sheetName val="(소단부)"/>
      <sheetName val="(수로부A)"/>
      <sheetName val="유출부(078)"/>
      <sheetName val="(유출부)"/>
      <sheetName val="급류공"/>
      <sheetName val="국도접속 차도부수량"/>
      <sheetName val="토공 total"/>
      <sheetName val="조명시설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"/>
      <sheetName val="자재1"/>
      <sheetName val="토공"/>
      <sheetName val="구조물공"/>
      <sheetName val="RWUNIT"/>
      <sheetName val="포장공"/>
      <sheetName val="직노"/>
      <sheetName val="Sheet1"/>
      <sheetName val="식생블럭단위수량"/>
      <sheetName val="주beam"/>
      <sheetName val="대포2교접속"/>
      <sheetName val="손익분석"/>
      <sheetName val="200"/>
      <sheetName val="내역서적용수량"/>
      <sheetName val="주인2"/>
      <sheetName val="정거장 설계조건"/>
      <sheetName val="바닥판"/>
      <sheetName val="입력DATA"/>
      <sheetName val="사다리"/>
      <sheetName val="역사이펀평균높이"/>
      <sheetName val="날개벽수량표"/>
      <sheetName val="국도접속 차도부수량"/>
      <sheetName val="산출근거"/>
      <sheetName val="#REF"/>
      <sheetName val="AC포장수량"/>
      <sheetName val="CONUNIT"/>
      <sheetName val="CON포장수량"/>
      <sheetName val="공사비총괄표"/>
      <sheetName val="표  지"/>
      <sheetName val="천방교접속"/>
      <sheetName val="유입맨홀산출"/>
      <sheetName val="약품공급2"/>
      <sheetName val="단위수량"/>
      <sheetName val="철근량"/>
      <sheetName val="덕전리"/>
      <sheetName val="데리네이타현황"/>
      <sheetName val="Sheet1 (2)"/>
      <sheetName val="ABUT수량-A1"/>
      <sheetName val="tggwan(mac)"/>
      <sheetName val="부대공"/>
      <sheetName val="방호벽"/>
      <sheetName val="교통표지"/>
      <sheetName val="낙석방지책"/>
      <sheetName val="내역"/>
      <sheetName val="골재산출"/>
      <sheetName val="세부내역"/>
      <sheetName val="입찰안"/>
      <sheetName val="PIPE(UG)내역"/>
      <sheetName val="계약용량(서포)"/>
      <sheetName val="7급줄떼"/>
      <sheetName val="INPUT"/>
      <sheetName val="DATE"/>
      <sheetName val="연결원본-절대지우지말것"/>
      <sheetName val="청곡지선입력"/>
      <sheetName val="부안일위"/>
      <sheetName val="단가"/>
      <sheetName val="청곡지선토공총"/>
      <sheetName val="일위대가"/>
      <sheetName val="토공 total"/>
      <sheetName val="수량산출"/>
      <sheetName val="청곡지거입력"/>
      <sheetName val="노임단가"/>
      <sheetName val="토공(우물통,기타) "/>
      <sheetName val="102역사"/>
      <sheetName val="조명율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대공Ⅱ"/>
      <sheetName val="결재지"/>
      <sheetName val="갑지"/>
      <sheetName val="토공"/>
      <sheetName val="배수공"/>
      <sheetName val="구조물공"/>
      <sheetName val="포장공"/>
      <sheetName val="부대공"/>
      <sheetName val="터널공"/>
      <sheetName val="군부대공사"/>
      <sheetName val="상수도이설공"/>
      <sheetName val="광통신관로공"/>
      <sheetName val="석수IC"/>
      <sheetName val="개착구간"/>
      <sheetName val="직접비"/>
      <sheetName val="공사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부대공Ⅱ"/>
      <sheetName val="자료입력"/>
      <sheetName val="손익분석"/>
      <sheetName val="데이타"/>
      <sheetName val="설계내역서"/>
      <sheetName val="공정코드"/>
      <sheetName val="설계예산서"/>
      <sheetName val="실행내역"/>
      <sheetName val="단가"/>
      <sheetName val="소방 "/>
      <sheetName val="경비"/>
      <sheetName val="부하계산서"/>
      <sheetName val="내역서 제출"/>
      <sheetName val="Sheet1"/>
      <sheetName val="일위대가모음"/>
      <sheetName val="구조물공"/>
      <sheetName val="200"/>
      <sheetName val="SIL98"/>
      <sheetName val="일위대가"/>
      <sheetName val="금액내역서"/>
      <sheetName val="일반부표"/>
      <sheetName val="건축내역"/>
      <sheetName val="총괄표"/>
      <sheetName val="입찰보고"/>
      <sheetName val="2000년 공정표"/>
      <sheetName val="부하(성남)"/>
      <sheetName val="발주내역"/>
      <sheetName val="입찰안"/>
      <sheetName val="A-4"/>
      <sheetName val="반응조"/>
      <sheetName val="RE9604"/>
      <sheetName val="노임단가"/>
      <sheetName val="산출내역서"/>
      <sheetName val="전체"/>
      <sheetName val="#REF"/>
      <sheetName val="직노"/>
      <sheetName val="총괄내역"/>
      <sheetName val="건축직"/>
      <sheetName val="내역서"/>
      <sheetName val="MIJIBI"/>
      <sheetName val="수량총괄"/>
      <sheetName val="당초"/>
      <sheetName val="케이블"/>
      <sheetName val="가스"/>
      <sheetName val="코드"/>
      <sheetName val="산근"/>
      <sheetName val="품셈TABLE"/>
      <sheetName val="제1호단위수량"/>
      <sheetName val="날개벽수량표"/>
      <sheetName val="지급자재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낙찰표"/>
      <sheetName val="00지역시설공사낙찰표"/>
      <sheetName val="00지역시설공사낙찰표 (2)"/>
      <sheetName val="일위대가"/>
      <sheetName val="토공사"/>
      <sheetName val="낙찰추정표"/>
      <sheetName val="금액내역서"/>
      <sheetName val="품셈TABLE"/>
      <sheetName val="횡배수관토공수량"/>
      <sheetName val="수량집계표"/>
      <sheetName val="지구단위계획"/>
      <sheetName val="현장관리비"/>
      <sheetName val="BID"/>
      <sheetName val="#REF"/>
      <sheetName val="노임"/>
      <sheetName val="9GNG운반"/>
      <sheetName val="품목"/>
      <sheetName val="설 계"/>
      <sheetName val="용소리교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구조물공"/>
      <sheetName val="횡배수관토공수량"/>
      <sheetName val="1-1평균터파기고(1)"/>
      <sheetName val="데리네이타현황"/>
      <sheetName val="포장공"/>
      <sheetName val="터파기및재료"/>
      <sheetName val="용소리교"/>
      <sheetName val="#REF"/>
      <sheetName val="6PILE  (돌출)"/>
      <sheetName val="종배수관"/>
      <sheetName val="단가"/>
      <sheetName val="노임단가"/>
      <sheetName val="활성탄 여과지토공"/>
      <sheetName val="토공사"/>
      <sheetName val="낙찰표"/>
      <sheetName val="배수통관(좌)"/>
      <sheetName val="sw1"/>
      <sheetName val="NOMUBI"/>
      <sheetName val="시중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원형1호맨홀토공수량"/>
      <sheetName val="DAT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지예산서표지"/>
      <sheetName val="수지예산서"/>
      <sheetName val="산출내역표지"/>
      <sheetName val="측량설계비산출내역"/>
      <sheetName val="공감비산출내역"/>
      <sheetName val="사업관리비산출내역"/>
      <sheetName val="위탁요율 산출내역"/>
      <sheetName val="잡지출산출내역서"/>
      <sheetName val="총괄 공사비원가표지"/>
      <sheetName val="총괄 공사비원가표지 (2)"/>
      <sheetName val="총괄공사원가"/>
      <sheetName val="공사원가표지"/>
      <sheetName val="공사원가 (개천지)"/>
      <sheetName val="공사비명세서표지(전체)"/>
      <sheetName val="공사비명세서표지"/>
      <sheetName val="공사비명세서"/>
      <sheetName val="계산서표지"/>
      <sheetName val="재료집계표"/>
      <sheetName val="재료계산서"/>
      <sheetName val="토적계산서"/>
      <sheetName val="인공섬 철거"/>
      <sheetName val="일위대가표지"/>
      <sheetName val="일위대가(총)"/>
      <sheetName val="일위대가"/>
      <sheetName val="단가표표지"/>
      <sheetName val="백호(굴착및적재)"/>
      <sheetName val="백호(가도굴착)"/>
      <sheetName val="운반거리표"/>
      <sheetName val="덤프운반"/>
      <sheetName val="운반비비교검토표지"/>
      <sheetName val="덤프운반 비교검토"/>
      <sheetName val="백호(사토정지)"/>
      <sheetName val="백호(표토제거)"/>
      <sheetName val="백호(표토제거정지)"/>
      <sheetName val="백호(무근콘크리트깨기및상차)"/>
      <sheetName val="백호(인공식물섬철거)"/>
      <sheetName val="백호(혼합폐기물상차)"/>
      <sheetName val="폐기물처리"/>
      <sheetName val="트레일러(중기운반)"/>
      <sheetName val="중기사용료 (총괄)"/>
      <sheetName val="중기사용료"/>
      <sheetName val="중기시간당 손료"/>
      <sheetName val="중기사용 산정기준"/>
      <sheetName val="시중노임"/>
      <sheetName val="주유소"/>
      <sheetName val="기계경비산출"/>
      <sheetName val="B.M성과표"/>
      <sheetName val="1사토장"/>
      <sheetName val="5사토장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지예산(1)"/>
      <sheetName val="수지예산(2)"/>
      <sheetName val="6.2사업비내역"/>
      <sheetName val="자재비(공종별)"/>
      <sheetName val="자재비(업종별)"/>
      <sheetName val="자재대"/>
      <sheetName val="자재조서"/>
      <sheetName val="6.2.3기타공사비내역"/>
      <sheetName val="재해예방 기술지도비"/>
      <sheetName val="재해예방 기술지도비 (2)"/>
      <sheetName val="폐기물"/>
      <sheetName val="용지조서(2)"/>
      <sheetName val="영농보상비조서"/>
      <sheetName val="일시보상비"/>
      <sheetName val="지장물"/>
      <sheetName val="6.4.1. 공사비 산출내역(대상액조서)"/>
      <sheetName val="6.4.2. 측량설계비 산출내역(세부설계)"/>
      <sheetName val="6.4.3. 공사감리비 산출내역"/>
      <sheetName val="6.4.4. 시설부대비 산출내역"/>
      <sheetName val="시설부대경비 요율"/>
      <sheetName val="7.1.1원가(총괄별)"/>
      <sheetName val="7.1.2원가(준설공사)"/>
      <sheetName val="7.1.2원가(송수관로)"/>
      <sheetName val="7.1.2원가(구조물공)"/>
      <sheetName val="7.1.2원가(부대공)"/>
      <sheetName val="원가비율"/>
      <sheetName val="안전"/>
      <sheetName val="퇴직공제부금 입력(출력안함)"/>
      <sheetName val="품질관리비"/>
      <sheetName val="품질시험비"/>
      <sheetName val="안전관리비"/>
      <sheetName val="교통안전(교통통제 및 안전)"/>
      <sheetName val="시공상세도작성비"/>
      <sheetName val="부지임대료"/>
      <sheetName val="단가작성"/>
      <sheetName val="총공사비"/>
      <sheetName val="운반거리표"/>
      <sheetName val="☞출력x"/>
      <sheetName val="안전관리비(참고)"/>
      <sheetName val="B.M성과표"/>
    </sheetNames>
    <sheetDataSet>
      <sheetData sheetId="0">
        <row r="5">
          <cell r="C5">
            <v>140000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23">
          <cell r="M23">
            <v>8445360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1">
          <cell r="J11">
            <v>119134.6</v>
          </cell>
        </row>
      </sheetData>
      <sheetData sheetId="16"/>
      <sheetData sheetId="17"/>
      <sheetData sheetId="18"/>
      <sheetData sheetId="19">
        <row r="7">
          <cell r="C7">
            <v>0</v>
          </cell>
        </row>
      </sheetData>
      <sheetData sheetId="20">
        <row r="38">
          <cell r="L38">
            <v>122602900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27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27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3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hyperlink" Target="http://www.cak.or.kr/build_data/assay.asp?bizgbn=MC15" TargetMode="External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etronet.co.kr/" TargetMode="External"/><Relationship Id="rId2" Type="http://schemas.openxmlformats.org/officeDocument/2006/relationships/hyperlink" Target="http://www.cak.or.kr/build_data/assay.asp?bizgbn=MC14" TargetMode="External"/><Relationship Id="rId1" Type="http://schemas.openxmlformats.org/officeDocument/2006/relationships/hyperlink" Target="http://www.cak.or.kr/build_data/assay.asp?bizgbn=MC15" TargetMode="External"/><Relationship Id="rId4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hyperlink" Target="http://www.cak.or.kr/build_data/assay.asp?bizgbn=MC14" TargetMode="Externa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7.emf"/><Relationship Id="rId4" Type="http://schemas.openxmlformats.org/officeDocument/2006/relationships/oleObject" Target="../embeddings/oleObject1.bin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55.bin"/><Relationship Id="rId5" Type="http://schemas.openxmlformats.org/officeDocument/2006/relationships/image" Target="../media/image8.emf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/>
  <dimension ref="A12:O12"/>
  <sheetViews>
    <sheetView view="pageBreakPreview" zoomScale="60" zoomScaleNormal="100" workbookViewId="0">
      <selection activeCell="L57" sqref="L57"/>
    </sheetView>
  </sheetViews>
  <sheetFormatPr defaultColWidth="7.109375" defaultRowHeight="12"/>
  <cols>
    <col min="1" max="16384" width="7.109375" style="79"/>
  </cols>
  <sheetData>
    <row r="12" spans="1:15" ht="25.5">
      <c r="A12" s="1086" t="s">
        <v>823</v>
      </c>
      <c r="B12" s="1086"/>
      <c r="C12" s="1086"/>
      <c r="D12" s="1086"/>
      <c r="E12" s="1086"/>
      <c r="F12" s="1086"/>
      <c r="G12" s="1086"/>
      <c r="H12" s="1086"/>
      <c r="I12" s="1086"/>
      <c r="J12" s="1086"/>
      <c r="K12" s="1086"/>
      <c r="L12" s="1086"/>
      <c r="M12" s="1086"/>
      <c r="N12" s="1086"/>
      <c r="O12" s="1086"/>
    </row>
  </sheetData>
  <mergeCells count="1">
    <mergeCell ref="A12:O12"/>
  </mergeCells>
  <phoneticPr fontId="17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rgb="FFFF0000"/>
  </sheetPr>
  <dimension ref="B1:J103"/>
  <sheetViews>
    <sheetView showZeros="0" view="pageBreakPreview" topLeftCell="A16" zoomScaleNormal="100" zoomScaleSheetLayoutView="100" workbookViewId="0">
      <selection activeCell="K29" sqref="K29"/>
    </sheetView>
  </sheetViews>
  <sheetFormatPr defaultColWidth="7.109375" defaultRowHeight="27.95" customHeight="1"/>
  <cols>
    <col min="1" max="1" width="1.5546875" style="80" customWidth="1"/>
    <col min="2" max="2" width="14.5546875" style="80" customWidth="1"/>
    <col min="3" max="3" width="16.21875" style="80" customWidth="1"/>
    <col min="4" max="5" width="14.5546875" style="80" customWidth="1"/>
    <col min="6" max="6" width="55.88671875" style="80" customWidth="1"/>
    <col min="7" max="16384" width="7.109375" style="80"/>
  </cols>
  <sheetData>
    <row r="1" spans="2:10" ht="5.0999999999999996" customHeight="1"/>
    <row r="2" spans="2:10" ht="54.95" customHeight="1">
      <c r="B2" s="81" t="s">
        <v>94</v>
      </c>
      <c r="C2" s="82"/>
      <c r="D2" s="82"/>
      <c r="E2" s="82"/>
      <c r="F2" s="83"/>
    </row>
    <row r="3" spans="2:10" s="87" customFormat="1" ht="24" customHeight="1">
      <c r="B3" s="84" t="s">
        <v>95</v>
      </c>
      <c r="C3" s="85"/>
      <c r="D3" s="85"/>
      <c r="E3" s="85"/>
      <c r="F3" s="86" t="s">
        <v>96</v>
      </c>
    </row>
    <row r="4" spans="2:10" s="87" customFormat="1" ht="24" customHeight="1">
      <c r="B4" s="1095" t="s">
        <v>97</v>
      </c>
      <c r="C4" s="1087" t="s">
        <v>98</v>
      </c>
      <c r="D4" s="88" t="s">
        <v>99</v>
      </c>
      <c r="E4" s="89"/>
      <c r="F4" s="1089" t="s">
        <v>100</v>
      </c>
    </row>
    <row r="5" spans="2:10" s="87" customFormat="1" ht="24" customHeight="1">
      <c r="B5" s="1092"/>
      <c r="C5" s="1088"/>
      <c r="D5" s="90" t="s">
        <v>1342</v>
      </c>
      <c r="E5" s="90"/>
      <c r="F5" s="1090"/>
      <c r="I5" s="87" t="s">
        <v>98</v>
      </c>
    </row>
    <row r="6" spans="2:10" s="87" customFormat="1" ht="24" customHeight="1">
      <c r="B6" s="91" t="s">
        <v>101</v>
      </c>
      <c r="C6" s="92">
        <f>D6</f>
        <v>50000</v>
      </c>
      <c r="D6" s="92">
        <f>D7+D8+D9</f>
        <v>50000</v>
      </c>
      <c r="E6" s="92"/>
      <c r="F6" s="93"/>
      <c r="I6" s="87">
        <v>180000</v>
      </c>
      <c r="J6" s="87">
        <f>I6-C6</f>
        <v>130000</v>
      </c>
    </row>
    <row r="7" spans="2:10" s="87" customFormat="1" ht="24" customHeight="1">
      <c r="B7" s="94" t="s">
        <v>102</v>
      </c>
      <c r="C7" s="92">
        <f>D7</f>
        <v>50000</v>
      </c>
      <c r="D7" s="92">
        <f>+C37</f>
        <v>50000</v>
      </c>
      <c r="E7" s="92"/>
      <c r="F7" s="93"/>
    </row>
    <row r="8" spans="2:10" s="87" customFormat="1" ht="24" customHeight="1">
      <c r="B8" s="94" t="s">
        <v>103</v>
      </c>
      <c r="C8" s="92">
        <f>D8</f>
        <v>0</v>
      </c>
      <c r="D8" s="92"/>
      <c r="E8" s="92"/>
      <c r="F8" s="93"/>
    </row>
    <row r="9" spans="2:10" s="87" customFormat="1" ht="24" customHeight="1">
      <c r="B9" s="94" t="s">
        <v>104</v>
      </c>
      <c r="C9" s="92">
        <f>D9</f>
        <v>0</v>
      </c>
      <c r="D9" s="92"/>
      <c r="E9" s="92"/>
      <c r="F9" s="93"/>
    </row>
    <row r="10" spans="2:10" s="87" customFormat="1" ht="24" customHeight="1">
      <c r="B10" s="94"/>
      <c r="C10" s="92"/>
      <c r="D10" s="92"/>
      <c r="E10" s="92"/>
      <c r="F10" s="93"/>
    </row>
    <row r="11" spans="2:10" s="87" customFormat="1" ht="24" customHeight="1">
      <c r="B11" s="91" t="s">
        <v>105</v>
      </c>
      <c r="C11" s="92">
        <f>D11</f>
        <v>0</v>
      </c>
      <c r="D11" s="92"/>
      <c r="E11" s="92"/>
      <c r="F11" s="93"/>
    </row>
    <row r="12" spans="2:10" s="87" customFormat="1" ht="24" customHeight="1">
      <c r="B12" s="91"/>
      <c r="C12" s="92"/>
      <c r="D12" s="92"/>
      <c r="E12" s="92"/>
      <c r="F12" s="93"/>
    </row>
    <row r="13" spans="2:10" s="87" customFormat="1" ht="24" customHeight="1">
      <c r="B13" s="91" t="s">
        <v>106</v>
      </c>
      <c r="C13" s="92">
        <f>D13</f>
        <v>0</v>
      </c>
      <c r="D13" s="92"/>
      <c r="E13" s="92"/>
      <c r="F13" s="93"/>
    </row>
    <row r="14" spans="2:10" s="87" customFormat="1" ht="24" customHeight="1">
      <c r="B14" s="95"/>
      <c r="C14" s="92"/>
      <c r="D14" s="92"/>
      <c r="E14" s="92"/>
      <c r="F14" s="93"/>
    </row>
    <row r="15" spans="2:10" s="87" customFormat="1" ht="24" customHeight="1">
      <c r="B15" s="95"/>
      <c r="C15" s="92"/>
      <c r="D15" s="92"/>
      <c r="E15" s="92"/>
      <c r="F15" s="93"/>
    </row>
    <row r="16" spans="2:10" s="87" customFormat="1" ht="24" customHeight="1">
      <c r="B16" s="95"/>
      <c r="C16" s="92"/>
      <c r="D16" s="92"/>
      <c r="E16" s="92"/>
      <c r="F16" s="93"/>
    </row>
    <row r="17" spans="2:9" s="87" customFormat="1" ht="24" customHeight="1">
      <c r="B17" s="91"/>
      <c r="C17" s="92"/>
      <c r="D17" s="92"/>
      <c r="E17" s="92"/>
      <c r="F17" s="93"/>
    </row>
    <row r="18" spans="2:9" s="87" customFormat="1" ht="24" customHeight="1">
      <c r="B18" s="96" t="s">
        <v>107</v>
      </c>
      <c r="C18" s="97">
        <f>D18</f>
        <v>50000</v>
      </c>
      <c r="D18" s="97">
        <f>D6+D11+D13</f>
        <v>50000</v>
      </c>
      <c r="E18" s="97"/>
      <c r="F18" s="98"/>
    </row>
    <row r="19" spans="2:9" s="87" customFormat="1" ht="24.95" customHeight="1">
      <c r="B19" s="99"/>
    </row>
    <row r="20" spans="2:9" s="100" customFormat="1" ht="24" customHeight="1">
      <c r="B20" s="99" t="s">
        <v>108</v>
      </c>
      <c r="F20" s="101" t="s">
        <v>96</v>
      </c>
    </row>
    <row r="21" spans="2:9" s="87" customFormat="1" ht="24" customHeight="1">
      <c r="B21" s="1091" t="s">
        <v>97</v>
      </c>
      <c r="C21" s="1093" t="s">
        <v>98</v>
      </c>
      <c r="D21" s="102" t="s">
        <v>828</v>
      </c>
      <c r="E21" s="103"/>
      <c r="F21" s="1094" t="s">
        <v>100</v>
      </c>
    </row>
    <row r="22" spans="2:9" s="87" customFormat="1" ht="24" customHeight="1">
      <c r="B22" s="1092"/>
      <c r="C22" s="1088"/>
      <c r="D22" s="90" t="s">
        <v>1344</v>
      </c>
      <c r="E22" s="90"/>
      <c r="F22" s="1090"/>
    </row>
    <row r="23" spans="2:9" s="87" customFormat="1" ht="24" customHeight="1">
      <c r="B23" s="91" t="s">
        <v>43</v>
      </c>
      <c r="C23" s="92">
        <f>SUM(D23:E23)</f>
        <v>40161</v>
      </c>
      <c r="D23" s="92">
        <f>총괄공사원가!G32/1000</f>
        <v>40161</v>
      </c>
      <c r="E23" s="92">
        <f>총괄공사원가!H32/1000</f>
        <v>0</v>
      </c>
      <c r="F23" s="93"/>
    </row>
    <row r="24" spans="2:9" s="87" customFormat="1" ht="24" customHeight="1">
      <c r="B24" s="91" t="s">
        <v>44</v>
      </c>
      <c r="C24" s="92">
        <f>D24</f>
        <v>0</v>
      </c>
      <c r="D24" s="92"/>
      <c r="E24" s="92"/>
      <c r="F24" s="93"/>
    </row>
    <row r="25" spans="2:9" s="87" customFormat="1" ht="24" customHeight="1">
      <c r="B25" s="91" t="s">
        <v>109</v>
      </c>
      <c r="C25" s="92">
        <f>SUM(D25:E25)</f>
        <v>40161</v>
      </c>
      <c r="D25" s="92">
        <f>D23+D24</f>
        <v>40161</v>
      </c>
      <c r="E25" s="92">
        <f>E23+E24</f>
        <v>0</v>
      </c>
      <c r="F25" s="93"/>
    </row>
    <row r="26" spans="2:9" s="87" customFormat="1" ht="24" customHeight="1">
      <c r="B26" s="91"/>
      <c r="C26" s="92"/>
      <c r="D26" s="92"/>
      <c r="E26" s="92"/>
      <c r="F26" s="93"/>
    </row>
    <row r="27" spans="2:9" s="87" customFormat="1" ht="24" hidden="1" customHeight="1">
      <c r="B27" s="91" t="s">
        <v>110</v>
      </c>
      <c r="C27" s="948">
        <f>D27</f>
        <v>0</v>
      </c>
      <c r="D27" s="948"/>
      <c r="E27" s="92"/>
      <c r="F27" s="958"/>
    </row>
    <row r="28" spans="2:9" s="87" customFormat="1" ht="24" customHeight="1">
      <c r="B28" s="91" t="s">
        <v>111</v>
      </c>
      <c r="C28" s="92">
        <f t="shared" ref="C28:C33" si="0">SUM(D28:E28)</f>
        <v>3263</v>
      </c>
      <c r="D28" s="92">
        <f>'5.2.2. 측량설계비 산출내역(세부설계)'!G6</f>
        <v>3263</v>
      </c>
      <c r="E28" s="92"/>
      <c r="F28" s="93"/>
    </row>
    <row r="29" spans="2:9" s="87" customFormat="1" ht="24" customHeight="1">
      <c r="B29" s="91" t="s">
        <v>112</v>
      </c>
      <c r="C29" s="92">
        <f t="shared" si="0"/>
        <v>4719</v>
      </c>
      <c r="D29" s="92">
        <f>'5.2.3. 공사감리비 산출내역'!T6</f>
        <v>4719</v>
      </c>
      <c r="E29" s="92"/>
      <c r="F29" s="93"/>
    </row>
    <row r="30" spans="2:9" s="87" customFormat="1" ht="24" customHeight="1">
      <c r="B30" s="91" t="s">
        <v>113</v>
      </c>
      <c r="C30" s="92">
        <f t="shared" si="0"/>
        <v>372</v>
      </c>
      <c r="D30" s="92">
        <f>'5.2.4. 시설부대비 산출내역'!AY6</f>
        <v>372</v>
      </c>
      <c r="E30" s="92"/>
      <c r="F30" s="93"/>
    </row>
    <row r="31" spans="2:9" s="87" customFormat="1" ht="24" hidden="1" customHeight="1">
      <c r="B31" s="91" t="s">
        <v>114</v>
      </c>
      <c r="C31" s="92">
        <f t="shared" si="0"/>
        <v>0</v>
      </c>
      <c r="D31" s="92">
        <f>잡지출산출내역서!K19/1000</f>
        <v>0</v>
      </c>
      <c r="E31" s="92"/>
      <c r="F31" s="93"/>
    </row>
    <row r="32" spans="2:9" s="87" customFormat="1" ht="24" customHeight="1">
      <c r="B32" s="91" t="s">
        <v>827</v>
      </c>
      <c r="C32" s="92">
        <f t="shared" si="0"/>
        <v>1485</v>
      </c>
      <c r="D32" s="92">
        <f>잡지출산출내역서!K22/1000</f>
        <v>1485</v>
      </c>
      <c r="E32" s="92"/>
      <c r="F32" s="93"/>
      <c r="H32" s="87">
        <f>C31+C32</f>
        <v>1485</v>
      </c>
      <c r="I32" s="87">
        <f>D31+D32</f>
        <v>1485</v>
      </c>
    </row>
    <row r="33" spans="2:9" s="87" customFormat="1" ht="24" customHeight="1">
      <c r="B33" s="91" t="s">
        <v>115</v>
      </c>
      <c r="C33" s="92">
        <f t="shared" si="0"/>
        <v>9839</v>
      </c>
      <c r="D33" s="92">
        <f>D27+D28+D29+D30+D31+D32</f>
        <v>9839</v>
      </c>
      <c r="E33" s="92">
        <f>E27+E28+E29+E30+E31+E32</f>
        <v>0</v>
      </c>
      <c r="F33" s="93"/>
      <c r="H33" s="87">
        <f>C29+C32</f>
        <v>6204</v>
      </c>
    </row>
    <row r="34" spans="2:9" s="87" customFormat="1" ht="24" customHeight="1">
      <c r="B34" s="91"/>
      <c r="C34" s="92"/>
      <c r="D34" s="92"/>
      <c r="E34" s="92"/>
      <c r="F34" s="93"/>
      <c r="I34" s="87">
        <f>SUM(D27:D31)</f>
        <v>8354</v>
      </c>
    </row>
    <row r="35" spans="2:9" s="87" customFormat="1" ht="24" customHeight="1">
      <c r="B35" s="91"/>
      <c r="C35" s="92"/>
      <c r="D35" s="92"/>
      <c r="E35" s="92"/>
      <c r="F35" s="93"/>
    </row>
    <row r="36" spans="2:9" s="87" customFormat="1" ht="24" customHeight="1">
      <c r="B36" s="91"/>
      <c r="C36" s="92"/>
      <c r="D36" s="92"/>
      <c r="E36" s="92"/>
      <c r="F36" s="93"/>
    </row>
    <row r="37" spans="2:9" s="87" customFormat="1" ht="24" customHeight="1">
      <c r="B37" s="104" t="s">
        <v>116</v>
      </c>
      <c r="C37" s="105">
        <f>SUM(D37:E37)</f>
        <v>50000</v>
      </c>
      <c r="D37" s="105">
        <f>D25+D33</f>
        <v>50000</v>
      </c>
      <c r="E37" s="105">
        <f>E25+E33</f>
        <v>0</v>
      </c>
      <c r="F37" s="106"/>
    </row>
    <row r="38" spans="2:9" s="87" customFormat="1" ht="18.95" customHeight="1"/>
    <row r="39" spans="2:9" s="87" customFormat="1" ht="18.95" customHeight="1"/>
    <row r="40" spans="2:9" s="87" customFormat="1" ht="18.95" customHeight="1">
      <c r="C40" s="107"/>
      <c r="E40" s="107"/>
    </row>
    <row r="41" spans="2:9" s="87" customFormat="1" ht="18.95" customHeight="1"/>
    <row r="42" spans="2:9" s="87" customFormat="1" ht="18.95" customHeight="1"/>
    <row r="43" spans="2:9" s="87" customFormat="1" ht="18.95" customHeight="1"/>
    <row r="44" spans="2:9" s="87" customFormat="1" ht="18.95" customHeight="1"/>
    <row r="45" spans="2:9" s="87" customFormat="1" ht="18.95" customHeight="1"/>
    <row r="46" spans="2:9" s="87" customFormat="1" ht="18.95" customHeight="1"/>
    <row r="47" spans="2:9" ht="18.95" customHeight="1"/>
    <row r="48" spans="2:9" ht="18.95" customHeight="1"/>
    <row r="49" ht="18.95" customHeight="1"/>
    <row r="50" ht="18.95" customHeight="1"/>
    <row r="51" ht="18.95" customHeight="1"/>
    <row r="52" ht="18.95" customHeight="1"/>
    <row r="53" ht="18.95" customHeight="1"/>
    <row r="54" ht="18.95" customHeight="1"/>
    <row r="55" ht="18.95" customHeight="1"/>
    <row r="56" ht="18.95" customHeight="1"/>
    <row r="57" ht="18.95" customHeight="1"/>
    <row r="58" ht="18.95" customHeight="1"/>
    <row r="59" ht="18.95" customHeight="1"/>
    <row r="60" ht="18.95" customHeight="1"/>
    <row r="61" ht="18.95" customHeight="1"/>
    <row r="62" ht="18.95" customHeight="1"/>
    <row r="63" ht="18.95" customHeight="1"/>
    <row r="64" ht="18.95" customHeight="1"/>
    <row r="65" ht="18.95" customHeight="1"/>
    <row r="66" ht="18.95" customHeight="1"/>
    <row r="67" ht="18.95" customHeight="1"/>
    <row r="68" ht="18.95" customHeight="1"/>
    <row r="69" ht="18.95" customHeight="1"/>
    <row r="70" ht="18.95" customHeight="1"/>
    <row r="71" ht="18.95" customHeight="1"/>
    <row r="72" ht="18.95" customHeight="1"/>
    <row r="73" ht="18.95" customHeight="1"/>
    <row r="74" ht="18.95" customHeight="1"/>
    <row r="75" ht="18.95" customHeight="1"/>
    <row r="76" ht="18.95" customHeight="1"/>
    <row r="77" ht="18.95" customHeight="1"/>
    <row r="78" ht="18.95" customHeight="1"/>
    <row r="79" ht="18.95" customHeight="1"/>
    <row r="80" ht="18.95" customHeight="1"/>
    <row r="81" ht="18.95" customHeight="1"/>
    <row r="82" ht="18.95" customHeight="1"/>
    <row r="83" ht="18.95" customHeight="1"/>
    <row r="84" ht="18.95" customHeight="1"/>
    <row r="85" ht="18.95" customHeight="1"/>
    <row r="86" ht="18.95" customHeight="1"/>
    <row r="87" ht="18.95" customHeight="1"/>
    <row r="88" ht="18.95" customHeight="1"/>
    <row r="89" ht="18.95" customHeight="1"/>
    <row r="90" ht="18.95" customHeight="1"/>
    <row r="91" ht="18.95" customHeight="1"/>
    <row r="92" ht="18.95" customHeight="1"/>
    <row r="93" ht="18.95" customHeight="1"/>
    <row r="94" ht="18.95" customHeight="1"/>
    <row r="95" ht="18.95" customHeight="1"/>
    <row r="96" ht="18.95" customHeight="1"/>
    <row r="97" ht="18.95" customHeight="1"/>
    <row r="98" ht="18.95" customHeight="1"/>
    <row r="99" ht="18.95" customHeight="1"/>
    <row r="100" ht="18.95" customHeight="1"/>
    <row r="101" ht="18.95" customHeight="1"/>
    <row r="102" ht="18.95" customHeight="1"/>
    <row r="103" ht="18.95" customHeight="1"/>
  </sheetData>
  <mergeCells count="6">
    <mergeCell ref="C4:C5"/>
    <mergeCell ref="F4:F5"/>
    <mergeCell ref="B21:B22"/>
    <mergeCell ref="C21:C22"/>
    <mergeCell ref="F21:F22"/>
    <mergeCell ref="B4:B5"/>
  </mergeCells>
  <phoneticPr fontId="5" type="noConversion"/>
  <printOptions gridLinesSet="0"/>
  <pageMargins left="0.69" right="7.874015748031496E-2" top="1.23" bottom="0.56999999999999995" header="0.47244094488188981" footer="0.48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4"/>
  <dimension ref="A12:O12"/>
  <sheetViews>
    <sheetView view="pageBreakPreview" zoomScale="60" zoomScaleNormal="100" workbookViewId="0">
      <selection activeCell="A12" sqref="A12:O12"/>
    </sheetView>
  </sheetViews>
  <sheetFormatPr defaultColWidth="7.109375" defaultRowHeight="12"/>
  <cols>
    <col min="1" max="16384" width="7.109375" style="79"/>
  </cols>
  <sheetData>
    <row r="12" spans="1:15" ht="25.5">
      <c r="A12" s="1086" t="s">
        <v>824</v>
      </c>
      <c r="B12" s="1086"/>
      <c r="C12" s="1086"/>
      <c r="D12" s="1086"/>
      <c r="E12" s="1086"/>
      <c r="F12" s="1086"/>
      <c r="G12" s="1086"/>
      <c r="H12" s="1086"/>
      <c r="I12" s="1086"/>
      <c r="J12" s="1086"/>
      <c r="K12" s="1086"/>
      <c r="L12" s="1086"/>
      <c r="M12" s="1086"/>
      <c r="N12" s="1086"/>
      <c r="O12" s="1086"/>
    </row>
  </sheetData>
  <mergeCells count="1">
    <mergeCell ref="A12:O12"/>
  </mergeCells>
  <phoneticPr fontId="17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4"/>
  <sheetViews>
    <sheetView view="pageBreakPreview" zoomScale="115" zoomScaleNormal="100" zoomScaleSheetLayoutView="115" workbookViewId="0">
      <selection activeCell="C6" sqref="C6"/>
    </sheetView>
  </sheetViews>
  <sheetFormatPr defaultColWidth="15.21875" defaultRowHeight="11.25"/>
  <cols>
    <col min="1" max="1" width="15.21875" style="1029"/>
    <col min="2" max="2" width="7.88671875" style="1029" customWidth="1"/>
    <col min="3" max="8" width="10.33203125" style="1029" customWidth="1"/>
    <col min="9" max="9" width="7.109375" style="1029" customWidth="1"/>
    <col min="10" max="10" width="13.109375" style="1029" customWidth="1"/>
    <col min="11" max="11" width="13.88671875" style="1029" customWidth="1"/>
    <col min="12" max="16384" width="15.21875" style="1001"/>
  </cols>
  <sheetData>
    <row r="1" spans="1:11" ht="17.100000000000001" customHeight="1">
      <c r="A1" s="1107" t="s">
        <v>1802</v>
      </c>
      <c r="B1" s="1107"/>
      <c r="C1" s="1107"/>
      <c r="D1" s="1107"/>
      <c r="E1" s="1107"/>
      <c r="F1" s="1107"/>
      <c r="G1" s="1107"/>
      <c r="H1" s="1107"/>
      <c r="I1" s="1107"/>
      <c r="J1" s="1107"/>
      <c r="K1" s="1107"/>
    </row>
    <row r="2" spans="1:11" s="1002" customFormat="1" ht="17.100000000000001" customHeight="1">
      <c r="A2" s="1107"/>
      <c r="B2" s="1107"/>
      <c r="C2" s="1107"/>
      <c r="D2" s="1107"/>
      <c r="E2" s="1107"/>
      <c r="F2" s="1107"/>
      <c r="G2" s="1107"/>
      <c r="H2" s="1107"/>
      <c r="I2" s="1107"/>
      <c r="J2" s="1107"/>
      <c r="K2" s="1107"/>
    </row>
    <row r="3" spans="1:11" s="1006" customFormat="1" ht="25.5" customHeight="1">
      <c r="A3" s="1003" t="s">
        <v>1655</v>
      </c>
      <c r="B3" s="1004"/>
      <c r="C3" s="1004"/>
      <c r="D3" s="1004"/>
      <c r="E3" s="1004"/>
      <c r="F3" s="1004"/>
      <c r="G3" s="1004"/>
      <c r="H3" s="1004"/>
      <c r="I3" s="1004"/>
      <c r="J3" s="1004"/>
      <c r="K3" s="1005" t="s">
        <v>1656</v>
      </c>
    </row>
    <row r="4" spans="1:11" s="1007" customFormat="1" ht="22.5" customHeight="1">
      <c r="A4" s="1108" t="s">
        <v>1657</v>
      </c>
      <c r="B4" s="1108" t="s">
        <v>1658</v>
      </c>
      <c r="C4" s="1110" t="s">
        <v>1659</v>
      </c>
      <c r="D4" s="1111"/>
      <c r="E4" s="1112"/>
      <c r="F4" s="1110" t="s">
        <v>1660</v>
      </c>
      <c r="G4" s="1111"/>
      <c r="H4" s="1112"/>
      <c r="I4" s="1113" t="s">
        <v>1661</v>
      </c>
      <c r="J4" s="1113" t="s">
        <v>1662</v>
      </c>
      <c r="K4" s="1108" t="s">
        <v>1663</v>
      </c>
    </row>
    <row r="5" spans="1:11" s="1007" customFormat="1" ht="22.5" customHeight="1">
      <c r="A5" s="1109"/>
      <c r="B5" s="1109"/>
      <c r="C5" s="1008" t="s">
        <v>1664</v>
      </c>
      <c r="D5" s="1009" t="s">
        <v>1665</v>
      </c>
      <c r="E5" s="1010" t="s">
        <v>1666</v>
      </c>
      <c r="F5" s="1008" t="s">
        <v>1664</v>
      </c>
      <c r="G5" s="1009" t="s">
        <v>1665</v>
      </c>
      <c r="H5" s="1010" t="s">
        <v>1666</v>
      </c>
      <c r="I5" s="1114"/>
      <c r="J5" s="1114"/>
      <c r="K5" s="1109"/>
    </row>
    <row r="6" spans="1:11" s="1007" customFormat="1" ht="39.75" customHeight="1">
      <c r="A6" s="1096" t="s">
        <v>1667</v>
      </c>
      <c r="B6" s="1011" t="s">
        <v>1801</v>
      </c>
      <c r="C6" s="1012">
        <f>총괄공사원가!K32/1000</f>
        <v>40161</v>
      </c>
      <c r="D6" s="1013"/>
      <c r="E6" s="1014"/>
      <c r="F6" s="1012">
        <f>ROUND(C6/1.1,0)</f>
        <v>36510</v>
      </c>
      <c r="G6" s="1013">
        <f>D6/1.1</f>
        <v>0</v>
      </c>
      <c r="H6" s="1013">
        <f>ROUND(E6/1.1,0)</f>
        <v>0</v>
      </c>
      <c r="I6" s="1015"/>
      <c r="J6" s="1016">
        <f>SUM(F6:H6)</f>
        <v>36510</v>
      </c>
      <c r="K6" s="1016"/>
    </row>
    <row r="7" spans="1:11" s="1007" customFormat="1" ht="39.75" customHeight="1">
      <c r="A7" s="1097"/>
      <c r="B7" s="1017"/>
      <c r="C7" s="1018"/>
      <c r="D7" s="1019"/>
      <c r="E7" s="1020"/>
      <c r="F7" s="1018">
        <f t="shared" ref="F7:H9" si="0">ROUND(C7/1.1,0)</f>
        <v>0</v>
      </c>
      <c r="G7" s="1019"/>
      <c r="H7" s="1019">
        <f t="shared" si="0"/>
        <v>0</v>
      </c>
      <c r="I7" s="1017"/>
      <c r="J7" s="1021">
        <f t="shared" ref="J7:J9" si="1">SUM(F7:H7)</f>
        <v>0</v>
      </c>
      <c r="K7" s="1021"/>
    </row>
    <row r="8" spans="1:11" s="1007" customFormat="1" ht="39.75" customHeight="1">
      <c r="A8" s="1098"/>
      <c r="B8" s="1017"/>
      <c r="C8" s="1018"/>
      <c r="D8" s="1019"/>
      <c r="E8" s="1020"/>
      <c r="F8" s="1018">
        <f t="shared" si="0"/>
        <v>0</v>
      </c>
      <c r="G8" s="1019"/>
      <c r="H8" s="1019">
        <f t="shared" si="0"/>
        <v>0</v>
      </c>
      <c r="I8" s="1017"/>
      <c r="J8" s="1021">
        <f t="shared" si="1"/>
        <v>0</v>
      </c>
      <c r="K8" s="1021"/>
    </row>
    <row r="9" spans="1:11" s="1007" customFormat="1" ht="39.75" customHeight="1">
      <c r="A9" s="1098"/>
      <c r="B9" s="1017"/>
      <c r="C9" s="1018"/>
      <c r="D9" s="1019"/>
      <c r="E9" s="1020"/>
      <c r="F9" s="1018">
        <f t="shared" si="0"/>
        <v>0</v>
      </c>
      <c r="G9" s="1019"/>
      <c r="H9" s="1019">
        <f t="shared" si="0"/>
        <v>0</v>
      </c>
      <c r="I9" s="1017"/>
      <c r="J9" s="1021">
        <f t="shared" si="1"/>
        <v>0</v>
      </c>
      <c r="K9" s="1021"/>
    </row>
    <row r="10" spans="1:11" s="1007" customFormat="1" ht="39.75" customHeight="1">
      <c r="A10" s="1098"/>
      <c r="B10" s="1017"/>
      <c r="C10" s="1018"/>
      <c r="D10" s="1019"/>
      <c r="E10" s="1020"/>
      <c r="F10" s="1018"/>
      <c r="G10" s="1019"/>
      <c r="H10" s="1020"/>
      <c r="I10" s="1017"/>
      <c r="J10" s="1021"/>
      <c r="K10" s="1021"/>
    </row>
    <row r="11" spans="1:11" s="1007" customFormat="1" ht="39.75" customHeight="1">
      <c r="A11" s="1099"/>
      <c r="B11" s="1022" t="s">
        <v>1596</v>
      </c>
      <c r="C11" s="1023">
        <f t="shared" ref="C11:H11" si="2">SUM(C6:C10)</f>
        <v>40161</v>
      </c>
      <c r="D11" s="1024">
        <f t="shared" si="2"/>
        <v>0</v>
      </c>
      <c r="E11" s="1025">
        <f t="shared" si="2"/>
        <v>0</v>
      </c>
      <c r="F11" s="1023">
        <f t="shared" si="2"/>
        <v>36510</v>
      </c>
      <c r="G11" s="1024">
        <f t="shared" si="2"/>
        <v>0</v>
      </c>
      <c r="H11" s="1025">
        <f t="shared" si="2"/>
        <v>0</v>
      </c>
      <c r="I11" s="1022"/>
      <c r="J11" s="1026">
        <f>SUM(J6:J10)</f>
        <v>36510</v>
      </c>
      <c r="K11" s="1026"/>
    </row>
    <row r="12" spans="1:11" s="1007" customFormat="1" ht="24" customHeight="1">
      <c r="A12" s="1100" t="s">
        <v>1668</v>
      </c>
      <c r="B12" s="1015" t="str">
        <f>B6</f>
        <v>준설</v>
      </c>
      <c r="C12" s="1012"/>
      <c r="D12" s="1013"/>
      <c r="E12" s="1014"/>
      <c r="F12" s="1012"/>
      <c r="G12" s="1013"/>
      <c r="H12" s="1013"/>
      <c r="I12" s="1015"/>
      <c r="J12" s="1012"/>
      <c r="K12" s="1016"/>
    </row>
    <row r="13" spans="1:11" s="1007" customFormat="1" ht="24" customHeight="1">
      <c r="A13" s="1101"/>
      <c r="B13" s="1017" t="s">
        <v>1669</v>
      </c>
      <c r="C13" s="1018"/>
      <c r="D13" s="1019"/>
      <c r="E13" s="1027"/>
      <c r="F13" s="1018"/>
      <c r="G13" s="1019"/>
      <c r="H13" s="1019"/>
      <c r="I13" s="1028"/>
      <c r="J13" s="1018"/>
      <c r="K13" s="1021"/>
    </row>
    <row r="14" spans="1:11" s="1007" customFormat="1" ht="24" customHeight="1">
      <c r="A14" s="1101"/>
      <c r="B14" s="1017" t="s">
        <v>1670</v>
      </c>
      <c r="C14" s="1018"/>
      <c r="D14" s="1019"/>
      <c r="E14" s="1020"/>
      <c r="F14" s="1018"/>
      <c r="G14" s="1019"/>
      <c r="H14" s="1019"/>
      <c r="I14" s="1017"/>
      <c r="J14" s="1018"/>
      <c r="K14" s="1021"/>
    </row>
    <row r="15" spans="1:11" s="1007" customFormat="1" ht="24" customHeight="1">
      <c r="A15" s="1101"/>
      <c r="B15" s="1017" t="s">
        <v>1671</v>
      </c>
      <c r="C15" s="1018"/>
      <c r="D15" s="1019"/>
      <c r="E15" s="1020"/>
      <c r="F15" s="1018"/>
      <c r="G15" s="1019"/>
      <c r="H15" s="1019"/>
      <c r="I15" s="1017"/>
      <c r="J15" s="1018"/>
      <c r="K15" s="1021"/>
    </row>
    <row r="16" spans="1:11" s="1007" customFormat="1" ht="24" customHeight="1">
      <c r="A16" s="1101"/>
      <c r="B16" s="1017"/>
      <c r="C16" s="1018"/>
      <c r="D16" s="1019"/>
      <c r="E16" s="1020"/>
      <c r="F16" s="1018"/>
      <c r="G16" s="1019"/>
      <c r="H16" s="1020"/>
      <c r="I16" s="1017"/>
      <c r="J16" s="1018"/>
      <c r="K16" s="1021"/>
    </row>
    <row r="17" spans="1:11" s="1007" customFormat="1" ht="24" customHeight="1">
      <c r="A17" s="1102"/>
      <c r="B17" s="1022" t="s">
        <v>1596</v>
      </c>
      <c r="C17" s="1023">
        <f>SUM(C12:C15)</f>
        <v>0</v>
      </c>
      <c r="D17" s="1024">
        <f t="shared" ref="D17:E17" si="3">SUM(D12:D15)</f>
        <v>0</v>
      </c>
      <c r="E17" s="1025">
        <f t="shared" si="3"/>
        <v>0</v>
      </c>
      <c r="F17" s="1023">
        <f>SUM(F12:F15)</f>
        <v>0</v>
      </c>
      <c r="G17" s="1024">
        <f t="shared" ref="G17:H17" si="4">SUM(G12:G15)</f>
        <v>0</v>
      </c>
      <c r="H17" s="1025">
        <f t="shared" si="4"/>
        <v>0</v>
      </c>
      <c r="I17" s="1022"/>
      <c r="J17" s="1023">
        <f>SUM(J12:J15)</f>
        <v>0</v>
      </c>
      <c r="K17" s="1022"/>
    </row>
    <row r="18" spans="1:11" s="1007" customFormat="1" ht="24" customHeight="1">
      <c r="A18" s="1103" t="s">
        <v>1672</v>
      </c>
      <c r="B18" s="1015" t="str">
        <f>B12</f>
        <v>준설</v>
      </c>
      <c r="C18" s="1012"/>
      <c r="D18" s="1013"/>
      <c r="E18" s="1014"/>
      <c r="F18" s="1012"/>
      <c r="G18" s="1013"/>
      <c r="H18" s="1013"/>
      <c r="I18" s="1015"/>
      <c r="J18" s="1012"/>
      <c r="K18" s="1016"/>
    </row>
    <row r="19" spans="1:11" s="1007" customFormat="1" ht="24" customHeight="1">
      <c r="A19" s="1104"/>
      <c r="B19" s="1017" t="s">
        <v>1669</v>
      </c>
      <c r="C19" s="1018"/>
      <c r="D19" s="1019"/>
      <c r="E19" s="1027"/>
      <c r="F19" s="1018"/>
      <c r="G19" s="1019"/>
      <c r="H19" s="1019"/>
      <c r="I19" s="1028"/>
      <c r="J19" s="1018"/>
      <c r="K19" s="1021"/>
    </row>
    <row r="20" spans="1:11" s="1007" customFormat="1" ht="24" customHeight="1">
      <c r="A20" s="1104"/>
      <c r="B20" s="1017" t="s">
        <v>1670</v>
      </c>
      <c r="C20" s="1018"/>
      <c r="D20" s="1019"/>
      <c r="E20" s="1020"/>
      <c r="F20" s="1018"/>
      <c r="G20" s="1019"/>
      <c r="H20" s="1019"/>
      <c r="I20" s="1017"/>
      <c r="J20" s="1018"/>
      <c r="K20" s="1021"/>
    </row>
    <row r="21" spans="1:11" s="1007" customFormat="1" ht="24" customHeight="1">
      <c r="A21" s="1104"/>
      <c r="B21" s="1017" t="s">
        <v>1671</v>
      </c>
      <c r="C21" s="1018"/>
      <c r="D21" s="1019"/>
      <c r="E21" s="1020"/>
      <c r="F21" s="1018"/>
      <c r="G21" s="1019"/>
      <c r="H21" s="1019"/>
      <c r="I21" s="1017"/>
      <c r="J21" s="1018"/>
      <c r="K21" s="1021"/>
    </row>
    <row r="22" spans="1:11" s="1007" customFormat="1" ht="24" customHeight="1">
      <c r="A22" s="1104"/>
      <c r="B22" s="1017"/>
      <c r="C22" s="1018"/>
      <c r="D22" s="1019"/>
      <c r="E22" s="1020"/>
      <c r="F22" s="1018"/>
      <c r="G22" s="1019"/>
      <c r="H22" s="1020"/>
      <c r="I22" s="1017"/>
      <c r="J22" s="1018"/>
      <c r="K22" s="1021"/>
    </row>
    <row r="23" spans="1:11" s="1007" customFormat="1" ht="24" customHeight="1">
      <c r="A23" s="1105"/>
      <c r="B23" s="1022" t="s">
        <v>1596</v>
      </c>
      <c r="C23" s="1023">
        <f>SUM(C18:C21)</f>
        <v>0</v>
      </c>
      <c r="D23" s="1024">
        <f t="shared" ref="D23:E23" si="5">SUM(D18:D21)</f>
        <v>0</v>
      </c>
      <c r="E23" s="1025">
        <f t="shared" si="5"/>
        <v>0</v>
      </c>
      <c r="F23" s="1023">
        <f>SUM(F18:F21)</f>
        <v>0</v>
      </c>
      <c r="G23" s="1024">
        <f t="shared" ref="G23:H23" si="6">SUM(G18:G21)</f>
        <v>0</v>
      </c>
      <c r="H23" s="1025">
        <f t="shared" si="6"/>
        <v>0</v>
      </c>
      <c r="I23" s="1022"/>
      <c r="J23" s="1023">
        <f>SUM(J18:J21)</f>
        <v>0</v>
      </c>
      <c r="K23" s="1022"/>
    </row>
    <row r="24" spans="1:11" s="1029" customFormat="1" ht="17.100000000000001" customHeight="1"/>
    <row r="25" spans="1:11" s="1029" customFormat="1" ht="17.100000000000001" customHeight="1"/>
    <row r="26" spans="1:11" s="1029" customFormat="1" ht="17.100000000000001" customHeight="1"/>
    <row r="27" spans="1:11" s="1029" customFormat="1" ht="17.100000000000001" customHeight="1"/>
    <row r="28" spans="1:11" s="1029" customFormat="1" ht="24.95" customHeight="1">
      <c r="A28" s="1106" t="s">
        <v>1673</v>
      </c>
      <c r="B28" s="1106"/>
      <c r="C28" s="1106"/>
      <c r="D28" s="1106"/>
      <c r="E28" s="1106"/>
      <c r="F28" s="1106"/>
      <c r="G28" s="1106"/>
      <c r="H28" s="1106"/>
      <c r="I28" s="1106"/>
      <c r="J28" s="1106"/>
      <c r="K28" s="1106"/>
    </row>
    <row r="29" spans="1:11" s="1029" customFormat="1" ht="17.100000000000001" customHeight="1"/>
    <row r="30" spans="1:11" s="1029" customFormat="1" ht="17.100000000000001" customHeight="1"/>
    <row r="31" spans="1:11" s="1029" customFormat="1" ht="17.100000000000001" customHeight="1"/>
    <row r="32" spans="1:11" s="1029" customFormat="1" ht="17.100000000000001" customHeight="1"/>
    <row r="33" s="1029" customFormat="1" ht="17.100000000000001" customHeight="1"/>
    <row r="34" s="1029" customFormat="1" ht="17.100000000000001" customHeight="1"/>
    <row r="35" s="1029" customFormat="1" ht="17.100000000000001" customHeight="1"/>
    <row r="36" s="1029" customFormat="1" ht="17.100000000000001" customHeight="1"/>
    <row r="37" s="1029" customFormat="1" ht="17.100000000000001" customHeight="1"/>
    <row r="38" s="1029" customFormat="1" ht="17.100000000000001" customHeight="1"/>
    <row r="39" s="1029" customFormat="1" ht="17.100000000000001" customHeight="1"/>
    <row r="40" s="1029" customFormat="1" ht="17.100000000000001" customHeight="1"/>
    <row r="41" s="1029" customFormat="1" ht="17.100000000000001" customHeight="1"/>
    <row r="42" s="1029" customFormat="1" ht="17.100000000000001" customHeight="1"/>
    <row r="43" s="1029" customFormat="1" ht="17.100000000000001" customHeight="1"/>
    <row r="44" s="1029" customFormat="1" ht="17.100000000000001" customHeight="1"/>
    <row r="45" s="1029" customFormat="1" ht="17.100000000000001" customHeight="1"/>
    <row r="46" s="1029" customFormat="1" ht="17.100000000000001" customHeight="1"/>
    <row r="47" s="1029" customFormat="1" ht="17.100000000000001" customHeight="1"/>
    <row r="48" s="1029" customFormat="1" ht="17.100000000000001" customHeight="1"/>
    <row r="49" s="1029" customFormat="1" ht="17.100000000000001" customHeight="1"/>
    <row r="50" s="1029" customFormat="1" ht="17.100000000000001" customHeight="1"/>
    <row r="51" s="1029" customFormat="1" ht="17.100000000000001" customHeight="1"/>
    <row r="52" s="1029" customFormat="1" ht="17.100000000000001" customHeight="1"/>
    <row r="53" s="1029" customFormat="1" ht="17.100000000000001" customHeight="1"/>
    <row r="54" s="1029" customFormat="1" ht="17.100000000000001" customHeight="1"/>
    <row r="55" s="1029" customFormat="1" ht="17.100000000000001" customHeight="1"/>
    <row r="56" s="1029" customFormat="1" ht="17.100000000000001" customHeight="1"/>
    <row r="57" s="1029" customFormat="1" ht="17.100000000000001" customHeight="1"/>
    <row r="58" s="1029" customFormat="1" ht="17.100000000000001" customHeight="1"/>
    <row r="59" s="1029" customFormat="1" ht="17.100000000000001" customHeight="1"/>
    <row r="60" s="1029" customFormat="1" ht="17.100000000000001" customHeight="1"/>
    <row r="61" s="1029" customFormat="1" ht="17.100000000000001" customHeight="1"/>
    <row r="62" s="1029" customFormat="1" ht="17.100000000000001" customHeight="1"/>
    <row r="63" s="1029" customFormat="1" ht="17.100000000000001" customHeight="1"/>
    <row r="64" s="1029" customFormat="1" ht="17.100000000000001" customHeight="1"/>
    <row r="65" s="1029" customFormat="1" ht="17.100000000000001" customHeight="1"/>
    <row r="66" s="1029" customFormat="1" ht="17.100000000000001" customHeight="1"/>
    <row r="67" s="1029" customFormat="1" ht="17.100000000000001" customHeight="1"/>
    <row r="68" s="1029" customFormat="1" ht="17.100000000000001" customHeight="1"/>
    <row r="69" s="1029" customFormat="1" ht="17.100000000000001" customHeight="1"/>
    <row r="70" s="1029" customFormat="1" ht="17.100000000000001" customHeight="1"/>
    <row r="71" s="1029" customFormat="1" ht="17.100000000000001" customHeight="1"/>
    <row r="72" s="1029" customFormat="1" ht="17.100000000000001" customHeight="1"/>
    <row r="73" s="1029" customFormat="1" ht="17.100000000000001" customHeight="1"/>
    <row r="74" s="1029" customFormat="1" ht="17.100000000000001" customHeight="1"/>
    <row r="75" s="1029" customFormat="1" ht="17.100000000000001" customHeight="1"/>
    <row r="76" s="1029" customFormat="1" ht="17.100000000000001" customHeight="1"/>
    <row r="77" s="1029" customFormat="1" ht="17.100000000000001" customHeight="1"/>
    <row r="78" s="1029" customFormat="1" ht="17.100000000000001" customHeight="1"/>
    <row r="79" s="1029" customFormat="1" ht="17.100000000000001" customHeight="1"/>
    <row r="80" s="1029" customFormat="1" ht="17.100000000000001" customHeight="1"/>
    <row r="81" s="1029" customFormat="1" ht="17.100000000000001" customHeight="1"/>
    <row r="82" s="1029" customFormat="1" ht="17.100000000000001" customHeight="1"/>
    <row r="83" s="1029" customFormat="1" ht="17.100000000000001" customHeight="1"/>
    <row r="84" s="1029" customFormat="1" ht="17.100000000000001" customHeight="1"/>
  </sheetData>
  <mergeCells count="12">
    <mergeCell ref="A6:A11"/>
    <mergeCell ref="A12:A17"/>
    <mergeCell ref="A18:A23"/>
    <mergeCell ref="A28:K28"/>
    <mergeCell ref="A1:K2"/>
    <mergeCell ref="A4:A5"/>
    <mergeCell ref="B4:B5"/>
    <mergeCell ref="C4:E4"/>
    <mergeCell ref="F4:H4"/>
    <mergeCell ref="I4:I5"/>
    <mergeCell ref="J4:J5"/>
    <mergeCell ref="K4:K5"/>
  </mergeCells>
  <phoneticPr fontId="5" type="noConversion"/>
  <printOptions horizontalCentered="1" verticalCentered="1"/>
  <pageMargins left="0.59055118110236227" right="0.59055118110236227" top="0.59055118110236227" bottom="0.59055118110236227" header="0" footer="0"/>
  <pageSetup paperSize="9" scale="94" orientation="landscape" blackAndWhite="1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39"/>
  <sheetViews>
    <sheetView view="pageBreakPreview" topLeftCell="A4" zoomScale="115" zoomScaleNormal="100" zoomScaleSheetLayoutView="115" workbookViewId="0">
      <selection activeCell="AC24" sqref="AC24:AG24"/>
    </sheetView>
  </sheetViews>
  <sheetFormatPr defaultRowHeight="23.1" customHeight="1"/>
  <cols>
    <col min="1" max="1" width="1.6640625" style="965" customWidth="1"/>
    <col min="2" max="12" width="2" style="965" customWidth="1"/>
    <col min="13" max="13" width="1.6640625" style="965" customWidth="1"/>
    <col min="14" max="19" width="2" style="965" customWidth="1"/>
    <col min="20" max="20" width="1.77734375" style="965" customWidth="1"/>
    <col min="21" max="24" width="2" style="965" customWidth="1"/>
    <col min="25" max="25" width="1.6640625" style="965" customWidth="1"/>
    <col min="26" max="37" width="2" style="965" customWidth="1"/>
    <col min="38" max="46" width="2.109375" style="965" customWidth="1"/>
    <col min="47" max="49" width="2.33203125" style="965" customWidth="1"/>
    <col min="50" max="52" width="2.44140625" style="965" customWidth="1"/>
    <col min="53" max="53" width="1.44140625" style="965" customWidth="1"/>
    <col min="54" max="54" width="3.21875" style="965" customWidth="1"/>
    <col min="55" max="56" width="2.44140625" style="965" customWidth="1"/>
    <col min="57" max="57" width="2.21875" style="965" customWidth="1"/>
    <col min="58" max="58" width="2.44140625" style="965" customWidth="1"/>
    <col min="59" max="60" width="1.6640625" style="965" customWidth="1"/>
    <col min="61" max="16384" width="8.88671875" style="965"/>
  </cols>
  <sheetData>
    <row r="1" spans="1:64" ht="15.75" customHeight="1">
      <c r="A1" s="1115" t="s">
        <v>1803</v>
      </c>
      <c r="B1" s="1115"/>
      <c r="C1" s="1115"/>
      <c r="D1" s="1115"/>
      <c r="E1" s="1115"/>
      <c r="F1" s="1115"/>
      <c r="G1" s="1115"/>
      <c r="H1" s="1115"/>
      <c r="I1" s="1115"/>
      <c r="J1" s="1115"/>
      <c r="K1" s="1115"/>
      <c r="L1" s="1115"/>
      <c r="M1" s="1115"/>
      <c r="N1" s="1115"/>
      <c r="O1" s="1115"/>
      <c r="P1" s="1115"/>
      <c r="Q1" s="1115"/>
      <c r="R1" s="1115"/>
      <c r="S1" s="1115"/>
      <c r="T1" s="1115"/>
      <c r="U1" s="1115"/>
      <c r="V1" s="1115"/>
      <c r="W1" s="1115"/>
      <c r="X1" s="1115"/>
      <c r="Y1" s="1115"/>
      <c r="Z1" s="1115"/>
      <c r="AA1" s="1115"/>
      <c r="AB1" s="1115"/>
      <c r="AC1" s="1115"/>
      <c r="AD1" s="1115"/>
      <c r="AE1" s="1115"/>
      <c r="AF1" s="1115"/>
      <c r="AG1" s="1115"/>
      <c r="AH1" s="1115"/>
      <c r="AI1" s="1115"/>
      <c r="AJ1" s="1115"/>
      <c r="AK1" s="1115"/>
      <c r="AL1" s="1115"/>
      <c r="AM1" s="1115"/>
      <c r="AN1" s="1115"/>
      <c r="AO1" s="1115"/>
      <c r="AP1" s="1115"/>
      <c r="AQ1" s="1115"/>
      <c r="AR1" s="1115"/>
      <c r="AS1" s="1115"/>
      <c r="AT1" s="1115"/>
      <c r="AU1" s="1115"/>
      <c r="AV1" s="1115"/>
      <c r="AW1" s="1115"/>
      <c r="AX1" s="1115"/>
      <c r="AY1" s="1115"/>
      <c r="AZ1" s="1115"/>
      <c r="BA1" s="1115"/>
      <c r="BB1" s="1115"/>
      <c r="BC1" s="1115"/>
      <c r="BD1" s="1115"/>
      <c r="BE1" s="1115"/>
      <c r="BF1" s="1115"/>
      <c r="BG1" s="1115"/>
      <c r="BH1" s="1115"/>
    </row>
    <row r="2" spans="1:64" ht="15.75" customHeight="1">
      <c r="A2" s="1115"/>
      <c r="B2" s="1115"/>
      <c r="C2" s="1115"/>
      <c r="D2" s="1115"/>
      <c r="E2" s="1115"/>
      <c r="F2" s="1115"/>
      <c r="G2" s="1115"/>
      <c r="H2" s="1115"/>
      <c r="I2" s="1115"/>
      <c r="J2" s="1115"/>
      <c r="K2" s="1115"/>
      <c r="L2" s="1115"/>
      <c r="M2" s="1115"/>
      <c r="N2" s="1115"/>
      <c r="O2" s="1115"/>
      <c r="P2" s="1115"/>
      <c r="Q2" s="1115"/>
      <c r="R2" s="1115"/>
      <c r="S2" s="1115"/>
      <c r="T2" s="1115"/>
      <c r="U2" s="1115"/>
      <c r="V2" s="1115"/>
      <c r="W2" s="1115"/>
      <c r="X2" s="1115"/>
      <c r="Y2" s="1115"/>
      <c r="Z2" s="1115"/>
      <c r="AA2" s="1115"/>
      <c r="AB2" s="1115"/>
      <c r="AC2" s="1115"/>
      <c r="AD2" s="1115"/>
      <c r="AE2" s="1115"/>
      <c r="AF2" s="1115"/>
      <c r="AG2" s="1115"/>
      <c r="AH2" s="1115"/>
      <c r="AI2" s="1115"/>
      <c r="AJ2" s="1115"/>
      <c r="AK2" s="1115"/>
      <c r="AL2" s="1115"/>
      <c r="AM2" s="1115"/>
      <c r="AN2" s="1115"/>
      <c r="AO2" s="1115"/>
      <c r="AP2" s="1115"/>
      <c r="AQ2" s="1115"/>
      <c r="AR2" s="1115"/>
      <c r="AS2" s="1115"/>
      <c r="AT2" s="1115"/>
      <c r="AU2" s="1115"/>
      <c r="AV2" s="1115"/>
      <c r="AW2" s="1115"/>
      <c r="AX2" s="1115"/>
      <c r="AY2" s="1115"/>
      <c r="AZ2" s="1115"/>
      <c r="BA2" s="1115"/>
      <c r="BB2" s="1115"/>
      <c r="BC2" s="1115"/>
      <c r="BD2" s="1115"/>
      <c r="BE2" s="1115"/>
      <c r="BF2" s="1115"/>
      <c r="BG2" s="1115"/>
      <c r="BH2" s="1115"/>
    </row>
    <row r="3" spans="1:64" ht="17.100000000000001" customHeight="1">
      <c r="A3" s="966" t="s">
        <v>1567</v>
      </c>
      <c r="B3" s="967"/>
      <c r="C3" s="967"/>
      <c r="D3" s="967"/>
      <c r="E3" s="967"/>
      <c r="F3" s="967"/>
      <c r="G3" s="967"/>
      <c r="H3" s="967"/>
      <c r="I3" s="967"/>
      <c r="J3" s="967"/>
      <c r="K3" s="967"/>
      <c r="L3" s="967"/>
      <c r="M3" s="967"/>
      <c r="N3" s="967"/>
      <c r="O3" s="967"/>
      <c r="P3" s="967"/>
      <c r="Q3" s="967"/>
      <c r="R3" s="967"/>
      <c r="S3" s="967"/>
      <c r="T3" s="967"/>
      <c r="U3" s="967"/>
      <c r="V3" s="967"/>
      <c r="W3" s="967"/>
      <c r="X3" s="967"/>
      <c r="Y3" s="967"/>
      <c r="Z3" s="967"/>
      <c r="AA3" s="967"/>
      <c r="AB3" s="967"/>
      <c r="AC3" s="967"/>
      <c r="AD3" s="967"/>
      <c r="AE3" s="967"/>
      <c r="AF3" s="967"/>
      <c r="AG3" s="967"/>
      <c r="AH3" s="967"/>
      <c r="AI3" s="967"/>
      <c r="AJ3" s="967"/>
      <c r="AK3" s="967"/>
      <c r="AL3" s="967"/>
      <c r="AM3" s="967"/>
      <c r="AN3" s="967"/>
      <c r="AO3" s="967"/>
      <c r="AP3" s="967"/>
      <c r="AQ3" s="967"/>
      <c r="AR3" s="967"/>
      <c r="AS3" s="967"/>
      <c r="AT3" s="967"/>
      <c r="AU3" s="967"/>
      <c r="AV3" s="967"/>
      <c r="AW3" s="967"/>
      <c r="AX3" s="967"/>
      <c r="AY3" s="967"/>
      <c r="AZ3" s="967"/>
      <c r="BA3" s="967"/>
      <c r="BB3" s="967"/>
      <c r="BC3" s="967"/>
      <c r="BD3" s="967"/>
      <c r="BE3" s="967"/>
      <c r="BF3" s="967"/>
      <c r="BG3" s="967"/>
      <c r="BH3" s="968" t="s">
        <v>1568</v>
      </c>
    </row>
    <row r="4" spans="1:64" s="973" customFormat="1" ht="17.100000000000001" customHeight="1">
      <c r="A4" s="969"/>
      <c r="B4" s="1116" t="s">
        <v>1569</v>
      </c>
      <c r="C4" s="1117"/>
      <c r="D4" s="1117"/>
      <c r="E4" s="1117"/>
      <c r="F4" s="1118"/>
      <c r="G4" s="1122" t="s">
        <v>1570</v>
      </c>
      <c r="H4" s="1122"/>
      <c r="I4" s="1122"/>
      <c r="J4" s="1122"/>
      <c r="K4" s="1122"/>
      <c r="L4" s="1122"/>
      <c r="M4" s="1122"/>
      <c r="N4" s="1122"/>
      <c r="O4" s="1122"/>
      <c r="P4" s="1122"/>
      <c r="Q4" s="1122"/>
      <c r="R4" s="1122"/>
      <c r="S4" s="1122"/>
      <c r="T4" s="1122"/>
      <c r="U4" s="1122"/>
      <c r="V4" s="1122"/>
      <c r="W4" s="1122"/>
      <c r="X4" s="1122"/>
      <c r="Y4" s="1122"/>
      <c r="Z4" s="1122"/>
      <c r="AA4" s="1122"/>
      <c r="AB4" s="1122"/>
      <c r="AC4" s="1122"/>
      <c r="AD4" s="1122"/>
      <c r="AE4" s="1122"/>
      <c r="AF4" s="1122"/>
      <c r="AG4" s="1122"/>
      <c r="AH4" s="1122"/>
      <c r="AI4" s="1122"/>
      <c r="AJ4" s="1122"/>
      <c r="AK4" s="1122"/>
      <c r="AL4" s="1122"/>
      <c r="AM4" s="1122"/>
      <c r="AN4" s="1122"/>
      <c r="AO4" s="1122"/>
      <c r="AP4" s="1122"/>
      <c r="AQ4" s="1122"/>
      <c r="AR4" s="1122"/>
      <c r="AS4" s="1122"/>
      <c r="AT4" s="1122"/>
      <c r="AU4" s="1122"/>
      <c r="AV4" s="1122"/>
      <c r="AW4" s="1122"/>
      <c r="AX4" s="1122"/>
      <c r="AY4" s="1122"/>
      <c r="AZ4" s="1122"/>
      <c r="BA4" s="1122"/>
      <c r="BB4" s="1122"/>
      <c r="BC4" s="1122"/>
      <c r="BD4" s="1122"/>
      <c r="BE4" s="1122"/>
      <c r="BF4" s="1123"/>
      <c r="BG4" s="1124" t="s">
        <v>1571</v>
      </c>
      <c r="BH4" s="1125"/>
      <c r="BI4" s="970"/>
      <c r="BJ4" s="971"/>
      <c r="BK4" s="972"/>
      <c r="BL4" s="972"/>
    </row>
    <row r="5" spans="1:64" s="973" customFormat="1" ht="17.100000000000001" customHeight="1">
      <c r="A5" s="969"/>
      <c r="B5" s="1119"/>
      <c r="C5" s="1120"/>
      <c r="D5" s="1120"/>
      <c r="E5" s="1120"/>
      <c r="F5" s="1121"/>
      <c r="G5" s="1128" t="s">
        <v>1572</v>
      </c>
      <c r="H5" s="1129"/>
      <c r="I5" s="1129"/>
      <c r="J5" s="1129"/>
      <c r="K5" s="1129"/>
      <c r="L5" s="1129"/>
      <c r="M5" s="1129"/>
      <c r="N5" s="1129"/>
      <c r="O5" s="1129"/>
      <c r="P5" s="1129"/>
      <c r="Q5" s="1129"/>
      <c r="R5" s="1129"/>
      <c r="S5" s="1129"/>
      <c r="T5" s="1129" t="s">
        <v>1573</v>
      </c>
      <c r="U5" s="1129"/>
      <c r="V5" s="1129"/>
      <c r="W5" s="1129"/>
      <c r="X5" s="1129"/>
      <c r="Y5" s="1129"/>
      <c r="Z5" s="1129"/>
      <c r="AA5" s="1129"/>
      <c r="AB5" s="1129"/>
      <c r="AC5" s="1129"/>
      <c r="AD5" s="1129"/>
      <c r="AE5" s="1129"/>
      <c r="AF5" s="1129"/>
      <c r="AG5" s="1129" t="s">
        <v>1574</v>
      </c>
      <c r="AH5" s="1129"/>
      <c r="AI5" s="1129"/>
      <c r="AJ5" s="1129"/>
      <c r="AK5" s="1129"/>
      <c r="AL5" s="1129"/>
      <c r="AM5" s="1129"/>
      <c r="AN5" s="1129"/>
      <c r="AO5" s="1129"/>
      <c r="AP5" s="1129"/>
      <c r="AQ5" s="1129"/>
      <c r="AR5" s="1129"/>
      <c r="AS5" s="1129"/>
      <c r="AT5" s="1129" t="s">
        <v>1575</v>
      </c>
      <c r="AU5" s="1129"/>
      <c r="AV5" s="1129"/>
      <c r="AW5" s="1129"/>
      <c r="AX5" s="1129"/>
      <c r="AY5" s="1129"/>
      <c r="AZ5" s="1129"/>
      <c r="BA5" s="1129"/>
      <c r="BB5" s="1129"/>
      <c r="BC5" s="1129"/>
      <c r="BD5" s="1129"/>
      <c r="BE5" s="1129"/>
      <c r="BF5" s="1129"/>
      <c r="BG5" s="1126"/>
      <c r="BH5" s="1127"/>
      <c r="BI5" s="970"/>
      <c r="BJ5" s="971"/>
      <c r="BK5" s="972"/>
      <c r="BL5" s="972"/>
    </row>
    <row r="6" spans="1:64" s="973" customFormat="1" ht="17.100000000000001" customHeight="1">
      <c r="A6" s="974"/>
      <c r="B6" s="1141" t="s">
        <v>1570</v>
      </c>
      <c r="C6" s="1142"/>
      <c r="D6" s="1142"/>
      <c r="E6" s="1142"/>
      <c r="F6" s="1143"/>
      <c r="G6" s="1144">
        <f>T6+AG6+AT6</f>
        <v>3263</v>
      </c>
      <c r="H6" s="1145"/>
      <c r="I6" s="1145"/>
      <c r="J6" s="1145"/>
      <c r="K6" s="1145"/>
      <c r="L6" s="1145"/>
      <c r="M6" s="1145"/>
      <c r="N6" s="1145"/>
      <c r="O6" s="1145"/>
      <c r="P6" s="1145"/>
      <c r="Q6" s="1145"/>
      <c r="R6" s="1145"/>
      <c r="S6" s="1146"/>
      <c r="T6" s="1144">
        <f>BD13</f>
        <v>2781.2</v>
      </c>
      <c r="U6" s="1145"/>
      <c r="V6" s="1145"/>
      <c r="W6" s="1145"/>
      <c r="X6" s="1145"/>
      <c r="Y6" s="1145"/>
      <c r="Z6" s="1145"/>
      <c r="AA6" s="1145"/>
      <c r="AB6" s="1145"/>
      <c r="AC6" s="1145"/>
      <c r="AD6" s="1145"/>
      <c r="AE6" s="1145"/>
      <c r="AF6" s="1146"/>
      <c r="AG6" s="1144">
        <f>I22</f>
        <v>481.8</v>
      </c>
      <c r="AH6" s="1145"/>
      <c r="AI6" s="1145"/>
      <c r="AJ6" s="1145"/>
      <c r="AK6" s="1145"/>
      <c r="AL6" s="1145"/>
      <c r="AM6" s="1145"/>
      <c r="AN6" s="1145"/>
      <c r="AO6" s="1145"/>
      <c r="AP6" s="1145"/>
      <c r="AQ6" s="1145"/>
      <c r="AR6" s="1145"/>
      <c r="AS6" s="1146"/>
      <c r="AT6" s="1144">
        <f>AA31</f>
        <v>0</v>
      </c>
      <c r="AU6" s="1145"/>
      <c r="AV6" s="1145"/>
      <c r="AW6" s="1145"/>
      <c r="AX6" s="1145"/>
      <c r="AY6" s="1145"/>
      <c r="AZ6" s="1145"/>
      <c r="BA6" s="1145"/>
      <c r="BB6" s="1145"/>
      <c r="BC6" s="1145"/>
      <c r="BD6" s="1145"/>
      <c r="BE6" s="1145"/>
      <c r="BF6" s="1146"/>
      <c r="BG6" s="1147"/>
      <c r="BH6" s="1148"/>
      <c r="BI6" s="970"/>
      <c r="BJ6" s="971"/>
      <c r="BK6" s="972"/>
      <c r="BL6" s="972"/>
    </row>
    <row r="7" spans="1:64" s="973" customFormat="1" ht="9.9499999999999993" customHeight="1">
      <c r="A7" s="975"/>
      <c r="B7" s="975"/>
      <c r="C7" s="975"/>
      <c r="D7" s="975"/>
      <c r="E7" s="975"/>
      <c r="F7" s="975"/>
      <c r="G7" s="975"/>
      <c r="H7" s="975"/>
      <c r="I7" s="975"/>
      <c r="J7" s="975"/>
      <c r="K7" s="975"/>
      <c r="L7" s="975"/>
      <c r="M7" s="975"/>
      <c r="N7" s="975"/>
      <c r="O7" s="975"/>
      <c r="P7" s="975"/>
      <c r="Q7" s="975"/>
      <c r="R7" s="976"/>
      <c r="S7" s="976"/>
      <c r="T7" s="976"/>
      <c r="U7" s="976"/>
      <c r="V7" s="976"/>
      <c r="W7" s="976"/>
      <c r="X7" s="976"/>
      <c r="Y7" s="976"/>
      <c r="Z7" s="976"/>
      <c r="AA7" s="976"/>
      <c r="AB7" s="976"/>
      <c r="AC7" s="976"/>
      <c r="AD7" s="976"/>
      <c r="AE7" s="976"/>
      <c r="AF7" s="976"/>
      <c r="AG7" s="976"/>
      <c r="AH7" s="976"/>
      <c r="AI7" s="976"/>
      <c r="AJ7" s="976"/>
      <c r="AK7" s="977"/>
      <c r="AL7" s="978"/>
      <c r="AM7" s="978"/>
      <c r="AN7" s="978"/>
      <c r="AO7" s="978"/>
      <c r="AP7" s="978"/>
      <c r="AQ7" s="978"/>
      <c r="AR7" s="978"/>
      <c r="AS7" s="979"/>
      <c r="AT7" s="979"/>
      <c r="AU7" s="979"/>
      <c r="AV7" s="979"/>
      <c r="AW7" s="976"/>
      <c r="AX7" s="976"/>
      <c r="AY7" s="976"/>
      <c r="AZ7" s="976"/>
      <c r="BA7" s="976"/>
      <c r="BB7" s="976"/>
      <c r="BC7" s="976"/>
      <c r="BD7" s="976"/>
      <c r="BE7" s="976"/>
      <c r="BF7" s="976"/>
      <c r="BG7" s="980"/>
      <c r="BH7" s="980"/>
      <c r="BI7" s="981"/>
      <c r="BJ7" s="981"/>
      <c r="BK7" s="982"/>
      <c r="BL7" s="982"/>
    </row>
    <row r="8" spans="1:64" ht="17.100000000000001" customHeight="1">
      <c r="A8" s="966" t="s">
        <v>1576</v>
      </c>
      <c r="B8" s="967"/>
      <c r="C8" s="967"/>
      <c r="D8" s="967"/>
      <c r="E8" s="967"/>
      <c r="F8" s="967"/>
      <c r="G8" s="967"/>
      <c r="H8" s="967"/>
      <c r="I8" s="967"/>
      <c r="J8" s="967"/>
      <c r="K8" s="967"/>
      <c r="L8" s="967"/>
      <c r="M8" s="967"/>
      <c r="N8" s="967"/>
      <c r="O8" s="967"/>
      <c r="P8" s="967"/>
      <c r="Q8" s="967"/>
      <c r="R8" s="967"/>
      <c r="S8" s="967"/>
      <c r="T8" s="967"/>
      <c r="U8" s="967"/>
      <c r="V8" s="967"/>
      <c r="W8" s="967"/>
      <c r="X8" s="967"/>
      <c r="Y8" s="967"/>
      <c r="Z8" s="967"/>
      <c r="AA8" s="967"/>
      <c r="AB8" s="967"/>
      <c r="AC8" s="967"/>
      <c r="AD8" s="967"/>
      <c r="AE8" s="967"/>
      <c r="AF8" s="967"/>
      <c r="AG8" s="967"/>
      <c r="AH8" s="967"/>
      <c r="AI8" s="967"/>
      <c r="AJ8" s="967"/>
      <c r="AK8" s="967"/>
      <c r="AL8" s="967"/>
      <c r="AM8" s="967"/>
      <c r="AN8" s="967"/>
      <c r="AO8" s="967"/>
      <c r="AP8" s="967"/>
      <c r="AQ8" s="967"/>
      <c r="AR8" s="967"/>
      <c r="AS8" s="967"/>
      <c r="AT8" s="967"/>
      <c r="AU8" s="967"/>
      <c r="AV8" s="967"/>
      <c r="AW8" s="967"/>
      <c r="AX8" s="967"/>
      <c r="AY8" s="967"/>
      <c r="AZ8" s="967"/>
      <c r="BA8" s="967"/>
      <c r="BB8" s="967"/>
      <c r="BC8" s="967"/>
      <c r="BD8" s="967"/>
      <c r="BE8" s="967"/>
      <c r="BF8" s="967"/>
      <c r="BG8" s="967"/>
      <c r="BH8" s="983"/>
    </row>
    <row r="9" spans="1:64" s="973" customFormat="1" ht="17.100000000000001" customHeight="1">
      <c r="A9" s="984" t="s">
        <v>1577</v>
      </c>
      <c r="C9" s="972"/>
      <c r="D9" s="972"/>
      <c r="E9" s="972"/>
      <c r="F9" s="972"/>
      <c r="G9" s="972"/>
      <c r="H9" s="972"/>
      <c r="I9" s="1170">
        <f>IF($H13&lt;'시설부대경비 요율'!$C8,'시설부대경비 요율'!$E8,IF($H13&gt;'시설부대경비 요율'!$C24,0,INDEX('시설부대경비 요율'!$C$8:$F$25,MATCH($H13,'시설부대경비 요율'!$C$8:$C$25,1),3)))</f>
        <v>6.42</v>
      </c>
      <c r="J9" s="1170"/>
      <c r="K9" s="1170"/>
      <c r="L9" s="1170"/>
      <c r="M9" s="985" t="s">
        <v>1578</v>
      </c>
      <c r="N9" s="985"/>
      <c r="O9" s="1171">
        <f>I9</f>
        <v>6.42</v>
      </c>
      <c r="P9" s="1171"/>
      <c r="Q9" s="1171"/>
      <c r="R9" s="1171"/>
      <c r="S9" s="986" t="s">
        <v>1383</v>
      </c>
      <c r="T9" s="1170">
        <f>IF($H13&lt;'시설부대경비 요율'!$C8,'시설부대경비 요율'!$E8,IF($H13&gt;'시설부대경비 요율'!$C24,0,INDEX('시설부대경비 요율'!$C$8:$F$25,MATCH($H13,'시설부대경비 요율'!$C$8:$C$25,1)+1,3)))</f>
        <v>6.42</v>
      </c>
      <c r="U9" s="1170"/>
      <c r="V9" s="1170"/>
      <c r="W9" s="1170"/>
      <c r="X9" s="973" t="s">
        <v>1579</v>
      </c>
      <c r="Y9" s="972" t="s">
        <v>1580</v>
      </c>
      <c r="Z9" s="973" t="s">
        <v>1581</v>
      </c>
      <c r="AA9" s="1160">
        <f>H13</f>
        <v>36510</v>
      </c>
      <c r="AB9" s="1160"/>
      <c r="AC9" s="1160"/>
      <c r="AD9" s="1160"/>
      <c r="AE9" s="1160"/>
      <c r="AF9" s="987" t="s">
        <v>1383</v>
      </c>
      <c r="AG9" s="1160">
        <f>IF($H13&lt;'시설부대경비 요율'!$C8,'시설부대경비 요율'!$C7,IF($H13&gt;'시설부대경비 요율'!$C24,0,INDEX('시설부대경비 요율'!$C$8:$F$25,MATCH($H13,'시설부대경비 요율'!$C$8:$C$25,1),1)))</f>
        <v>0</v>
      </c>
      <c r="AH9" s="1160"/>
      <c r="AI9" s="1160"/>
      <c r="AJ9" s="1160"/>
      <c r="AK9" s="1160"/>
      <c r="AL9" s="972" t="s">
        <v>1579</v>
      </c>
      <c r="AM9" s="972"/>
      <c r="AN9" s="988" t="s">
        <v>1582</v>
      </c>
      <c r="AO9" s="972" t="s">
        <v>1581</v>
      </c>
      <c r="AP9" s="1160">
        <f>IF($H13&lt;'시설부대경비 요율'!$C8,'시설부대경비 요율'!$C8,IF($H13&gt;'시설부대경비 요율'!$C24,0,INDEX('시설부대경비 요율'!$C$8:$F$25,MATCH($H13,'시설부대경비 요율'!$C$8:$C$25,1)+1,1)))</f>
        <v>50000</v>
      </c>
      <c r="AQ9" s="1160"/>
      <c r="AR9" s="1160"/>
      <c r="AS9" s="1160"/>
      <c r="AT9" s="1160"/>
      <c r="AU9" s="989" t="s">
        <v>1383</v>
      </c>
      <c r="AV9" s="1160">
        <f>IF($H13&lt;'시설부대경비 요율'!$C8,'시설부대경비 요율'!$C7,IF($H13&gt;'시설부대경비 요율'!$C24,0,INDEX('시설부대경비 요율'!$C$8:$F$25,MATCH($H13,'시설부대경비 요율'!$C$8:$C$25,1),1)))</f>
        <v>0</v>
      </c>
      <c r="AW9" s="1160"/>
      <c r="AX9" s="1160"/>
      <c r="AY9" s="1160"/>
      <c r="AZ9" s="1160"/>
      <c r="BA9" s="990" t="s">
        <v>1583</v>
      </c>
      <c r="BB9" s="990"/>
      <c r="BC9" s="1161">
        <f>IF($H13&lt;='시설부대경비 요율'!$C24,TRUNC(I9-((O9-T9)*(AA9-AG9)/(AP9-AV9)),2)/100,'시설부대경비 요율'!E25/100)</f>
        <v>6.4199999999999993E-2</v>
      </c>
      <c r="BD9" s="1161"/>
      <c r="BE9" s="1161"/>
      <c r="BF9" s="1161"/>
      <c r="BG9" s="1161"/>
    </row>
    <row r="10" spans="1:64" s="993" customFormat="1" ht="17.100000000000001" customHeight="1">
      <c r="A10" s="984" t="s">
        <v>1584</v>
      </c>
      <c r="B10" s="984"/>
      <c r="C10" s="984"/>
      <c r="D10" s="984"/>
      <c r="E10" s="984"/>
      <c r="F10" s="984"/>
      <c r="G10" s="984"/>
      <c r="H10" s="984"/>
      <c r="I10" s="991"/>
      <c r="J10" s="991"/>
      <c r="K10" s="991"/>
      <c r="L10" s="991"/>
      <c r="M10" s="991"/>
      <c r="N10" s="991"/>
      <c r="O10" s="991"/>
      <c r="P10" s="991"/>
      <c r="Q10" s="991"/>
      <c r="R10" s="991"/>
      <c r="S10" s="991"/>
      <c r="T10" s="991"/>
      <c r="U10" s="991"/>
      <c r="V10" s="991"/>
      <c r="W10" s="991"/>
      <c r="X10" s="991"/>
      <c r="Y10" s="992"/>
      <c r="BH10" s="968" t="s">
        <v>1568</v>
      </c>
    </row>
    <row r="11" spans="1:64" s="973" customFormat="1" ht="20.100000000000001" customHeight="1">
      <c r="A11" s="969"/>
      <c r="B11" s="1162" t="s">
        <v>1585</v>
      </c>
      <c r="C11" s="1163"/>
      <c r="D11" s="1163"/>
      <c r="E11" s="1163"/>
      <c r="F11" s="1163"/>
      <c r="G11" s="1163"/>
      <c r="H11" s="1163" t="s">
        <v>1586</v>
      </c>
      <c r="I11" s="1163"/>
      <c r="J11" s="1163"/>
      <c r="K11" s="1163"/>
      <c r="L11" s="1163"/>
      <c r="M11" s="1163"/>
      <c r="N11" s="1165" t="s">
        <v>1587</v>
      </c>
      <c r="O11" s="1165"/>
      <c r="P11" s="1165"/>
      <c r="Q11" s="1135" t="s">
        <v>1588</v>
      </c>
      <c r="R11" s="1135"/>
      <c r="S11" s="1135"/>
      <c r="T11" s="1135"/>
      <c r="U11" s="1135"/>
      <c r="V11" s="1135"/>
      <c r="W11" s="1135"/>
      <c r="X11" s="1135"/>
      <c r="Y11" s="1135"/>
      <c r="Z11" s="1135"/>
      <c r="AA11" s="1135"/>
      <c r="AB11" s="1135"/>
      <c r="AC11" s="1166" t="s">
        <v>1589</v>
      </c>
      <c r="AD11" s="1166"/>
      <c r="AE11" s="1166"/>
      <c r="AF11" s="1166"/>
      <c r="AG11" s="1168" t="s">
        <v>1590</v>
      </c>
      <c r="AH11" s="1168"/>
      <c r="AI11" s="1168"/>
      <c r="AJ11" s="1168"/>
      <c r="AK11" s="1168"/>
      <c r="AL11" s="1135" t="s">
        <v>1591</v>
      </c>
      <c r="AM11" s="1135"/>
      <c r="AN11" s="1135"/>
      <c r="AO11" s="1135"/>
      <c r="AP11" s="1135"/>
      <c r="AQ11" s="1135"/>
      <c r="AR11" s="1135"/>
      <c r="AS11" s="1135"/>
      <c r="AT11" s="1135"/>
      <c r="AU11" s="1135"/>
      <c r="AV11" s="1135"/>
      <c r="AW11" s="1135"/>
      <c r="AX11" s="1135"/>
      <c r="AY11" s="1135"/>
      <c r="AZ11" s="1135"/>
      <c r="BA11" s="1135"/>
      <c r="BB11" s="1130" t="s">
        <v>1592</v>
      </c>
      <c r="BC11" s="1132"/>
      <c r="BD11" s="1130" t="s">
        <v>1593</v>
      </c>
      <c r="BE11" s="1131"/>
      <c r="BF11" s="1132"/>
      <c r="BG11" s="1135" t="s">
        <v>1571</v>
      </c>
      <c r="BH11" s="1136"/>
      <c r="BI11" s="970"/>
      <c r="BJ11" s="971"/>
      <c r="BK11" s="972"/>
      <c r="BL11" s="972"/>
    </row>
    <row r="12" spans="1:64" s="973" customFormat="1" ht="20.100000000000001" customHeight="1">
      <c r="A12" s="969"/>
      <c r="B12" s="1164"/>
      <c r="C12" s="1139"/>
      <c r="D12" s="1139"/>
      <c r="E12" s="1139"/>
      <c r="F12" s="1139"/>
      <c r="G12" s="1139"/>
      <c r="H12" s="1139"/>
      <c r="I12" s="1139"/>
      <c r="J12" s="1139"/>
      <c r="K12" s="1139"/>
      <c r="L12" s="1139"/>
      <c r="M12" s="1139"/>
      <c r="N12" s="1140"/>
      <c r="O12" s="1140"/>
      <c r="P12" s="1140"/>
      <c r="Q12" s="1139" t="s">
        <v>1594</v>
      </c>
      <c r="R12" s="1139"/>
      <c r="S12" s="1139"/>
      <c r="T12" s="1139"/>
      <c r="U12" s="1139" t="s">
        <v>1595</v>
      </c>
      <c r="V12" s="1139"/>
      <c r="W12" s="1139"/>
      <c r="X12" s="1139"/>
      <c r="Y12" s="1139" t="s">
        <v>1596</v>
      </c>
      <c r="Z12" s="1139"/>
      <c r="AA12" s="1139"/>
      <c r="AB12" s="1139"/>
      <c r="AC12" s="1167"/>
      <c r="AD12" s="1167"/>
      <c r="AE12" s="1167"/>
      <c r="AF12" s="1167"/>
      <c r="AG12" s="1169"/>
      <c r="AH12" s="1169"/>
      <c r="AI12" s="1169"/>
      <c r="AJ12" s="1169"/>
      <c r="AK12" s="1169"/>
      <c r="AL12" s="1139" t="s">
        <v>1597</v>
      </c>
      <c r="AM12" s="1139"/>
      <c r="AN12" s="1139"/>
      <c r="AO12" s="1139"/>
      <c r="AP12" s="1140" t="s">
        <v>1598</v>
      </c>
      <c r="AQ12" s="1140"/>
      <c r="AR12" s="1140"/>
      <c r="AS12" s="1140"/>
      <c r="AT12" s="1139" t="s">
        <v>1599</v>
      </c>
      <c r="AU12" s="1139"/>
      <c r="AV12" s="1139"/>
      <c r="AW12" s="1139"/>
      <c r="AX12" s="1139" t="s">
        <v>1600</v>
      </c>
      <c r="AY12" s="1139"/>
      <c r="AZ12" s="1139"/>
      <c r="BA12" s="1139"/>
      <c r="BB12" s="1126"/>
      <c r="BC12" s="1134"/>
      <c r="BD12" s="1126"/>
      <c r="BE12" s="1133"/>
      <c r="BF12" s="1134"/>
      <c r="BG12" s="1137"/>
      <c r="BH12" s="1138"/>
      <c r="BI12" s="970"/>
      <c r="BJ12" s="971"/>
      <c r="BK12" s="972"/>
      <c r="BL12" s="972"/>
    </row>
    <row r="13" spans="1:64" s="973" customFormat="1" ht="17.100000000000001" customHeight="1">
      <c r="A13" s="974"/>
      <c r="B13" s="1150" t="s">
        <v>1601</v>
      </c>
      <c r="C13" s="1151"/>
      <c r="D13" s="1151"/>
      <c r="E13" s="1151"/>
      <c r="F13" s="1151"/>
      <c r="G13" s="1151"/>
      <c r="H13" s="1152">
        <f>'5.2.1. 공사비 산출내역(대상액조서)'!J11</f>
        <v>36510</v>
      </c>
      <c r="I13" s="1152"/>
      <c r="J13" s="1152"/>
      <c r="K13" s="1152"/>
      <c r="L13" s="1152"/>
      <c r="M13" s="1152"/>
      <c r="N13" s="1153">
        <f>BC9</f>
        <v>6.4199999999999993E-2</v>
      </c>
      <c r="O13" s="1153"/>
      <c r="P13" s="1153"/>
      <c r="Q13" s="1149">
        <f>ROUND(H13*N13,0)</f>
        <v>2344</v>
      </c>
      <c r="R13" s="1149"/>
      <c r="S13" s="1149"/>
      <c r="T13" s="1149"/>
      <c r="U13" s="1149">
        <f>ROUND(Q13*0.1,0)</f>
        <v>234</v>
      </c>
      <c r="V13" s="1149"/>
      <c r="W13" s="1149"/>
      <c r="X13" s="1149"/>
      <c r="Y13" s="1149">
        <f>SUM(Q13,U13)</f>
        <v>2578</v>
      </c>
      <c r="Z13" s="1149"/>
      <c r="AA13" s="1149"/>
      <c r="AB13" s="1149"/>
      <c r="AC13" s="1181">
        <f>ROUND(AL13/Y13,2)</f>
        <v>1</v>
      </c>
      <c r="AD13" s="1181"/>
      <c r="AE13" s="1181"/>
      <c r="AF13" s="1181"/>
      <c r="AG13" s="1149">
        <f>Q13-ROUND(AL13/1.1,0)</f>
        <v>0</v>
      </c>
      <c r="AH13" s="1149"/>
      <c r="AI13" s="1149"/>
      <c r="AJ13" s="1149"/>
      <c r="AK13" s="1149"/>
      <c r="AL13" s="1182">
        <f>Y13</f>
        <v>2578</v>
      </c>
      <c r="AM13" s="1182"/>
      <c r="AN13" s="1182"/>
      <c r="AO13" s="1182"/>
      <c r="AP13" s="1183">
        <v>1</v>
      </c>
      <c r="AQ13" s="1183"/>
      <c r="AR13" s="1183"/>
      <c r="AS13" s="1183"/>
      <c r="AT13" s="1149">
        <f>ROUND(AL13*AP13,0)</f>
        <v>2578</v>
      </c>
      <c r="AU13" s="1149"/>
      <c r="AV13" s="1149"/>
      <c r="AW13" s="1149"/>
      <c r="AX13" s="1149">
        <f>AL13-AT13</f>
        <v>0</v>
      </c>
      <c r="AY13" s="1149"/>
      <c r="AZ13" s="1149"/>
      <c r="BA13" s="1149"/>
      <c r="BB13" s="1175">
        <f>ROUNDDOWN(AG13+AT13,0)</f>
        <v>2578</v>
      </c>
      <c r="BC13" s="1176"/>
      <c r="BD13" s="1175">
        <f>3263-AG6</f>
        <v>2781.2</v>
      </c>
      <c r="BE13" s="1177"/>
      <c r="BF13" s="1176"/>
      <c r="BG13" s="1178"/>
      <c r="BH13" s="1179"/>
      <c r="BI13" s="970"/>
      <c r="BJ13" s="971"/>
      <c r="BK13" s="972"/>
      <c r="BL13" s="972"/>
    </row>
    <row r="14" spans="1:64" s="993" customFormat="1" ht="17.100000000000001" customHeight="1">
      <c r="A14" s="994" t="s">
        <v>1602</v>
      </c>
      <c r="B14" s="994"/>
      <c r="C14" s="994"/>
      <c r="D14" s="994"/>
      <c r="E14" s="994"/>
      <c r="F14" s="994"/>
      <c r="G14" s="994"/>
      <c r="H14" s="994"/>
      <c r="I14" s="991"/>
      <c r="J14" s="991"/>
      <c r="K14" s="991"/>
      <c r="L14" s="991"/>
      <c r="M14" s="991"/>
      <c r="N14" s="991"/>
      <c r="O14" s="991"/>
      <c r="P14" s="991"/>
      <c r="Q14" s="991"/>
      <c r="R14" s="991"/>
      <c r="S14" s="991"/>
      <c r="T14" s="991"/>
      <c r="U14" s="991"/>
      <c r="V14" s="991"/>
    </row>
    <row r="15" spans="1:64" s="973" customFormat="1" ht="17.100000000000001" customHeight="1">
      <c r="B15" s="1180" t="s">
        <v>1603</v>
      </c>
      <c r="C15" s="1122"/>
      <c r="D15" s="1122"/>
      <c r="E15" s="1122"/>
      <c r="F15" s="1122"/>
      <c r="G15" s="1123"/>
      <c r="H15" s="1154" t="s">
        <v>1604</v>
      </c>
      <c r="I15" s="1155"/>
      <c r="J15" s="1156"/>
      <c r="K15" s="1154" t="s">
        <v>1605</v>
      </c>
      <c r="L15" s="1155"/>
      <c r="M15" s="1156"/>
      <c r="N15" s="1154" t="s">
        <v>1606</v>
      </c>
      <c r="O15" s="1155"/>
      <c r="P15" s="1156"/>
      <c r="Q15" s="1154" t="s">
        <v>1607</v>
      </c>
      <c r="R15" s="1155"/>
      <c r="S15" s="1156"/>
      <c r="T15" s="1154" t="s">
        <v>1608</v>
      </c>
      <c r="U15" s="1155"/>
      <c r="V15" s="1156"/>
      <c r="W15" s="1154" t="s">
        <v>1609</v>
      </c>
      <c r="X15" s="1155"/>
      <c r="Y15" s="1156"/>
      <c r="Z15" s="1154" t="s">
        <v>1610</v>
      </c>
      <c r="AA15" s="1155"/>
      <c r="AB15" s="1156"/>
      <c r="AC15" s="1154" t="s">
        <v>1611</v>
      </c>
      <c r="AD15" s="1155"/>
      <c r="AE15" s="1156"/>
      <c r="AF15" s="1154" t="s">
        <v>1612</v>
      </c>
      <c r="AG15" s="1155"/>
      <c r="AH15" s="1156"/>
      <c r="AI15" s="1154" t="s">
        <v>1613</v>
      </c>
      <c r="AJ15" s="1155"/>
      <c r="AK15" s="1156"/>
      <c r="AL15" s="1154" t="s">
        <v>1614</v>
      </c>
      <c r="AM15" s="1155"/>
      <c r="AN15" s="1156"/>
      <c r="AO15" s="1154" t="s">
        <v>1615</v>
      </c>
      <c r="AP15" s="1155"/>
      <c r="AQ15" s="1156"/>
      <c r="AR15" s="1154" t="s">
        <v>1616</v>
      </c>
      <c r="AS15" s="1155"/>
      <c r="AT15" s="1156"/>
      <c r="AU15" s="1154" t="s">
        <v>1617</v>
      </c>
      <c r="AV15" s="1155"/>
      <c r="AW15" s="1156"/>
      <c r="AX15" s="1154" t="s">
        <v>1618</v>
      </c>
      <c r="AY15" s="1155"/>
      <c r="AZ15" s="1156"/>
      <c r="BA15" s="1154" t="s">
        <v>1619</v>
      </c>
      <c r="BB15" s="1155"/>
      <c r="BC15" s="1156"/>
      <c r="BD15" s="1154" t="s">
        <v>1620</v>
      </c>
      <c r="BE15" s="1155"/>
      <c r="BF15" s="1156"/>
      <c r="BG15" s="1124" t="s">
        <v>1571</v>
      </c>
      <c r="BH15" s="1125"/>
      <c r="BI15" s="970"/>
      <c r="BJ15" s="971"/>
    </row>
    <row r="16" spans="1:64" s="973" customFormat="1" ht="17.100000000000001" customHeight="1">
      <c r="B16" s="1172" t="s">
        <v>1621</v>
      </c>
      <c r="C16" s="1173"/>
      <c r="D16" s="1173"/>
      <c r="E16" s="1173"/>
      <c r="F16" s="1173"/>
      <c r="G16" s="1174"/>
      <c r="H16" s="1157"/>
      <c r="I16" s="1158"/>
      <c r="J16" s="1159"/>
      <c r="K16" s="1157"/>
      <c r="L16" s="1158"/>
      <c r="M16" s="1159"/>
      <c r="N16" s="1157"/>
      <c r="O16" s="1158"/>
      <c r="P16" s="1159"/>
      <c r="Q16" s="1157"/>
      <c r="R16" s="1158"/>
      <c r="S16" s="1159"/>
      <c r="T16" s="1157"/>
      <c r="U16" s="1158"/>
      <c r="V16" s="1159"/>
      <c r="W16" s="1157"/>
      <c r="X16" s="1158"/>
      <c r="Y16" s="1159"/>
      <c r="Z16" s="1157"/>
      <c r="AA16" s="1158"/>
      <c r="AB16" s="1159"/>
      <c r="AC16" s="1157"/>
      <c r="AD16" s="1158"/>
      <c r="AE16" s="1159"/>
      <c r="AF16" s="1157"/>
      <c r="AG16" s="1158"/>
      <c r="AH16" s="1159"/>
      <c r="AI16" s="1157"/>
      <c r="AJ16" s="1158"/>
      <c r="AK16" s="1159"/>
      <c r="AL16" s="1157"/>
      <c r="AM16" s="1158"/>
      <c r="AN16" s="1159"/>
      <c r="AO16" s="1157"/>
      <c r="AP16" s="1158"/>
      <c r="AQ16" s="1159"/>
      <c r="AR16" s="1157"/>
      <c r="AS16" s="1158"/>
      <c r="AT16" s="1159"/>
      <c r="AU16" s="1157"/>
      <c r="AV16" s="1158"/>
      <c r="AW16" s="1159"/>
      <c r="AX16" s="1157"/>
      <c r="AY16" s="1158"/>
      <c r="AZ16" s="1159"/>
      <c r="BA16" s="1157"/>
      <c r="BB16" s="1158"/>
      <c r="BC16" s="1159"/>
      <c r="BD16" s="1157"/>
      <c r="BE16" s="1158"/>
      <c r="BF16" s="1159"/>
      <c r="BG16" s="1126"/>
      <c r="BH16" s="1127"/>
      <c r="BI16" s="970"/>
      <c r="BJ16" s="971"/>
    </row>
    <row r="17" spans="1:64" s="973" customFormat="1" ht="17.100000000000001" customHeight="1">
      <c r="B17" s="1184" t="s">
        <v>1622</v>
      </c>
      <c r="C17" s="1185"/>
      <c r="D17" s="1185"/>
      <c r="E17" s="1185"/>
      <c r="F17" s="1185"/>
      <c r="G17" s="1186"/>
      <c r="H17" s="1187">
        <f>'시설부대경비 요율'!E8</f>
        <v>6.42</v>
      </c>
      <c r="I17" s="1188"/>
      <c r="J17" s="1189"/>
      <c r="K17" s="1187">
        <f>'시설부대경비 요율'!E9</f>
        <v>6.09</v>
      </c>
      <c r="L17" s="1188"/>
      <c r="M17" s="1189"/>
      <c r="N17" s="1187">
        <f>'시설부대경비 요율'!E10</f>
        <v>5.1100000000000003</v>
      </c>
      <c r="O17" s="1188"/>
      <c r="P17" s="1189"/>
      <c r="Q17" s="1187">
        <f>'시설부대경비 요율'!E11</f>
        <v>4.78</v>
      </c>
      <c r="R17" s="1188"/>
      <c r="S17" s="1189"/>
      <c r="T17" s="1187">
        <f>'시설부대경비 요율'!E12</f>
        <v>4.46</v>
      </c>
      <c r="U17" s="1188"/>
      <c r="V17" s="1189"/>
      <c r="W17" s="1187">
        <f>'시설부대경비 요율'!E13</f>
        <v>4.07</v>
      </c>
      <c r="X17" s="1188"/>
      <c r="Y17" s="1189"/>
      <c r="Z17" s="1187">
        <f>'시설부대경비 요율'!E14</f>
        <v>3.71</v>
      </c>
      <c r="AA17" s="1188"/>
      <c r="AB17" s="1189"/>
      <c r="AC17" s="1187">
        <f>'시설부대경비 요율'!E15</f>
        <v>3.54</v>
      </c>
      <c r="AD17" s="1188"/>
      <c r="AE17" s="1189"/>
      <c r="AF17" s="1187">
        <f>'시설부대경비 요율'!E16</f>
        <v>3.41</v>
      </c>
      <c r="AG17" s="1188"/>
      <c r="AH17" s="1189"/>
      <c r="AI17" s="1187">
        <f>'시설부대경비 요율'!E17</f>
        <v>3.24</v>
      </c>
      <c r="AJ17" s="1188"/>
      <c r="AK17" s="1189"/>
      <c r="AL17" s="1187">
        <f>'시설부대경비 요율'!E18</f>
        <v>3.06</v>
      </c>
      <c r="AM17" s="1188"/>
      <c r="AN17" s="1189"/>
      <c r="AO17" s="1187">
        <f>'시설부대경비 요율'!E19</f>
        <v>3.01</v>
      </c>
      <c r="AP17" s="1188"/>
      <c r="AQ17" s="1189"/>
      <c r="AR17" s="1187">
        <f>'시설부대경비 요율'!E20</f>
        <v>2.9</v>
      </c>
      <c r="AS17" s="1188"/>
      <c r="AT17" s="1189"/>
      <c r="AU17" s="1187">
        <f>'시설부대경비 요율'!E21</f>
        <v>2.79</v>
      </c>
      <c r="AV17" s="1188"/>
      <c r="AW17" s="1189"/>
      <c r="AX17" s="1187">
        <f>'시설부대경비 요율'!E22</f>
        <v>2.7</v>
      </c>
      <c r="AY17" s="1188"/>
      <c r="AZ17" s="1189"/>
      <c r="BA17" s="1187">
        <f>'시설부대경비 요율'!E23</f>
        <v>2.64</v>
      </c>
      <c r="BB17" s="1188"/>
      <c r="BC17" s="1189"/>
      <c r="BD17" s="1187">
        <f>'시설부대경비 요율'!E24</f>
        <v>2.58</v>
      </c>
      <c r="BE17" s="1188"/>
      <c r="BF17" s="1189"/>
      <c r="BG17" s="1190"/>
      <c r="BH17" s="1191"/>
      <c r="BI17" s="995"/>
      <c r="BJ17" s="996"/>
    </row>
    <row r="18" spans="1:64" s="973" customFormat="1" ht="12" customHeight="1">
      <c r="B18" s="997"/>
      <c r="C18" s="997"/>
      <c r="D18" s="997"/>
      <c r="E18" s="997"/>
      <c r="F18" s="997"/>
      <c r="G18" s="997"/>
      <c r="H18" s="998"/>
      <c r="I18" s="998"/>
      <c r="J18" s="998"/>
      <c r="K18" s="998"/>
      <c r="L18" s="998"/>
      <c r="M18" s="998"/>
      <c r="N18" s="998"/>
      <c r="O18" s="998"/>
      <c r="P18" s="998"/>
      <c r="Q18" s="998"/>
      <c r="R18" s="998"/>
      <c r="S18" s="998"/>
      <c r="T18" s="998"/>
      <c r="U18" s="998"/>
      <c r="V18" s="998"/>
      <c r="W18" s="998"/>
      <c r="X18" s="998"/>
      <c r="Y18" s="998"/>
      <c r="Z18" s="998"/>
      <c r="AA18" s="998"/>
      <c r="AB18" s="998"/>
      <c r="AC18" s="998"/>
      <c r="AD18" s="998"/>
      <c r="AE18" s="998"/>
      <c r="AF18" s="998"/>
      <c r="AG18" s="998"/>
      <c r="AH18" s="998"/>
      <c r="AI18" s="998"/>
      <c r="AJ18" s="998"/>
      <c r="AK18" s="998"/>
      <c r="AL18" s="998"/>
      <c r="AM18" s="998"/>
      <c r="AN18" s="998"/>
      <c r="AO18" s="998"/>
      <c r="AP18" s="998"/>
      <c r="AQ18" s="998"/>
      <c r="AR18" s="998"/>
      <c r="AS18" s="998"/>
      <c r="AT18" s="998"/>
      <c r="AU18" s="998"/>
      <c r="AV18" s="998"/>
      <c r="AW18" s="998"/>
      <c r="AX18" s="998"/>
      <c r="AY18" s="998"/>
      <c r="AZ18" s="998"/>
      <c r="BA18" s="998"/>
      <c r="BB18" s="998"/>
      <c r="BC18" s="998"/>
      <c r="BD18" s="998"/>
      <c r="BE18" s="998"/>
      <c r="BF18" s="998"/>
      <c r="BG18" s="996"/>
      <c r="BH18" s="996"/>
      <c r="BI18" s="996"/>
      <c r="BJ18" s="996"/>
    </row>
    <row r="19" spans="1:64" ht="17.100000000000001" customHeight="1">
      <c r="A19" s="966" t="s">
        <v>1623</v>
      </c>
      <c r="B19" s="967"/>
      <c r="C19" s="967"/>
      <c r="D19" s="967"/>
      <c r="E19" s="967"/>
      <c r="F19" s="967"/>
      <c r="G19" s="967"/>
      <c r="H19" s="967"/>
      <c r="I19" s="967"/>
      <c r="J19" s="967"/>
      <c r="K19" s="967"/>
      <c r="L19" s="967"/>
      <c r="M19" s="967"/>
      <c r="N19" s="967"/>
      <c r="O19" s="967"/>
      <c r="P19" s="967"/>
      <c r="Q19" s="967"/>
      <c r="R19" s="967"/>
      <c r="S19" s="967"/>
      <c r="T19" s="967"/>
      <c r="U19" s="967"/>
      <c r="V19" s="967"/>
      <c r="W19" s="967"/>
      <c r="X19" s="967"/>
      <c r="Y19" s="967"/>
      <c r="Z19" s="967"/>
      <c r="AA19" s="967"/>
      <c r="AB19" s="967"/>
      <c r="AC19" s="967"/>
      <c r="AD19" s="967"/>
      <c r="AE19" s="967"/>
      <c r="AF19" s="967"/>
      <c r="AG19" s="967"/>
      <c r="AH19" s="967"/>
      <c r="AI19" s="967"/>
      <c r="AJ19" s="967"/>
      <c r="AK19" s="967"/>
      <c r="AL19" s="967"/>
      <c r="AM19" s="967"/>
      <c r="AN19" s="967"/>
      <c r="AO19" s="967"/>
      <c r="AP19" s="967"/>
      <c r="AQ19" s="967"/>
      <c r="AR19" s="967"/>
      <c r="AS19" s="967"/>
      <c r="AT19" s="967"/>
      <c r="AU19" s="967"/>
      <c r="AV19" s="967"/>
      <c r="AW19" s="967"/>
      <c r="AX19" s="967"/>
      <c r="AY19" s="967"/>
      <c r="AZ19" s="967"/>
      <c r="BA19" s="967"/>
      <c r="BB19" s="967"/>
      <c r="BC19" s="967"/>
      <c r="BD19" s="967"/>
      <c r="BE19" s="967"/>
      <c r="BF19" s="967"/>
      <c r="BG19" s="967"/>
      <c r="BH19" s="968" t="s">
        <v>1568</v>
      </c>
    </row>
    <row r="20" spans="1:64" s="973" customFormat="1" ht="17.100000000000001" customHeight="1">
      <c r="A20" s="969"/>
      <c r="B20" s="1192" t="s">
        <v>1585</v>
      </c>
      <c r="C20" s="1193"/>
      <c r="D20" s="1193"/>
      <c r="E20" s="1193"/>
      <c r="F20" s="1193"/>
      <c r="G20" s="1193"/>
      <c r="H20" s="1193"/>
      <c r="I20" s="1196" t="s">
        <v>1624</v>
      </c>
      <c r="J20" s="1197"/>
      <c r="K20" s="1197"/>
      <c r="L20" s="1197"/>
      <c r="M20" s="1197"/>
      <c r="N20" s="1197"/>
      <c r="O20" s="1197"/>
      <c r="P20" s="1197"/>
      <c r="Q20" s="1197"/>
      <c r="R20" s="1197"/>
      <c r="S20" s="1197"/>
      <c r="T20" s="1197"/>
      <c r="U20" s="1197"/>
      <c r="V20" s="1197"/>
      <c r="W20" s="1197"/>
      <c r="X20" s="1197"/>
      <c r="Y20" s="1197"/>
      <c r="Z20" s="1197"/>
      <c r="AA20" s="1197"/>
      <c r="AB20" s="1197"/>
      <c r="AC20" s="1197"/>
      <c r="AD20" s="1197"/>
      <c r="AE20" s="1197"/>
      <c r="AF20" s="1197"/>
      <c r="AG20" s="1197"/>
      <c r="AH20" s="1197"/>
      <c r="AI20" s="1197"/>
      <c r="AJ20" s="1197"/>
      <c r="AK20" s="1197"/>
      <c r="AL20" s="1197"/>
      <c r="AM20" s="1197"/>
      <c r="AN20" s="1197"/>
      <c r="AO20" s="1197"/>
      <c r="AP20" s="1197"/>
      <c r="AQ20" s="1197"/>
      <c r="AR20" s="1197"/>
      <c r="AS20" s="1197"/>
      <c r="AT20" s="1197"/>
      <c r="AU20" s="1197"/>
      <c r="AV20" s="1197"/>
      <c r="AW20" s="1197"/>
      <c r="AX20" s="1197"/>
      <c r="AY20" s="1197"/>
      <c r="AZ20" s="1197"/>
      <c r="BA20" s="1197"/>
      <c r="BB20" s="1197"/>
      <c r="BC20" s="1197"/>
      <c r="BD20" s="1197"/>
      <c r="BE20" s="1197"/>
      <c r="BF20" s="1198"/>
      <c r="BG20" s="1135" t="s">
        <v>1571</v>
      </c>
      <c r="BH20" s="1136"/>
      <c r="BI20" s="970"/>
      <c r="BJ20" s="971"/>
      <c r="BK20" s="972"/>
      <c r="BL20" s="972"/>
    </row>
    <row r="21" spans="1:64" s="973" customFormat="1" ht="17.100000000000001" customHeight="1">
      <c r="A21" s="969"/>
      <c r="B21" s="1194"/>
      <c r="C21" s="1195"/>
      <c r="D21" s="1195"/>
      <c r="E21" s="1195"/>
      <c r="F21" s="1195"/>
      <c r="G21" s="1195"/>
      <c r="H21" s="1195"/>
      <c r="I21" s="1199" t="s">
        <v>1625</v>
      </c>
      <c r="J21" s="1200"/>
      <c r="K21" s="1200"/>
      <c r="L21" s="1200"/>
      <c r="M21" s="1128"/>
      <c r="N21" s="1199" t="s">
        <v>1626</v>
      </c>
      <c r="O21" s="1200"/>
      <c r="P21" s="1200"/>
      <c r="Q21" s="1200"/>
      <c r="R21" s="1128"/>
      <c r="S21" s="1201" t="s">
        <v>1627</v>
      </c>
      <c r="T21" s="1202"/>
      <c r="U21" s="1202"/>
      <c r="V21" s="1202"/>
      <c r="W21" s="1203"/>
      <c r="X21" s="1201" t="s">
        <v>1628</v>
      </c>
      <c r="Y21" s="1202"/>
      <c r="Z21" s="1202"/>
      <c r="AA21" s="1202"/>
      <c r="AB21" s="1203"/>
      <c r="AC21" s="1201" t="s">
        <v>1629</v>
      </c>
      <c r="AD21" s="1202"/>
      <c r="AE21" s="1202"/>
      <c r="AF21" s="1202"/>
      <c r="AG21" s="1203"/>
      <c r="AH21" s="1201" t="s">
        <v>1630</v>
      </c>
      <c r="AI21" s="1202"/>
      <c r="AJ21" s="1202"/>
      <c r="AK21" s="1202"/>
      <c r="AL21" s="1203"/>
      <c r="AM21" s="1199" t="s">
        <v>1813</v>
      </c>
      <c r="AN21" s="1200"/>
      <c r="AO21" s="1200"/>
      <c r="AP21" s="1200"/>
      <c r="AQ21" s="1128"/>
      <c r="AR21" s="1199"/>
      <c r="AS21" s="1200"/>
      <c r="AT21" s="1200"/>
      <c r="AU21" s="1200"/>
      <c r="AV21" s="1128"/>
      <c r="AW21" s="1199"/>
      <c r="AX21" s="1200"/>
      <c r="AY21" s="1200"/>
      <c r="AZ21" s="1200"/>
      <c r="BA21" s="1128"/>
      <c r="BB21" s="1199"/>
      <c r="BC21" s="1200"/>
      <c r="BD21" s="1200"/>
      <c r="BE21" s="1200"/>
      <c r="BF21" s="1128"/>
      <c r="BG21" s="1137"/>
      <c r="BH21" s="1138"/>
      <c r="BI21" s="970"/>
      <c r="BJ21" s="971"/>
      <c r="BK21" s="972"/>
      <c r="BL21" s="972"/>
    </row>
    <row r="22" spans="1:64" s="973" customFormat="1" ht="17.100000000000001" customHeight="1">
      <c r="A22" s="969"/>
      <c r="B22" s="1204" t="s">
        <v>1631</v>
      </c>
      <c r="C22" s="1205"/>
      <c r="D22" s="1205"/>
      <c r="E22" s="1205"/>
      <c r="F22" s="1205"/>
      <c r="G22" s="1205"/>
      <c r="H22" s="1205"/>
      <c r="I22" s="1206">
        <f>N22*1.1</f>
        <v>481.8</v>
      </c>
      <c r="J22" s="1207"/>
      <c r="K22" s="1207"/>
      <c r="L22" s="1207"/>
      <c r="M22" s="1207"/>
      <c r="N22" s="1206">
        <f>SUM(S22:BF22)</f>
        <v>438</v>
      </c>
      <c r="O22" s="1207"/>
      <c r="P22" s="1207"/>
      <c r="Q22" s="1207"/>
      <c r="R22" s="1207"/>
      <c r="S22" s="1206">
        <f>SUM(S23:W24)</f>
        <v>0</v>
      </c>
      <c r="T22" s="1207"/>
      <c r="U22" s="1207"/>
      <c r="V22" s="1207"/>
      <c r="W22" s="1207"/>
      <c r="X22" s="1206">
        <f>SUM(X23:AB24)</f>
        <v>0</v>
      </c>
      <c r="Y22" s="1207"/>
      <c r="Z22" s="1207"/>
      <c r="AA22" s="1207"/>
      <c r="AB22" s="1207"/>
      <c r="AC22" s="1206">
        <f>SUM(AC23:AG24)</f>
        <v>0</v>
      </c>
      <c r="AD22" s="1207"/>
      <c r="AE22" s="1207"/>
      <c r="AF22" s="1207"/>
      <c r="AG22" s="1207"/>
      <c r="AH22" s="1206">
        <f>SUM(AH23:AL24)</f>
        <v>0</v>
      </c>
      <c r="AI22" s="1207"/>
      <c r="AJ22" s="1207"/>
      <c r="AK22" s="1207"/>
      <c r="AL22" s="1207"/>
      <c r="AM22" s="1206">
        <f>SUM(AM23:AQ24)</f>
        <v>438</v>
      </c>
      <c r="AN22" s="1207"/>
      <c r="AO22" s="1207"/>
      <c r="AP22" s="1207"/>
      <c r="AQ22" s="1207"/>
      <c r="AR22" s="1206">
        <f>SUM(AR23:AV24)</f>
        <v>0</v>
      </c>
      <c r="AS22" s="1207"/>
      <c r="AT22" s="1207"/>
      <c r="AU22" s="1207"/>
      <c r="AV22" s="1207"/>
      <c r="AW22" s="1206">
        <f>SUM(AW23:BA24)</f>
        <v>0</v>
      </c>
      <c r="AX22" s="1207"/>
      <c r="AY22" s="1207"/>
      <c r="AZ22" s="1207"/>
      <c r="BA22" s="1207"/>
      <c r="BB22" s="1206">
        <f>SUM(BB23:BF24)</f>
        <v>0</v>
      </c>
      <c r="BC22" s="1207"/>
      <c r="BD22" s="1207"/>
      <c r="BE22" s="1207"/>
      <c r="BF22" s="1207"/>
      <c r="BG22" s="1208"/>
      <c r="BH22" s="1209"/>
      <c r="BI22" s="970"/>
      <c r="BJ22" s="971"/>
      <c r="BK22" s="972"/>
      <c r="BL22" s="972"/>
    </row>
    <row r="23" spans="1:64" s="973" customFormat="1" ht="17.100000000000001" customHeight="1">
      <c r="A23" s="974"/>
      <c r="B23" s="1210" t="s">
        <v>1632</v>
      </c>
      <c r="C23" s="1211"/>
      <c r="D23" s="1211"/>
      <c r="E23" s="1211"/>
      <c r="F23" s="1211"/>
      <c r="G23" s="1211"/>
      <c r="H23" s="1211"/>
      <c r="I23" s="1212"/>
      <c r="J23" s="1213"/>
      <c r="K23" s="1213"/>
      <c r="L23" s="1213"/>
      <c r="M23" s="1213"/>
      <c r="N23" s="1212"/>
      <c r="O23" s="1213"/>
      <c r="P23" s="1213"/>
      <c r="Q23" s="1213"/>
      <c r="R23" s="1213"/>
      <c r="S23" s="1214"/>
      <c r="T23" s="1215"/>
      <c r="U23" s="1215"/>
      <c r="V23" s="1215"/>
      <c r="W23" s="1215"/>
      <c r="X23" s="1214"/>
      <c r="Y23" s="1215"/>
      <c r="Z23" s="1215"/>
      <c r="AA23" s="1215"/>
      <c r="AB23" s="1215"/>
      <c r="AC23" s="1214"/>
      <c r="AD23" s="1215"/>
      <c r="AE23" s="1215"/>
      <c r="AF23" s="1215"/>
      <c r="AG23" s="1215"/>
      <c r="AH23" s="1214"/>
      <c r="AI23" s="1215"/>
      <c r="AJ23" s="1215"/>
      <c r="AK23" s="1215"/>
      <c r="AL23" s="1215"/>
      <c r="AM23" s="1216"/>
      <c r="AN23" s="1217"/>
      <c r="AO23" s="1217"/>
      <c r="AP23" s="1217"/>
      <c r="AQ23" s="1217"/>
      <c r="AR23" s="1216"/>
      <c r="AS23" s="1217"/>
      <c r="AT23" s="1217"/>
      <c r="AU23" s="1217"/>
      <c r="AV23" s="1217"/>
      <c r="AW23" s="1216"/>
      <c r="AX23" s="1217"/>
      <c r="AY23" s="1217"/>
      <c r="AZ23" s="1217"/>
      <c r="BA23" s="1217"/>
      <c r="BB23" s="1216"/>
      <c r="BC23" s="1217"/>
      <c r="BD23" s="1217"/>
      <c r="BE23" s="1217"/>
      <c r="BF23" s="1217"/>
      <c r="BG23" s="1218"/>
      <c r="BH23" s="1219"/>
      <c r="BI23" s="970"/>
      <c r="BJ23" s="971"/>
      <c r="BK23" s="1069">
        <f>I22+BD13</f>
        <v>3263</v>
      </c>
      <c r="BL23" s="972"/>
    </row>
    <row r="24" spans="1:64" s="973" customFormat="1" ht="17.100000000000001" customHeight="1">
      <c r="A24" s="974"/>
      <c r="B24" s="1220" t="s">
        <v>1633</v>
      </c>
      <c r="C24" s="1221"/>
      <c r="D24" s="1221"/>
      <c r="E24" s="1221"/>
      <c r="F24" s="1221"/>
      <c r="G24" s="1221"/>
      <c r="H24" s="1221"/>
      <c r="I24" s="1222"/>
      <c r="J24" s="1223"/>
      <c r="K24" s="1223"/>
      <c r="L24" s="1223"/>
      <c r="M24" s="1223"/>
      <c r="N24" s="1222"/>
      <c r="O24" s="1223"/>
      <c r="P24" s="1223"/>
      <c r="Q24" s="1223"/>
      <c r="R24" s="1224"/>
      <c r="S24" s="1225"/>
      <c r="T24" s="1226"/>
      <c r="U24" s="1226"/>
      <c r="V24" s="1226"/>
      <c r="W24" s="1226"/>
      <c r="X24" s="1225"/>
      <c r="Y24" s="1226"/>
      <c r="Z24" s="1226"/>
      <c r="AA24" s="1226"/>
      <c r="AB24" s="1226"/>
      <c r="AC24" s="1225"/>
      <c r="AD24" s="1226"/>
      <c r="AE24" s="1226"/>
      <c r="AF24" s="1226"/>
      <c r="AG24" s="1226"/>
      <c r="AH24" s="1227"/>
      <c r="AI24" s="1228"/>
      <c r="AJ24" s="1228"/>
      <c r="AK24" s="1228"/>
      <c r="AL24" s="1228"/>
      <c r="AM24" s="1227">
        <v>438</v>
      </c>
      <c r="AN24" s="1228"/>
      <c r="AO24" s="1228"/>
      <c r="AP24" s="1228"/>
      <c r="AQ24" s="1228"/>
      <c r="AR24" s="1227"/>
      <c r="AS24" s="1228"/>
      <c r="AT24" s="1228"/>
      <c r="AU24" s="1228"/>
      <c r="AV24" s="1228"/>
      <c r="AW24" s="1227"/>
      <c r="AX24" s="1228"/>
      <c r="AY24" s="1228"/>
      <c r="AZ24" s="1228"/>
      <c r="BA24" s="1228"/>
      <c r="BB24" s="1227"/>
      <c r="BC24" s="1228"/>
      <c r="BD24" s="1228"/>
      <c r="BE24" s="1228"/>
      <c r="BF24" s="1228"/>
      <c r="BG24" s="1229"/>
      <c r="BH24" s="1230"/>
      <c r="BI24" s="970"/>
      <c r="BJ24" s="971"/>
      <c r="BK24" s="972"/>
      <c r="BL24" s="972"/>
    </row>
    <row r="25" spans="1:64" s="993" customFormat="1" ht="12" customHeight="1">
      <c r="A25" s="994"/>
      <c r="B25" s="994"/>
      <c r="C25" s="994"/>
      <c r="D25" s="994"/>
      <c r="E25" s="994"/>
      <c r="F25" s="994"/>
      <c r="G25" s="994"/>
      <c r="H25" s="994"/>
      <c r="I25" s="991"/>
      <c r="J25" s="991"/>
      <c r="K25" s="991"/>
      <c r="L25" s="991"/>
      <c r="M25" s="991"/>
      <c r="N25" s="991"/>
      <c r="O25" s="991"/>
      <c r="P25" s="991"/>
      <c r="Q25" s="991"/>
      <c r="R25" s="991"/>
      <c r="S25" s="991"/>
      <c r="T25" s="991"/>
      <c r="U25" s="991"/>
      <c r="V25" s="991"/>
    </row>
    <row r="26" spans="1:64" ht="17.100000000000001" customHeight="1">
      <c r="A26" s="966" t="s">
        <v>1634</v>
      </c>
      <c r="B26" s="967"/>
      <c r="C26" s="967"/>
      <c r="D26" s="967"/>
      <c r="E26" s="967"/>
      <c r="F26" s="967"/>
      <c r="G26" s="967"/>
      <c r="H26" s="967"/>
      <c r="I26" s="967"/>
      <c r="J26" s="967"/>
      <c r="K26" s="967"/>
      <c r="L26" s="967"/>
      <c r="M26" s="967"/>
      <c r="N26" s="967"/>
      <c r="O26" s="967"/>
      <c r="P26" s="967"/>
      <c r="Q26" s="967"/>
      <c r="R26" s="967"/>
      <c r="S26" s="967"/>
      <c r="T26" s="967"/>
      <c r="U26" s="967"/>
      <c r="V26" s="967"/>
      <c r="W26" s="967"/>
      <c r="X26" s="967"/>
      <c r="Y26" s="967"/>
      <c r="Z26" s="967"/>
      <c r="AA26" s="967"/>
      <c r="AB26" s="967"/>
      <c r="AC26" s="967"/>
      <c r="AD26" s="967"/>
      <c r="AE26" s="967"/>
      <c r="AF26" s="967"/>
      <c r="AG26" s="967"/>
      <c r="AH26" s="967"/>
      <c r="AI26" s="967"/>
      <c r="AJ26" s="967"/>
      <c r="AK26" s="967"/>
      <c r="AL26" s="967"/>
      <c r="AM26" s="967"/>
      <c r="AN26" s="967"/>
      <c r="AO26" s="967"/>
      <c r="AP26" s="967"/>
      <c r="AQ26" s="967"/>
      <c r="AR26" s="967"/>
      <c r="AS26" s="967"/>
      <c r="AT26" s="967"/>
      <c r="AU26" s="967"/>
      <c r="AV26" s="967"/>
      <c r="AW26" s="967"/>
      <c r="AX26" s="967"/>
      <c r="AY26" s="967"/>
      <c r="AZ26" s="967"/>
      <c r="BA26" s="967"/>
      <c r="BB26" s="967"/>
      <c r="BC26" s="967"/>
      <c r="BD26" s="967"/>
      <c r="BE26" s="967"/>
      <c r="BF26" s="967"/>
      <c r="BG26" s="967"/>
      <c r="BH26" s="983"/>
    </row>
    <row r="27" spans="1:64" s="973" customFormat="1" ht="17.100000000000001" customHeight="1">
      <c r="A27" s="984" t="s">
        <v>1635</v>
      </c>
      <c r="C27" s="972"/>
      <c r="D27" s="972"/>
      <c r="E27" s="972"/>
      <c r="F27" s="972"/>
      <c r="G27" s="972"/>
      <c r="H27" s="972"/>
      <c r="I27" s="1170">
        <f>IF($S31&lt;'시설부대경비 요율'!$Q8,'시설부대경비 요율'!$R8,IF($S31&gt;'시설부대경비 요율'!$Q13,'시설부대경비 요율'!$R14,INDEX('시설부대경비 요율'!$Q$8:$R$14,MATCH($S31,'시설부대경비 요율'!$Q$8:$Q$14,1),2)))</f>
        <v>20</v>
      </c>
      <c r="J27" s="1170"/>
      <c r="K27" s="1170"/>
      <c r="L27" s="1170"/>
      <c r="M27" s="985" t="s">
        <v>1636</v>
      </c>
      <c r="N27" s="985"/>
      <c r="O27" s="1171">
        <f>I27</f>
        <v>20</v>
      </c>
      <c r="P27" s="1171"/>
      <c r="Q27" s="1171"/>
      <c r="R27" s="1171"/>
      <c r="S27" s="986" t="s">
        <v>1383</v>
      </c>
      <c r="T27" s="1170">
        <f>IF($S31&lt;'시설부대경비 요율'!$Q8,'시설부대경비 요율'!$R8,IF($S31&gt;'시설부대경비 요율'!$Q13,'시설부대경비 요율'!$R14,INDEX('시설부대경비 요율'!$Q$8:$R$14,MATCH($S31,'시설부대경비 요율'!$Q$8:$Q$14,1)+1,2)))</f>
        <v>20</v>
      </c>
      <c r="U27" s="1170"/>
      <c r="V27" s="1170"/>
      <c r="W27" s="1170"/>
      <c r="X27" s="973" t="s">
        <v>1579</v>
      </c>
      <c r="Y27" s="972" t="s">
        <v>1580</v>
      </c>
      <c r="Z27" s="973" t="s">
        <v>1581</v>
      </c>
      <c r="AA27" s="1160">
        <f>S31</f>
        <v>2578</v>
      </c>
      <c r="AB27" s="1160"/>
      <c r="AC27" s="1160"/>
      <c r="AD27" s="1160"/>
      <c r="AE27" s="1160"/>
      <c r="AF27" s="987" t="s">
        <v>1383</v>
      </c>
      <c r="AG27" s="1160">
        <f>IF($S31&lt;'시설부대경비 요율'!$Q8,'시설부대경비 요율'!$Q7,IF($S31&gt;'시설부대경비 요율'!$Q13,0,INDEX('시설부대경비 요율'!$Q$8:$R$14,MATCH($S31,'시설부대경비 요율'!$Q$8:$Q$14,1),1)))</f>
        <v>0</v>
      </c>
      <c r="AH27" s="1160"/>
      <c r="AI27" s="1160"/>
      <c r="AJ27" s="1160"/>
      <c r="AK27" s="1160"/>
      <c r="AL27" s="972" t="s">
        <v>1579</v>
      </c>
      <c r="AM27" s="972"/>
      <c r="AN27" s="988" t="s">
        <v>1582</v>
      </c>
      <c r="AO27" s="972" t="s">
        <v>1581</v>
      </c>
      <c r="AP27" s="1160">
        <f>IF($S31&lt;'시설부대경비 요율'!$Q8,'시설부대경비 요율'!$Q8,IF($S31&gt;'시설부대경비 요율'!$Q13,'시설부대경비 요율'!$Q14,INDEX('시설부대경비 요율'!$Q$8:$R$14,MATCH($S31,'시설부대경비 요율'!$Q$8:$Q$14,1)+1,1)))</f>
        <v>500000</v>
      </c>
      <c r="AQ27" s="1160"/>
      <c r="AR27" s="1160"/>
      <c r="AS27" s="1160"/>
      <c r="AT27" s="1160"/>
      <c r="AU27" s="989" t="s">
        <v>1383</v>
      </c>
      <c r="AV27" s="1160">
        <f>IF($S31&lt;'시설부대경비 요율'!$Q8,'시설부대경비 요율'!$Q7,IF($S31&gt;'시설부대경비 요율'!$Q13,0,INDEX('시설부대경비 요율'!$Q$8:$R$14,MATCH($S31,'시설부대경비 요율'!$Q$8:$Q$14,1),1)))</f>
        <v>0</v>
      </c>
      <c r="AW27" s="1160"/>
      <c r="AX27" s="1160"/>
      <c r="AY27" s="1160"/>
      <c r="AZ27" s="1160"/>
      <c r="BA27" s="990" t="s">
        <v>1583</v>
      </c>
      <c r="BB27" s="990"/>
      <c r="BC27" s="1161">
        <f>TRUNC(I27-((O27-T27)*(AA27-AG27)/(AP27-AV27)),2)/100</f>
        <v>0.2</v>
      </c>
      <c r="BD27" s="1161"/>
      <c r="BE27" s="1161"/>
      <c r="BF27" s="1161"/>
      <c r="BG27" s="1161"/>
    </row>
    <row r="28" spans="1:64" s="993" customFormat="1" ht="17.100000000000001" customHeight="1">
      <c r="A28" s="984" t="s">
        <v>1637</v>
      </c>
      <c r="B28" s="984"/>
      <c r="C28" s="984"/>
      <c r="D28" s="984"/>
      <c r="E28" s="984"/>
      <c r="F28" s="984"/>
      <c r="G28" s="984"/>
      <c r="H28" s="984"/>
      <c r="I28" s="991"/>
      <c r="J28" s="991"/>
      <c r="K28" s="991"/>
      <c r="L28" s="991"/>
      <c r="M28" s="991"/>
      <c r="N28" s="991"/>
      <c r="O28" s="991"/>
      <c r="P28" s="991"/>
      <c r="Q28" s="991"/>
      <c r="R28" s="991"/>
      <c r="S28" s="991"/>
      <c r="T28" s="991"/>
      <c r="U28" s="991"/>
      <c r="V28" s="991"/>
      <c r="W28" s="991"/>
      <c r="X28" s="991"/>
      <c r="Y28" s="992"/>
      <c r="AF28" s="968" t="s">
        <v>1568</v>
      </c>
      <c r="AH28" s="994" t="s">
        <v>1638</v>
      </c>
    </row>
    <row r="29" spans="1:64" s="973" customFormat="1" ht="17.100000000000001" customHeight="1">
      <c r="A29" s="969"/>
      <c r="B29" s="1192" t="s">
        <v>1585</v>
      </c>
      <c r="C29" s="1193"/>
      <c r="D29" s="1193"/>
      <c r="E29" s="1193"/>
      <c r="F29" s="1193"/>
      <c r="G29" s="1193"/>
      <c r="H29" s="1193"/>
      <c r="I29" s="1196" t="s">
        <v>1639</v>
      </c>
      <c r="J29" s="1197"/>
      <c r="K29" s="1197"/>
      <c r="L29" s="1197"/>
      <c r="M29" s="1197"/>
      <c r="N29" s="1197"/>
      <c r="O29" s="1197"/>
      <c r="P29" s="1197"/>
      <c r="Q29" s="1197"/>
      <c r="R29" s="1197"/>
      <c r="S29" s="1197"/>
      <c r="T29" s="1197"/>
      <c r="U29" s="1197"/>
      <c r="V29" s="1197"/>
      <c r="W29" s="1197"/>
      <c r="X29" s="1154" t="s">
        <v>1587</v>
      </c>
      <c r="Y29" s="1155"/>
      <c r="Z29" s="1156"/>
      <c r="AA29" s="1245" t="s">
        <v>1640</v>
      </c>
      <c r="AB29" s="1122"/>
      <c r="AC29" s="1122"/>
      <c r="AD29" s="1122"/>
      <c r="AE29" s="1122"/>
      <c r="AF29" s="1246"/>
      <c r="AG29" s="999"/>
      <c r="AH29" s="1250" t="s">
        <v>1641</v>
      </c>
      <c r="AI29" s="1155"/>
      <c r="AJ29" s="1155"/>
      <c r="AK29" s="1156"/>
      <c r="AL29" s="1155" t="s">
        <v>1608</v>
      </c>
      <c r="AM29" s="1155"/>
      <c r="AN29" s="1156"/>
      <c r="AO29" s="1154" t="s">
        <v>1642</v>
      </c>
      <c r="AP29" s="1155"/>
      <c r="AQ29" s="1156"/>
      <c r="AR29" s="1154" t="s">
        <v>1643</v>
      </c>
      <c r="AS29" s="1155"/>
      <c r="AT29" s="1156"/>
      <c r="AU29" s="1154" t="s">
        <v>1644</v>
      </c>
      <c r="AV29" s="1155"/>
      <c r="AW29" s="1156"/>
      <c r="AX29" s="1154" t="s">
        <v>1645</v>
      </c>
      <c r="AY29" s="1155"/>
      <c r="AZ29" s="1156"/>
      <c r="BA29" s="1154" t="s">
        <v>1646</v>
      </c>
      <c r="BB29" s="1155"/>
      <c r="BC29" s="1156"/>
      <c r="BD29" s="1154" t="s">
        <v>1647</v>
      </c>
      <c r="BE29" s="1155"/>
      <c r="BF29" s="1156"/>
      <c r="BG29" s="1124" t="s">
        <v>1648</v>
      </c>
      <c r="BH29" s="1125"/>
      <c r="BI29" s="970"/>
      <c r="BJ29" s="971"/>
      <c r="BK29" s="972"/>
      <c r="BL29" s="972"/>
    </row>
    <row r="30" spans="1:64" s="973" customFormat="1" ht="30" customHeight="1">
      <c r="A30" s="969"/>
      <c r="B30" s="1194"/>
      <c r="C30" s="1195"/>
      <c r="D30" s="1195"/>
      <c r="E30" s="1195"/>
      <c r="F30" s="1195"/>
      <c r="G30" s="1195"/>
      <c r="H30" s="1195"/>
      <c r="I30" s="1231" t="s">
        <v>1649</v>
      </c>
      <c r="J30" s="1232"/>
      <c r="K30" s="1232"/>
      <c r="L30" s="1232"/>
      <c r="M30" s="1233"/>
      <c r="N30" s="1231" t="s">
        <v>1650</v>
      </c>
      <c r="O30" s="1232"/>
      <c r="P30" s="1232"/>
      <c r="Q30" s="1232"/>
      <c r="R30" s="1233"/>
      <c r="S30" s="1234" t="s">
        <v>1651</v>
      </c>
      <c r="T30" s="1235"/>
      <c r="U30" s="1235"/>
      <c r="V30" s="1235"/>
      <c r="W30" s="1236"/>
      <c r="X30" s="1157"/>
      <c r="Y30" s="1158"/>
      <c r="Z30" s="1159"/>
      <c r="AA30" s="1247"/>
      <c r="AB30" s="1248"/>
      <c r="AC30" s="1248"/>
      <c r="AD30" s="1248"/>
      <c r="AE30" s="1248"/>
      <c r="AF30" s="1249"/>
      <c r="AG30" s="999"/>
      <c r="AH30" s="1172" t="s">
        <v>1652</v>
      </c>
      <c r="AI30" s="1173"/>
      <c r="AJ30" s="1173"/>
      <c r="AK30" s="1174"/>
      <c r="AL30" s="1158"/>
      <c r="AM30" s="1158"/>
      <c r="AN30" s="1159"/>
      <c r="AO30" s="1157"/>
      <c r="AP30" s="1158"/>
      <c r="AQ30" s="1159"/>
      <c r="AR30" s="1157"/>
      <c r="AS30" s="1158"/>
      <c r="AT30" s="1159"/>
      <c r="AU30" s="1157"/>
      <c r="AV30" s="1158"/>
      <c r="AW30" s="1159"/>
      <c r="AX30" s="1157"/>
      <c r="AY30" s="1158"/>
      <c r="AZ30" s="1159"/>
      <c r="BA30" s="1157"/>
      <c r="BB30" s="1158"/>
      <c r="BC30" s="1159"/>
      <c r="BD30" s="1157"/>
      <c r="BE30" s="1158"/>
      <c r="BF30" s="1159"/>
      <c r="BG30" s="1126"/>
      <c r="BH30" s="1127"/>
      <c r="BI30" s="970"/>
      <c r="BJ30" s="971"/>
      <c r="BK30" s="972"/>
      <c r="BL30" s="972"/>
    </row>
    <row r="31" spans="1:64" s="973" customFormat="1" ht="30" customHeight="1">
      <c r="A31" s="974"/>
      <c r="B31" s="1141" t="s">
        <v>1653</v>
      </c>
      <c r="C31" s="1142"/>
      <c r="D31" s="1142"/>
      <c r="E31" s="1142"/>
      <c r="F31" s="1142"/>
      <c r="G31" s="1142"/>
      <c r="H31" s="1142"/>
      <c r="I31" s="1237">
        <f>AT13</f>
        <v>2578</v>
      </c>
      <c r="J31" s="1238"/>
      <c r="K31" s="1238"/>
      <c r="L31" s="1238"/>
      <c r="M31" s="1238"/>
      <c r="N31" s="1237">
        <f>I24</f>
        <v>0</v>
      </c>
      <c r="O31" s="1238"/>
      <c r="P31" s="1238"/>
      <c r="Q31" s="1238"/>
      <c r="R31" s="1238"/>
      <c r="S31" s="1237">
        <f>SUM(I31:R31)</f>
        <v>2578</v>
      </c>
      <c r="T31" s="1238"/>
      <c r="U31" s="1238"/>
      <c r="V31" s="1238"/>
      <c r="W31" s="1238"/>
      <c r="X31" s="1239">
        <f>BC27</f>
        <v>0.2</v>
      </c>
      <c r="Y31" s="1240"/>
      <c r="Z31" s="1241"/>
      <c r="AA31" s="1242">
        <v>0</v>
      </c>
      <c r="AB31" s="1243"/>
      <c r="AC31" s="1243"/>
      <c r="AD31" s="1243"/>
      <c r="AE31" s="1243"/>
      <c r="AF31" s="1244"/>
      <c r="AG31" s="1000"/>
      <c r="AH31" s="1254" t="s">
        <v>1654</v>
      </c>
      <c r="AI31" s="1255"/>
      <c r="AJ31" s="1255"/>
      <c r="AK31" s="1256"/>
      <c r="AL31" s="1252">
        <v>20</v>
      </c>
      <c r="AM31" s="1252"/>
      <c r="AN31" s="1253"/>
      <c r="AO31" s="1251">
        <v>10</v>
      </c>
      <c r="AP31" s="1252"/>
      <c r="AQ31" s="1253"/>
      <c r="AR31" s="1251">
        <v>9</v>
      </c>
      <c r="AS31" s="1252"/>
      <c r="AT31" s="1253"/>
      <c r="AU31" s="1251">
        <v>8</v>
      </c>
      <c r="AV31" s="1252"/>
      <c r="AW31" s="1253"/>
      <c r="AX31" s="1251">
        <v>7</v>
      </c>
      <c r="AY31" s="1252"/>
      <c r="AZ31" s="1253"/>
      <c r="BA31" s="1251">
        <v>6</v>
      </c>
      <c r="BB31" s="1252"/>
      <c r="BC31" s="1253"/>
      <c r="BD31" s="1251">
        <v>5</v>
      </c>
      <c r="BE31" s="1252"/>
      <c r="BF31" s="1253"/>
      <c r="BG31" s="1147"/>
      <c r="BH31" s="1148"/>
      <c r="BI31" s="970"/>
      <c r="BJ31" s="971"/>
      <c r="BK31" s="972"/>
      <c r="BL31" s="972"/>
    </row>
    <row r="32" spans="1:64" s="993" customFormat="1" ht="23.1" customHeight="1">
      <c r="A32" s="994"/>
      <c r="B32" s="994"/>
      <c r="C32" s="994"/>
      <c r="D32" s="994"/>
      <c r="E32" s="994"/>
      <c r="F32" s="994"/>
      <c r="G32" s="994"/>
      <c r="H32" s="994"/>
      <c r="I32" s="991"/>
      <c r="J32" s="991"/>
      <c r="K32" s="991"/>
      <c r="L32" s="991"/>
      <c r="M32" s="991"/>
      <c r="N32" s="991"/>
      <c r="O32" s="991"/>
      <c r="P32" s="991"/>
      <c r="Q32" s="991"/>
      <c r="R32" s="991"/>
      <c r="S32" s="991"/>
      <c r="T32" s="991"/>
      <c r="U32" s="991"/>
      <c r="V32" s="991"/>
    </row>
    <row r="33" spans="1:37" s="973" customFormat="1" ht="23.1" customHeight="1"/>
    <row r="34" spans="1:37" s="973" customFormat="1" ht="23.1" customHeight="1"/>
    <row r="35" spans="1:37" s="973" customFormat="1" ht="23.1" customHeight="1"/>
    <row r="36" spans="1:37" s="973" customFormat="1" ht="23.1" customHeight="1"/>
    <row r="37" spans="1:37" s="973" customFormat="1" ht="23.1" customHeight="1"/>
    <row r="38" spans="1:37" s="973" customFormat="1" ht="23.1" customHeight="1">
      <c r="A38" s="965"/>
      <c r="B38" s="965"/>
      <c r="C38" s="965"/>
      <c r="D38" s="965"/>
      <c r="E38" s="965"/>
      <c r="F38" s="965"/>
      <c r="G38" s="965"/>
      <c r="H38" s="965"/>
      <c r="I38" s="965"/>
      <c r="J38" s="965"/>
      <c r="K38" s="965"/>
      <c r="L38" s="965"/>
      <c r="M38" s="965"/>
      <c r="N38" s="965"/>
      <c r="O38" s="965"/>
      <c r="P38" s="965"/>
      <c r="Q38" s="965"/>
      <c r="R38" s="965"/>
      <c r="S38" s="965"/>
      <c r="T38" s="965"/>
      <c r="U38" s="965"/>
      <c r="V38" s="965"/>
      <c r="W38" s="965"/>
      <c r="X38" s="965"/>
      <c r="Y38" s="965"/>
      <c r="Z38" s="965"/>
      <c r="AA38" s="965"/>
      <c r="AB38" s="965"/>
      <c r="AC38" s="965"/>
      <c r="AD38" s="965"/>
      <c r="AE38" s="965"/>
      <c r="AF38" s="965"/>
      <c r="AG38" s="965"/>
      <c r="AH38" s="965"/>
      <c r="AI38" s="965"/>
      <c r="AJ38" s="965"/>
      <c r="AK38" s="965"/>
    </row>
    <row r="39" spans="1:37" s="973" customFormat="1" ht="23.1" customHeight="1">
      <c r="A39" s="965"/>
      <c r="B39" s="965"/>
      <c r="C39" s="965"/>
      <c r="D39" s="965"/>
      <c r="E39" s="965"/>
      <c r="F39" s="965"/>
      <c r="G39" s="965"/>
      <c r="H39" s="965"/>
      <c r="I39" s="965"/>
      <c r="J39" s="965"/>
      <c r="K39" s="965"/>
      <c r="L39" s="965"/>
      <c r="M39" s="965"/>
      <c r="N39" s="965"/>
      <c r="O39" s="965"/>
      <c r="P39" s="965"/>
      <c r="Q39" s="965"/>
      <c r="R39" s="965"/>
      <c r="S39" s="965"/>
      <c r="T39" s="965"/>
      <c r="U39" s="965"/>
      <c r="V39" s="965"/>
      <c r="W39" s="965"/>
      <c r="X39" s="965"/>
      <c r="Y39" s="965"/>
      <c r="Z39" s="965"/>
      <c r="AA39" s="965"/>
      <c r="AB39" s="965"/>
      <c r="AC39" s="965"/>
      <c r="AD39" s="965"/>
      <c r="AE39" s="965"/>
      <c r="AF39" s="965"/>
      <c r="AG39" s="965"/>
      <c r="AH39" s="965"/>
      <c r="AI39" s="965"/>
      <c r="AJ39" s="965"/>
      <c r="AK39" s="965"/>
    </row>
  </sheetData>
  <mergeCells count="182">
    <mergeCell ref="BA31:BC31"/>
    <mergeCell ref="BD31:BF31"/>
    <mergeCell ref="BG31:BH31"/>
    <mergeCell ref="AH31:AK31"/>
    <mergeCell ref="AL31:AN31"/>
    <mergeCell ref="AO31:AQ31"/>
    <mergeCell ref="AR31:AT31"/>
    <mergeCell ref="AU31:AW31"/>
    <mergeCell ref="AX31:AZ31"/>
    <mergeCell ref="AH30:AK30"/>
    <mergeCell ref="B31:H31"/>
    <mergeCell ref="I31:M31"/>
    <mergeCell ref="N31:R31"/>
    <mergeCell ref="S31:W31"/>
    <mergeCell ref="X31:Z31"/>
    <mergeCell ref="AA31:AF31"/>
    <mergeCell ref="B29:H30"/>
    <mergeCell ref="I29:W29"/>
    <mergeCell ref="X29:Z30"/>
    <mergeCell ref="AA29:AF30"/>
    <mergeCell ref="AH29:AK29"/>
    <mergeCell ref="AL29:AN30"/>
    <mergeCell ref="AO29:AQ30"/>
    <mergeCell ref="AM24:AQ24"/>
    <mergeCell ref="AR24:AV24"/>
    <mergeCell ref="AW24:BA24"/>
    <mergeCell ref="BB24:BF24"/>
    <mergeCell ref="BG24:BH24"/>
    <mergeCell ref="I27:L27"/>
    <mergeCell ref="O27:R27"/>
    <mergeCell ref="T27:W27"/>
    <mergeCell ref="AA27:AE27"/>
    <mergeCell ref="AG27:AK27"/>
    <mergeCell ref="AR29:AT30"/>
    <mergeCell ref="AU29:AW30"/>
    <mergeCell ref="AX29:AZ30"/>
    <mergeCell ref="BA29:BC30"/>
    <mergeCell ref="BD29:BF30"/>
    <mergeCell ref="BG29:BH30"/>
    <mergeCell ref="AP27:AT27"/>
    <mergeCell ref="AV27:AZ27"/>
    <mergeCell ref="BC27:BG27"/>
    <mergeCell ref="I30:M30"/>
    <mergeCell ref="N30:R30"/>
    <mergeCell ref="S30:W30"/>
    <mergeCell ref="BB23:BF23"/>
    <mergeCell ref="BG23:BH23"/>
    <mergeCell ref="B24:H24"/>
    <mergeCell ref="I24:M24"/>
    <mergeCell ref="N24:R24"/>
    <mergeCell ref="S24:W24"/>
    <mergeCell ref="X24:AB24"/>
    <mergeCell ref="AC24:AG24"/>
    <mergeCell ref="AH24:AL24"/>
    <mergeCell ref="AW21:BA21"/>
    <mergeCell ref="BB21:BF21"/>
    <mergeCell ref="B22:H22"/>
    <mergeCell ref="I22:M22"/>
    <mergeCell ref="N22:R22"/>
    <mergeCell ref="S22:W22"/>
    <mergeCell ref="X22:AB22"/>
    <mergeCell ref="BG22:BH22"/>
    <mergeCell ref="B23:H23"/>
    <mergeCell ref="I23:M23"/>
    <mergeCell ref="N23:R23"/>
    <mergeCell ref="S23:W23"/>
    <mergeCell ref="X23:AB23"/>
    <mergeCell ref="AC23:AG23"/>
    <mergeCell ref="AH23:AL23"/>
    <mergeCell ref="AM23:AQ23"/>
    <mergeCell ref="AR23:AV23"/>
    <mergeCell ref="AC22:AG22"/>
    <mergeCell ref="AH22:AL22"/>
    <mergeCell ref="AM22:AQ22"/>
    <mergeCell ref="AR22:AV22"/>
    <mergeCell ref="AW22:BA22"/>
    <mergeCell ref="BB22:BF22"/>
    <mergeCell ref="AW23:BA23"/>
    <mergeCell ref="BG17:BH17"/>
    <mergeCell ref="B20:H21"/>
    <mergeCell ref="I20:BF20"/>
    <mergeCell ref="BG20:BH21"/>
    <mergeCell ref="I21:M21"/>
    <mergeCell ref="N21:R21"/>
    <mergeCell ref="S21:W21"/>
    <mergeCell ref="X21:AB21"/>
    <mergeCell ref="AC21:AG21"/>
    <mergeCell ref="AL17:AN17"/>
    <mergeCell ref="AO17:AQ17"/>
    <mergeCell ref="AR17:AT17"/>
    <mergeCell ref="AU17:AW17"/>
    <mergeCell ref="AX17:AZ17"/>
    <mergeCell ref="BA17:BC17"/>
    <mergeCell ref="T17:V17"/>
    <mergeCell ref="W17:Y17"/>
    <mergeCell ref="Z17:AB17"/>
    <mergeCell ref="AC17:AE17"/>
    <mergeCell ref="AF17:AH17"/>
    <mergeCell ref="AI17:AK17"/>
    <mergeCell ref="AH21:AL21"/>
    <mergeCell ref="AM21:AQ21"/>
    <mergeCell ref="AR21:AV21"/>
    <mergeCell ref="B17:G17"/>
    <mergeCell ref="H17:J17"/>
    <mergeCell ref="K17:M17"/>
    <mergeCell ref="N17:P17"/>
    <mergeCell ref="Q17:S17"/>
    <mergeCell ref="AR15:AT16"/>
    <mergeCell ref="AU15:AW16"/>
    <mergeCell ref="AX15:AZ16"/>
    <mergeCell ref="BD17:BF17"/>
    <mergeCell ref="BD15:BF16"/>
    <mergeCell ref="BG15:BH16"/>
    <mergeCell ref="Z15:AB16"/>
    <mergeCell ref="AC15:AE16"/>
    <mergeCell ref="AF15:AH16"/>
    <mergeCell ref="AI15:AK16"/>
    <mergeCell ref="AL15:AN16"/>
    <mergeCell ref="AO15:AQ16"/>
    <mergeCell ref="B16:G16"/>
    <mergeCell ref="AX12:BA12"/>
    <mergeCell ref="BB13:BC13"/>
    <mergeCell ref="BD13:BF13"/>
    <mergeCell ref="BG13:BH13"/>
    <mergeCell ref="B15:G15"/>
    <mergeCell ref="H15:J16"/>
    <mergeCell ref="K15:M16"/>
    <mergeCell ref="N15:P16"/>
    <mergeCell ref="Q15:S16"/>
    <mergeCell ref="T15:V16"/>
    <mergeCell ref="W15:Y16"/>
    <mergeCell ref="AC13:AF13"/>
    <mergeCell ref="AG13:AK13"/>
    <mergeCell ref="AL13:AO13"/>
    <mergeCell ref="AP13:AS13"/>
    <mergeCell ref="AT13:AW13"/>
    <mergeCell ref="AX13:BA13"/>
    <mergeCell ref="B13:G13"/>
    <mergeCell ref="H13:M13"/>
    <mergeCell ref="N13:P13"/>
    <mergeCell ref="Q13:T13"/>
    <mergeCell ref="U13:X13"/>
    <mergeCell ref="Y13:AB13"/>
    <mergeCell ref="BA15:BC16"/>
    <mergeCell ref="AV9:AZ9"/>
    <mergeCell ref="BC9:BG9"/>
    <mergeCell ref="B11:G12"/>
    <mergeCell ref="H11:M12"/>
    <mergeCell ref="N11:P12"/>
    <mergeCell ref="Q11:AB11"/>
    <mergeCell ref="AC11:AF12"/>
    <mergeCell ref="AG11:AK12"/>
    <mergeCell ref="AL11:BA11"/>
    <mergeCell ref="BB11:BC12"/>
    <mergeCell ref="I9:L9"/>
    <mergeCell ref="O9:R9"/>
    <mergeCell ref="T9:W9"/>
    <mergeCell ref="AA9:AE9"/>
    <mergeCell ref="AG9:AK9"/>
    <mergeCell ref="AP9:AT9"/>
    <mergeCell ref="A1:BH2"/>
    <mergeCell ref="B4:F5"/>
    <mergeCell ref="G4:BF4"/>
    <mergeCell ref="BG4:BH5"/>
    <mergeCell ref="G5:S5"/>
    <mergeCell ref="T5:AF5"/>
    <mergeCell ref="AG5:AS5"/>
    <mergeCell ref="AT5:BF5"/>
    <mergeCell ref="BD11:BF12"/>
    <mergeCell ref="BG11:BH12"/>
    <mergeCell ref="Q12:T12"/>
    <mergeCell ref="U12:X12"/>
    <mergeCell ref="Y12:AB12"/>
    <mergeCell ref="AL12:AO12"/>
    <mergeCell ref="AP12:AS12"/>
    <mergeCell ref="AT12:AW12"/>
    <mergeCell ref="B6:F6"/>
    <mergeCell ref="G6:S6"/>
    <mergeCell ref="T6:AF6"/>
    <mergeCell ref="AG6:AS6"/>
    <mergeCell ref="AT6:BF6"/>
    <mergeCell ref="BG6:BH6"/>
  </mergeCells>
  <phoneticPr fontId="5" type="noConversion"/>
  <printOptions horizontalCentered="1" verticalCentered="1"/>
  <pageMargins left="0.59055118110236227" right="0.59055118110236227" top="0.59055118110236227" bottom="0.59055118110236227" header="0" footer="0"/>
  <pageSetup paperSize="9" scale="94" orientation="landscape" blackAndWhite="1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O35"/>
  <sheetViews>
    <sheetView view="pageBreakPreview" zoomScaleNormal="100" zoomScaleSheetLayoutView="100" workbookViewId="0">
      <selection activeCell="AS7" sqref="AS7"/>
    </sheetView>
  </sheetViews>
  <sheetFormatPr defaultColWidth="2.109375" defaultRowHeight="23.1" customHeight="1"/>
  <cols>
    <col min="1" max="1" width="1.6640625" style="965" customWidth="1"/>
    <col min="2" max="18" width="2" style="965" customWidth="1"/>
    <col min="19" max="19" width="1" style="965" customWidth="1"/>
    <col min="20" max="24" width="2" style="965" customWidth="1"/>
    <col min="25" max="25" width="2.21875" style="965" bestFit="1" customWidth="1"/>
    <col min="26" max="27" width="2" style="965" customWidth="1"/>
    <col min="28" max="28" width="2.44140625" style="965" customWidth="1"/>
    <col min="29" max="46" width="2" style="965" customWidth="1"/>
    <col min="47" max="58" width="2.33203125" style="965" customWidth="1"/>
    <col min="59" max="59" width="1.21875" style="965" customWidth="1"/>
    <col min="60" max="60" width="2.33203125" style="965" customWidth="1"/>
    <col min="61" max="61" width="4.5546875" style="965" bestFit="1" customWidth="1"/>
    <col min="62" max="16384" width="2.109375" style="965"/>
  </cols>
  <sheetData>
    <row r="1" spans="1:67" ht="20.25" customHeight="1">
      <c r="A1" s="1115" t="s">
        <v>1804</v>
      </c>
      <c r="B1" s="1115"/>
      <c r="C1" s="1115"/>
      <c r="D1" s="1115"/>
      <c r="E1" s="1115"/>
      <c r="F1" s="1115"/>
      <c r="G1" s="1115"/>
      <c r="H1" s="1115"/>
      <c r="I1" s="1115"/>
      <c r="J1" s="1115"/>
      <c r="K1" s="1115"/>
      <c r="L1" s="1115"/>
      <c r="M1" s="1115"/>
      <c r="N1" s="1115"/>
      <c r="O1" s="1115"/>
      <c r="P1" s="1115"/>
      <c r="Q1" s="1115"/>
      <c r="R1" s="1115"/>
      <c r="S1" s="1115"/>
      <c r="T1" s="1115"/>
      <c r="U1" s="1115"/>
      <c r="V1" s="1115"/>
      <c r="W1" s="1115"/>
      <c r="X1" s="1115"/>
      <c r="Y1" s="1115"/>
      <c r="Z1" s="1115"/>
      <c r="AA1" s="1115"/>
      <c r="AB1" s="1115"/>
      <c r="AC1" s="1115"/>
      <c r="AD1" s="1115"/>
      <c r="AE1" s="1115"/>
      <c r="AF1" s="1115"/>
      <c r="AG1" s="1115"/>
      <c r="AH1" s="1115"/>
      <c r="AI1" s="1115"/>
      <c r="AJ1" s="1115"/>
      <c r="AK1" s="1115"/>
      <c r="AL1" s="1115"/>
      <c r="AM1" s="1115"/>
      <c r="AN1" s="1115"/>
      <c r="AO1" s="1115"/>
      <c r="AP1" s="1115"/>
      <c r="AQ1" s="1115"/>
      <c r="AR1" s="1115"/>
      <c r="AS1" s="1115"/>
      <c r="AT1" s="1115"/>
      <c r="AU1" s="1115"/>
      <c r="AV1" s="1115"/>
      <c r="AW1" s="1115"/>
      <c r="AX1" s="1115"/>
      <c r="AY1" s="1115"/>
      <c r="AZ1" s="1115"/>
      <c r="BA1" s="1115"/>
      <c r="BB1" s="1115"/>
      <c r="BC1" s="1115"/>
      <c r="BD1" s="1115"/>
      <c r="BE1" s="1115"/>
      <c r="BF1" s="1115"/>
      <c r="BG1" s="1115"/>
      <c r="BH1" s="1115"/>
    </row>
    <row r="2" spans="1:67" ht="20.25" customHeight="1">
      <c r="A2" s="1115"/>
      <c r="B2" s="1115"/>
      <c r="C2" s="1115"/>
      <c r="D2" s="1115"/>
      <c r="E2" s="1115"/>
      <c r="F2" s="1115"/>
      <c r="G2" s="1115"/>
      <c r="H2" s="1115"/>
      <c r="I2" s="1115"/>
      <c r="J2" s="1115"/>
      <c r="K2" s="1115"/>
      <c r="L2" s="1115"/>
      <c r="M2" s="1115"/>
      <c r="N2" s="1115"/>
      <c r="O2" s="1115"/>
      <c r="P2" s="1115"/>
      <c r="Q2" s="1115"/>
      <c r="R2" s="1115"/>
      <c r="S2" s="1115"/>
      <c r="T2" s="1115"/>
      <c r="U2" s="1115"/>
      <c r="V2" s="1115"/>
      <c r="W2" s="1115"/>
      <c r="X2" s="1115"/>
      <c r="Y2" s="1115"/>
      <c r="Z2" s="1115"/>
      <c r="AA2" s="1115"/>
      <c r="AB2" s="1115"/>
      <c r="AC2" s="1115"/>
      <c r="AD2" s="1115"/>
      <c r="AE2" s="1115"/>
      <c r="AF2" s="1115"/>
      <c r="AG2" s="1115"/>
      <c r="AH2" s="1115"/>
      <c r="AI2" s="1115"/>
      <c r="AJ2" s="1115"/>
      <c r="AK2" s="1115"/>
      <c r="AL2" s="1115"/>
      <c r="AM2" s="1115"/>
      <c r="AN2" s="1115"/>
      <c r="AO2" s="1115"/>
      <c r="AP2" s="1115"/>
      <c r="AQ2" s="1115"/>
      <c r="AR2" s="1115"/>
      <c r="AS2" s="1115"/>
      <c r="AT2" s="1115"/>
      <c r="AU2" s="1115"/>
      <c r="AV2" s="1115"/>
      <c r="AW2" s="1115"/>
      <c r="AX2" s="1115"/>
      <c r="AY2" s="1115"/>
      <c r="AZ2" s="1115"/>
      <c r="BA2" s="1115"/>
      <c r="BB2" s="1115"/>
      <c r="BC2" s="1115"/>
      <c r="BD2" s="1115"/>
      <c r="BE2" s="1115"/>
      <c r="BF2" s="1115"/>
      <c r="BG2" s="1115"/>
      <c r="BH2" s="1115"/>
    </row>
    <row r="3" spans="1:67" ht="20.100000000000001" customHeight="1">
      <c r="A3" s="966" t="s">
        <v>1674</v>
      </c>
      <c r="B3" s="967"/>
      <c r="C3" s="967"/>
      <c r="D3" s="967"/>
      <c r="E3" s="967"/>
      <c r="F3" s="967"/>
      <c r="G3" s="967"/>
      <c r="H3" s="967"/>
      <c r="I3" s="967"/>
      <c r="J3" s="967"/>
      <c r="K3" s="967"/>
      <c r="L3" s="967"/>
      <c r="M3" s="967"/>
      <c r="N3" s="967"/>
      <c r="O3" s="967"/>
      <c r="P3" s="967"/>
      <c r="Q3" s="967"/>
      <c r="R3" s="967"/>
      <c r="S3" s="967"/>
      <c r="T3" s="967"/>
      <c r="U3" s="967"/>
      <c r="V3" s="967"/>
      <c r="W3" s="967"/>
      <c r="X3" s="967"/>
      <c r="Y3" s="967"/>
      <c r="Z3" s="967"/>
      <c r="AA3" s="967"/>
      <c r="AB3" s="967"/>
      <c r="AC3" s="967"/>
      <c r="AD3" s="967"/>
      <c r="AE3" s="967"/>
      <c r="AF3" s="967"/>
      <c r="AG3" s="967"/>
      <c r="AH3" s="967"/>
      <c r="AI3" s="1030"/>
      <c r="AJ3" s="1030"/>
      <c r="AK3" s="1030"/>
      <c r="AL3" s="1030"/>
      <c r="AM3" s="1030"/>
      <c r="AN3" s="1030"/>
      <c r="AO3" s="1030"/>
      <c r="AP3" s="967"/>
      <c r="AQ3" s="967"/>
      <c r="AR3" s="967"/>
      <c r="AS3" s="967"/>
      <c r="AT3" s="967"/>
      <c r="AU3" s="967"/>
      <c r="AV3" s="967"/>
      <c r="AW3" s="967"/>
      <c r="AX3" s="967"/>
      <c r="AY3" s="967"/>
      <c r="AZ3" s="967"/>
      <c r="BA3" s="967"/>
      <c r="BB3" s="967"/>
      <c r="BC3" s="967"/>
      <c r="BD3" s="967"/>
      <c r="BE3" s="967"/>
      <c r="BF3" s="967"/>
      <c r="BG3" s="967"/>
      <c r="BH3" s="968" t="s">
        <v>1568</v>
      </c>
    </row>
    <row r="4" spans="1:67" s="973" customFormat="1" ht="20.100000000000001" customHeight="1">
      <c r="A4" s="969"/>
      <c r="B4" s="1116" t="s">
        <v>1569</v>
      </c>
      <c r="C4" s="1117"/>
      <c r="D4" s="1117"/>
      <c r="E4" s="1117"/>
      <c r="F4" s="1118"/>
      <c r="G4" s="1257" t="s">
        <v>1675</v>
      </c>
      <c r="H4" s="1257"/>
      <c r="I4" s="1257"/>
      <c r="J4" s="1257"/>
      <c r="K4" s="1257"/>
      <c r="L4" s="1257"/>
      <c r="M4" s="1257"/>
      <c r="N4" s="1257"/>
      <c r="O4" s="1257"/>
      <c r="P4" s="1257"/>
      <c r="Q4" s="1257"/>
      <c r="R4" s="1257"/>
      <c r="S4" s="1257"/>
      <c r="T4" s="1196" t="s">
        <v>1676</v>
      </c>
      <c r="U4" s="1197"/>
      <c r="V4" s="1197"/>
      <c r="W4" s="1197"/>
      <c r="X4" s="1197"/>
      <c r="Y4" s="1197"/>
      <c r="Z4" s="1197"/>
      <c r="AA4" s="1197"/>
      <c r="AB4" s="1197"/>
      <c r="AC4" s="1197"/>
      <c r="AD4" s="1197"/>
      <c r="AE4" s="1197"/>
      <c r="AF4" s="1197"/>
      <c r="AG4" s="1197"/>
      <c r="AH4" s="1197"/>
      <c r="AI4" s="1197"/>
      <c r="AJ4" s="1197"/>
      <c r="AK4" s="1197"/>
      <c r="AL4" s="1197"/>
      <c r="AM4" s="1197"/>
      <c r="AN4" s="1197"/>
      <c r="AO4" s="1197"/>
      <c r="AP4" s="1197"/>
      <c r="AQ4" s="1197"/>
      <c r="AR4" s="1197"/>
      <c r="AS4" s="1197"/>
      <c r="AT4" s="1197"/>
      <c r="AU4" s="1197"/>
      <c r="AV4" s="1197"/>
      <c r="AW4" s="1197"/>
      <c r="AX4" s="1197"/>
      <c r="AY4" s="1197"/>
      <c r="AZ4" s="1197"/>
      <c r="BA4" s="1197"/>
      <c r="BB4" s="1197"/>
      <c r="BC4" s="1197"/>
      <c r="BD4" s="1197"/>
      <c r="BE4" s="1197"/>
      <c r="BF4" s="1198"/>
      <c r="BG4" s="1124" t="s">
        <v>60</v>
      </c>
      <c r="BH4" s="1125"/>
      <c r="BI4" s="970"/>
      <c r="BJ4" s="971"/>
      <c r="BK4" s="972"/>
      <c r="BL4" s="972"/>
    </row>
    <row r="5" spans="1:67" s="973" customFormat="1" ht="20.100000000000001" customHeight="1">
      <c r="A5" s="969"/>
      <c r="B5" s="1119"/>
      <c r="C5" s="1120"/>
      <c r="D5" s="1120"/>
      <c r="E5" s="1120"/>
      <c r="F5" s="1121"/>
      <c r="G5" s="1129"/>
      <c r="H5" s="1129"/>
      <c r="I5" s="1129"/>
      <c r="J5" s="1129"/>
      <c r="K5" s="1129"/>
      <c r="L5" s="1129"/>
      <c r="M5" s="1129"/>
      <c r="N5" s="1129"/>
      <c r="O5" s="1129"/>
      <c r="P5" s="1129"/>
      <c r="Q5" s="1129"/>
      <c r="R5" s="1129"/>
      <c r="S5" s="1129"/>
      <c r="T5" s="1129" t="s">
        <v>812</v>
      </c>
      <c r="U5" s="1129"/>
      <c r="V5" s="1129"/>
      <c r="W5" s="1129"/>
      <c r="X5" s="1129"/>
      <c r="Y5" s="1129"/>
      <c r="Z5" s="1129"/>
      <c r="AA5" s="1129"/>
      <c r="AB5" s="1129"/>
      <c r="AC5" s="1129"/>
      <c r="AD5" s="1129"/>
      <c r="AE5" s="1129"/>
      <c r="AF5" s="1129"/>
      <c r="AG5" s="1129" t="s">
        <v>1677</v>
      </c>
      <c r="AH5" s="1129"/>
      <c r="AI5" s="1129"/>
      <c r="AJ5" s="1129"/>
      <c r="AK5" s="1129"/>
      <c r="AL5" s="1129"/>
      <c r="AM5" s="1129"/>
      <c r="AN5" s="1129"/>
      <c r="AO5" s="1129"/>
      <c r="AP5" s="1129"/>
      <c r="AQ5" s="1129"/>
      <c r="AR5" s="1129"/>
      <c r="AS5" s="1129"/>
      <c r="AT5" s="1199" t="s">
        <v>1678</v>
      </c>
      <c r="AU5" s="1200"/>
      <c r="AV5" s="1200"/>
      <c r="AW5" s="1200"/>
      <c r="AX5" s="1200"/>
      <c r="AY5" s="1200"/>
      <c r="AZ5" s="1200"/>
      <c r="BA5" s="1200"/>
      <c r="BB5" s="1200"/>
      <c r="BC5" s="1200"/>
      <c r="BD5" s="1200"/>
      <c r="BE5" s="1200"/>
      <c r="BF5" s="1128"/>
      <c r="BG5" s="1126"/>
      <c r="BH5" s="1127"/>
      <c r="BI5" s="970"/>
      <c r="BJ5" s="971"/>
      <c r="BK5" s="972"/>
      <c r="BL5" s="972"/>
    </row>
    <row r="6" spans="1:67" s="973" customFormat="1" ht="20.100000000000001" customHeight="1">
      <c r="A6" s="974"/>
      <c r="B6" s="1141" t="s">
        <v>1676</v>
      </c>
      <c r="C6" s="1142"/>
      <c r="D6" s="1142"/>
      <c r="E6" s="1142"/>
      <c r="F6" s="1143"/>
      <c r="G6" s="1144" t="str">
        <f>I9</f>
        <v>단순</v>
      </c>
      <c r="H6" s="1145"/>
      <c r="I6" s="1145"/>
      <c r="J6" s="1145"/>
      <c r="K6" s="1145"/>
      <c r="L6" s="1145"/>
      <c r="M6" s="1145"/>
      <c r="N6" s="1145"/>
      <c r="O6" s="1145"/>
      <c r="P6" s="1145"/>
      <c r="Q6" s="1145"/>
      <c r="R6" s="1145"/>
      <c r="S6" s="1146"/>
      <c r="T6" s="1259">
        <f>SUM(AG6:BF6)</f>
        <v>4719</v>
      </c>
      <c r="U6" s="1260"/>
      <c r="V6" s="1260"/>
      <c r="W6" s="1260"/>
      <c r="X6" s="1260"/>
      <c r="Y6" s="1260"/>
      <c r="Z6" s="1260"/>
      <c r="AA6" s="1260"/>
      <c r="AB6" s="1260"/>
      <c r="AC6" s="1260"/>
      <c r="AD6" s="1260"/>
      <c r="AE6" s="1260"/>
      <c r="AF6" s="1261"/>
      <c r="AG6" s="1259">
        <f>BB14</f>
        <v>4719</v>
      </c>
      <c r="AH6" s="1260"/>
      <c r="AI6" s="1260"/>
      <c r="AJ6" s="1260"/>
      <c r="AK6" s="1260"/>
      <c r="AL6" s="1260"/>
      <c r="AM6" s="1260"/>
      <c r="AN6" s="1260"/>
      <c r="AO6" s="1260"/>
      <c r="AP6" s="1260"/>
      <c r="AQ6" s="1260"/>
      <c r="AR6" s="1260"/>
      <c r="AS6" s="1261"/>
      <c r="AT6" s="1259">
        <f>AA27</f>
        <v>0</v>
      </c>
      <c r="AU6" s="1260"/>
      <c r="AV6" s="1260"/>
      <c r="AW6" s="1260"/>
      <c r="AX6" s="1260"/>
      <c r="AY6" s="1260"/>
      <c r="AZ6" s="1260"/>
      <c r="BA6" s="1260"/>
      <c r="BB6" s="1260"/>
      <c r="BC6" s="1260"/>
      <c r="BD6" s="1260"/>
      <c r="BE6" s="1260"/>
      <c r="BF6" s="1261"/>
      <c r="BG6" s="1147"/>
      <c r="BH6" s="1148"/>
      <c r="BI6" s="970"/>
      <c r="BJ6" s="971"/>
      <c r="BK6" s="972"/>
      <c r="BL6" s="972"/>
    </row>
    <row r="7" spans="1:67" s="973" customFormat="1" ht="12" customHeight="1">
      <c r="A7" s="975"/>
      <c r="B7" s="975"/>
      <c r="C7" s="975"/>
      <c r="D7" s="975"/>
      <c r="E7" s="975"/>
      <c r="F7" s="975"/>
      <c r="G7" s="975"/>
      <c r="H7" s="975"/>
      <c r="I7" s="975"/>
      <c r="J7" s="975"/>
      <c r="K7" s="975"/>
      <c r="L7" s="975"/>
      <c r="M7" s="975"/>
      <c r="N7" s="975"/>
      <c r="O7" s="975"/>
      <c r="P7" s="975"/>
      <c r="Q7" s="975"/>
      <c r="R7" s="976"/>
      <c r="S7" s="976"/>
      <c r="T7" s="976"/>
      <c r="U7" s="976"/>
      <c r="V7" s="976"/>
      <c r="W7" s="976"/>
      <c r="X7" s="976"/>
      <c r="Y7" s="976"/>
      <c r="Z7" s="976"/>
      <c r="AA7" s="976"/>
      <c r="AB7" s="976"/>
      <c r="AC7" s="976"/>
      <c r="AD7" s="976"/>
      <c r="AE7" s="976"/>
      <c r="AF7" s="976"/>
      <c r="AG7" s="976"/>
      <c r="AH7" s="976"/>
      <c r="AI7" s="976"/>
      <c r="AJ7" s="976"/>
      <c r="AK7" s="977"/>
      <c r="AL7" s="978"/>
      <c r="AM7" s="978"/>
      <c r="AN7" s="978"/>
      <c r="AO7" s="978"/>
      <c r="AP7" s="978"/>
      <c r="AQ7" s="978"/>
      <c r="AR7" s="978"/>
      <c r="AS7" s="979"/>
      <c r="AT7" s="979"/>
      <c r="AU7" s="979"/>
      <c r="AV7" s="979"/>
      <c r="AW7" s="976"/>
      <c r="AX7" s="976"/>
      <c r="AY7" s="976"/>
      <c r="AZ7" s="976"/>
      <c r="BA7" s="976"/>
      <c r="BB7" s="976"/>
      <c r="BC7" s="976"/>
      <c r="BD7" s="976"/>
      <c r="BE7" s="976"/>
      <c r="BF7" s="976"/>
      <c r="BG7" s="980"/>
      <c r="BH7" s="980"/>
      <c r="BI7" s="981"/>
      <c r="BJ7" s="981"/>
      <c r="BK7" s="982"/>
      <c r="BL7" s="982"/>
    </row>
    <row r="8" spans="1:67" ht="20.100000000000001" customHeight="1">
      <c r="A8" s="966" t="s">
        <v>1679</v>
      </c>
      <c r="B8" s="967"/>
      <c r="C8" s="967"/>
      <c r="D8" s="967"/>
      <c r="E8" s="967"/>
      <c r="F8" s="967"/>
      <c r="G8" s="967"/>
      <c r="H8" s="967"/>
      <c r="I8" s="967"/>
      <c r="J8" s="967"/>
      <c r="K8" s="967"/>
      <c r="L8" s="967"/>
      <c r="M8" s="967"/>
      <c r="N8" s="967"/>
      <c r="O8" s="967"/>
      <c r="P8" s="967"/>
      <c r="Q8" s="967"/>
      <c r="R8" s="967"/>
      <c r="S8" s="967"/>
      <c r="T8" s="967"/>
      <c r="U8" s="967"/>
      <c r="V8" s="967"/>
      <c r="W8" s="967"/>
      <c r="X8" s="967"/>
      <c r="Y8" s="967"/>
      <c r="Z8" s="967"/>
      <c r="AA8" s="967"/>
      <c r="AB8" s="967"/>
      <c r="AC8" s="967"/>
      <c r="AD8" s="967"/>
      <c r="AE8" s="967"/>
      <c r="AF8" s="967"/>
      <c r="AG8" s="967"/>
      <c r="AH8" s="967"/>
      <c r="AI8" s="967"/>
      <c r="AJ8" s="967"/>
      <c r="AK8" s="967"/>
      <c r="AL8" s="967"/>
      <c r="AM8" s="967"/>
      <c r="AN8" s="967"/>
      <c r="AO8" s="967"/>
      <c r="AP8" s="967"/>
      <c r="AQ8" s="967"/>
      <c r="AR8" s="967"/>
      <c r="AS8" s="967"/>
      <c r="AT8" s="967"/>
      <c r="AU8" s="967"/>
      <c r="AV8" s="967"/>
      <c r="AW8" s="967"/>
      <c r="AX8" s="967"/>
      <c r="AY8" s="967"/>
      <c r="AZ8" s="967"/>
      <c r="BA8" s="967"/>
      <c r="BB8" s="967"/>
      <c r="BC8" s="967"/>
      <c r="BD8" s="967"/>
      <c r="BE8" s="967"/>
      <c r="BF8" s="967"/>
      <c r="BG8" s="967"/>
      <c r="BH8" s="983"/>
    </row>
    <row r="9" spans="1:67" s="973" customFormat="1" ht="20.100000000000001" customHeight="1">
      <c r="A9" s="984" t="s">
        <v>1680</v>
      </c>
      <c r="B9" s="967"/>
      <c r="C9" s="967"/>
      <c r="D9" s="967"/>
      <c r="E9" s="967"/>
      <c r="F9" s="967"/>
      <c r="G9" s="967"/>
      <c r="H9" s="967"/>
      <c r="I9" s="1258" t="s">
        <v>1795</v>
      </c>
      <c r="J9" s="1258"/>
      <c r="K9" s="1258"/>
      <c r="L9" s="1258"/>
      <c r="M9" s="1258"/>
      <c r="N9" s="967"/>
      <c r="O9" s="967"/>
      <c r="P9" s="967"/>
      <c r="Q9" s="967"/>
      <c r="R9" s="967"/>
      <c r="S9" s="967"/>
      <c r="T9" s="967"/>
      <c r="U9" s="967"/>
      <c r="V9" s="967"/>
      <c r="W9" s="967"/>
      <c r="X9" s="967"/>
      <c r="Y9" s="967"/>
      <c r="Z9" s="967"/>
      <c r="AA9" s="967"/>
      <c r="AB9" s="967"/>
      <c r="AC9" s="967"/>
      <c r="AD9" s="967"/>
      <c r="AE9" s="967"/>
      <c r="AF9" s="967"/>
      <c r="AG9" s="967"/>
      <c r="AH9" s="967"/>
      <c r="AI9" s="967"/>
      <c r="AJ9" s="967"/>
      <c r="AK9" s="967"/>
      <c r="AL9" s="967"/>
      <c r="AM9" s="967"/>
      <c r="AN9" s="967"/>
      <c r="AO9" s="967"/>
      <c r="AP9" s="967"/>
      <c r="AQ9" s="967"/>
      <c r="AR9" s="967"/>
      <c r="AS9" s="967"/>
      <c r="AT9" s="967"/>
      <c r="AU9" s="967"/>
      <c r="AV9" s="967"/>
      <c r="AW9" s="967"/>
      <c r="AX9" s="967"/>
      <c r="AY9" s="967"/>
      <c r="AZ9" s="967"/>
      <c r="BA9" s="967"/>
      <c r="BB9" s="967"/>
      <c r="BC9" s="967"/>
      <c r="BD9" s="967"/>
      <c r="BE9" s="967"/>
      <c r="BF9" s="967"/>
      <c r="BG9" s="967"/>
      <c r="BH9" s="983"/>
    </row>
    <row r="10" spans="1:67" s="993" customFormat="1" ht="20.100000000000001" customHeight="1">
      <c r="A10" s="984" t="s">
        <v>1682</v>
      </c>
      <c r="B10" s="973"/>
      <c r="C10" s="972"/>
      <c r="D10" s="972"/>
      <c r="E10" s="972"/>
      <c r="F10" s="972"/>
      <c r="G10" s="972"/>
      <c r="H10" s="972"/>
      <c r="I10" s="1170">
        <f>IF($H14&lt;'시설부대경비 요율'!$J8,INDEX('시설부대경비 요율'!$K$5:$M$21,3,MATCH($I9,'시설부대경비 요율'!$K$5:$M$5,0)),IF($H14&gt;'시설부대경비 요율'!$J20,INDEX('시설부대경비 요율'!$K$5:$M$21,16,MATCH($I9,'시설부대경비 요율'!$K$5:$M$5,0)),INDEX('시설부대경비 요율'!$J$8:$M$21,MATCH($H14,'시설부대경비 요율'!$J$8:$J$21,1),MATCH($I9,'시설부대경비 요율'!$K5:$M5,0)+1)))</f>
        <v>11.75</v>
      </c>
      <c r="J10" s="1170"/>
      <c r="K10" s="1170"/>
      <c r="L10" s="1170"/>
      <c r="M10" s="985" t="s">
        <v>1578</v>
      </c>
      <c r="N10" s="985"/>
      <c r="O10" s="1171">
        <f>I10</f>
        <v>11.75</v>
      </c>
      <c r="P10" s="1171"/>
      <c r="Q10" s="1171"/>
      <c r="R10" s="1171"/>
      <c r="S10" s="986" t="s">
        <v>1383</v>
      </c>
      <c r="T10" s="1170">
        <f>IF($H14&lt;'시설부대경비 요율'!$J8,INDEX('시설부대경비 요율'!$K$5:$M$21,3,MATCH($I9,'시설부대경비 요율'!$K$5:$M$5,0)),IF($H14&gt;'시설부대경비 요율'!$J20,INDEX('시설부대경비 요율'!$K$5:$M$21,16,MATCH($I9,'시설부대경비 요율'!$K$5:$M$5,0)),INDEX('시설부대경비 요율'!$J$8:$M$21,MATCH($H14,'시설부대경비 요율'!$J$8:$J$21,1)+1,MATCH($I9,'시설부대경비 요율'!$K5:$M5,0)+1)))</f>
        <v>11.75</v>
      </c>
      <c r="U10" s="1170"/>
      <c r="V10" s="1170"/>
      <c r="W10" s="1170"/>
      <c r="X10" s="973" t="s">
        <v>1579</v>
      </c>
      <c r="Y10" s="972" t="s">
        <v>1580</v>
      </c>
      <c r="Z10" s="973" t="s">
        <v>1581</v>
      </c>
      <c r="AA10" s="1160">
        <f>H14</f>
        <v>36510</v>
      </c>
      <c r="AB10" s="1160"/>
      <c r="AC10" s="1160"/>
      <c r="AD10" s="1160"/>
      <c r="AE10" s="1160"/>
      <c r="AF10" s="987" t="s">
        <v>1383</v>
      </c>
      <c r="AG10" s="1160">
        <f>IF($H14&lt;'시설부대경비 요율'!$J8,'시설부대경비 요율'!$J7,IF($H14&gt;'시설부대경비 요율'!$J20,0,INDEX('시설부대경비 요율'!$J$8:$M$21,MATCH($H14,'시설부대경비 요율'!$J$8:$J$21,1),1)))</f>
        <v>0</v>
      </c>
      <c r="AH10" s="1160"/>
      <c r="AI10" s="1160"/>
      <c r="AJ10" s="1160"/>
      <c r="AK10" s="1160"/>
      <c r="AL10" s="972" t="s">
        <v>1579</v>
      </c>
      <c r="AM10" s="972"/>
      <c r="AN10" s="988" t="s">
        <v>1582</v>
      </c>
      <c r="AO10" s="972" t="s">
        <v>1581</v>
      </c>
      <c r="AP10" s="1160">
        <f>IF($H14&lt;'시설부대경비 요율'!$C9,'시설부대경비 요율'!$C9,IF($H14&gt;'시설부대경비 요율'!$C25,0,INDEX('시설부대경비 요율'!$C$8:$F$25,MATCH($H14,'시설부대경비 요율'!$C$8:$C$25,1)+1,1)))</f>
        <v>100000</v>
      </c>
      <c r="AQ10" s="1160"/>
      <c r="AR10" s="1160"/>
      <c r="AS10" s="1160"/>
      <c r="AT10" s="1160"/>
      <c r="AU10" s="989" t="s">
        <v>1383</v>
      </c>
      <c r="AV10" s="1160">
        <f>IF($H14&lt;'시설부대경비 요율'!$J8,'시설부대경비 요율'!$J7,IF($H14&gt;'시설부대경비 요율'!$J20,0,INDEX('시설부대경비 요율'!$J$8:$M$21,MATCH($H14,'시설부대경비 요율'!$J$8:$J$21,1),1)))</f>
        <v>0</v>
      </c>
      <c r="AW10" s="1160"/>
      <c r="AX10" s="1160"/>
      <c r="AY10" s="1160"/>
      <c r="AZ10" s="1160"/>
      <c r="BA10" s="990" t="s">
        <v>1583</v>
      </c>
      <c r="BB10" s="990"/>
      <c r="BC10" s="1161">
        <v>0.11749999999999999</v>
      </c>
      <c r="BD10" s="1161"/>
      <c r="BE10" s="1161"/>
      <c r="BF10" s="1161"/>
      <c r="BG10" s="1161"/>
      <c r="BH10" s="973"/>
    </row>
    <row r="11" spans="1:67" s="973" customFormat="1" ht="20.100000000000001" customHeight="1">
      <c r="A11" s="984" t="s">
        <v>1684</v>
      </c>
      <c r="B11" s="984"/>
      <c r="C11" s="984"/>
      <c r="D11" s="984"/>
      <c r="E11" s="984"/>
      <c r="F11" s="984"/>
      <c r="G11" s="984"/>
      <c r="H11" s="984"/>
      <c r="I11" s="991"/>
      <c r="J11" s="991"/>
      <c r="K11" s="991"/>
      <c r="L11" s="991"/>
      <c r="M11" s="991"/>
      <c r="N11" s="991"/>
      <c r="O11" s="991"/>
      <c r="P11" s="991"/>
      <c r="Q11" s="991"/>
      <c r="R11" s="991"/>
      <c r="S11" s="991"/>
      <c r="T11" s="991"/>
      <c r="U11" s="991"/>
      <c r="V11" s="991"/>
      <c r="W11" s="991"/>
      <c r="X11" s="991"/>
      <c r="Y11" s="992"/>
      <c r="Z11" s="993"/>
      <c r="AA11" s="993"/>
      <c r="AB11" s="993"/>
      <c r="AC11" s="993"/>
      <c r="AD11" s="993"/>
      <c r="AE11" s="993"/>
      <c r="AF11" s="993"/>
      <c r="AG11" s="993"/>
      <c r="AH11" s="993"/>
      <c r="AI11" s="993"/>
      <c r="AJ11" s="993"/>
      <c r="AK11" s="993"/>
      <c r="AL11" s="993"/>
      <c r="AM11" s="993"/>
      <c r="AN11" s="993"/>
      <c r="AO11" s="993"/>
      <c r="AP11" s="993"/>
      <c r="AQ11" s="993"/>
      <c r="AR11" s="993"/>
      <c r="AS11" s="993"/>
      <c r="AT11" s="993"/>
      <c r="AU11" s="993"/>
      <c r="AV11" s="993"/>
      <c r="AW11" s="993"/>
      <c r="AX11" s="993"/>
      <c r="AY11" s="993"/>
      <c r="AZ11" s="993"/>
      <c r="BA11" s="993"/>
      <c r="BB11" s="993"/>
      <c r="BC11" s="993"/>
      <c r="BD11" s="993"/>
      <c r="BE11" s="993"/>
      <c r="BF11" s="993"/>
      <c r="BG11" s="993"/>
      <c r="BH11" s="968" t="s">
        <v>1568</v>
      </c>
      <c r="BI11" s="970"/>
      <c r="BJ11" s="971"/>
      <c r="BK11" s="972"/>
      <c r="BL11" s="972"/>
    </row>
    <row r="12" spans="1:67" s="973" customFormat="1" ht="20.100000000000001" customHeight="1">
      <c r="A12" s="969"/>
      <c r="B12" s="1162" t="s">
        <v>1685</v>
      </c>
      <c r="C12" s="1163"/>
      <c r="D12" s="1163"/>
      <c r="E12" s="1163"/>
      <c r="F12" s="1163"/>
      <c r="G12" s="1163"/>
      <c r="H12" s="1163" t="s">
        <v>1686</v>
      </c>
      <c r="I12" s="1163"/>
      <c r="J12" s="1163"/>
      <c r="K12" s="1163"/>
      <c r="L12" s="1163"/>
      <c r="M12" s="1163"/>
      <c r="N12" s="1165" t="s">
        <v>1687</v>
      </c>
      <c r="O12" s="1165"/>
      <c r="P12" s="1165"/>
      <c r="Q12" s="1135" t="s">
        <v>1688</v>
      </c>
      <c r="R12" s="1135"/>
      <c r="S12" s="1135"/>
      <c r="T12" s="1135"/>
      <c r="U12" s="1135"/>
      <c r="V12" s="1135"/>
      <c r="W12" s="1135"/>
      <c r="X12" s="1135"/>
      <c r="Y12" s="1135"/>
      <c r="Z12" s="1135"/>
      <c r="AA12" s="1135"/>
      <c r="AB12" s="1135"/>
      <c r="AC12" s="1166" t="s">
        <v>1689</v>
      </c>
      <c r="AD12" s="1166"/>
      <c r="AE12" s="1166"/>
      <c r="AF12" s="1166"/>
      <c r="AG12" s="1168" t="s">
        <v>1690</v>
      </c>
      <c r="AH12" s="1168"/>
      <c r="AI12" s="1168"/>
      <c r="AJ12" s="1168"/>
      <c r="AK12" s="1168"/>
      <c r="AL12" s="1135" t="s">
        <v>1691</v>
      </c>
      <c r="AM12" s="1135"/>
      <c r="AN12" s="1135"/>
      <c r="AO12" s="1135"/>
      <c r="AP12" s="1135"/>
      <c r="AQ12" s="1135"/>
      <c r="AR12" s="1135"/>
      <c r="AS12" s="1135"/>
      <c r="AT12" s="1135"/>
      <c r="AU12" s="1135"/>
      <c r="AV12" s="1135"/>
      <c r="AW12" s="1135"/>
      <c r="AX12" s="1135"/>
      <c r="AY12" s="1135"/>
      <c r="AZ12" s="1135"/>
      <c r="BA12" s="1135"/>
      <c r="BB12" s="1135" t="s">
        <v>1692</v>
      </c>
      <c r="BC12" s="1135"/>
      <c r="BD12" s="1135"/>
      <c r="BE12" s="1135"/>
      <c r="BF12" s="1135"/>
      <c r="BG12" s="1135" t="s">
        <v>1693</v>
      </c>
      <c r="BH12" s="1136"/>
      <c r="BI12" s="970"/>
      <c r="BJ12" s="971"/>
      <c r="BK12" s="972"/>
      <c r="BL12" s="972"/>
    </row>
    <row r="13" spans="1:67" s="973" customFormat="1" ht="20.100000000000001" customHeight="1">
      <c r="A13" s="969"/>
      <c r="B13" s="1164"/>
      <c r="C13" s="1139"/>
      <c r="D13" s="1139"/>
      <c r="E13" s="1139"/>
      <c r="F13" s="1139"/>
      <c r="G13" s="1139"/>
      <c r="H13" s="1139"/>
      <c r="I13" s="1139"/>
      <c r="J13" s="1139"/>
      <c r="K13" s="1139"/>
      <c r="L13" s="1139"/>
      <c r="M13" s="1139"/>
      <c r="N13" s="1140"/>
      <c r="O13" s="1140"/>
      <c r="P13" s="1140"/>
      <c r="Q13" s="1139" t="s">
        <v>1694</v>
      </c>
      <c r="R13" s="1139"/>
      <c r="S13" s="1139"/>
      <c r="T13" s="1139"/>
      <c r="U13" s="1139" t="s">
        <v>1695</v>
      </c>
      <c r="V13" s="1139"/>
      <c r="W13" s="1139"/>
      <c r="X13" s="1139"/>
      <c r="Y13" s="1139" t="s">
        <v>1696</v>
      </c>
      <c r="Z13" s="1139"/>
      <c r="AA13" s="1139"/>
      <c r="AB13" s="1139"/>
      <c r="AC13" s="1167"/>
      <c r="AD13" s="1167"/>
      <c r="AE13" s="1167"/>
      <c r="AF13" s="1167"/>
      <c r="AG13" s="1169"/>
      <c r="AH13" s="1169"/>
      <c r="AI13" s="1169"/>
      <c r="AJ13" s="1169"/>
      <c r="AK13" s="1169"/>
      <c r="AL13" s="1139" t="s">
        <v>1697</v>
      </c>
      <c r="AM13" s="1139"/>
      <c r="AN13" s="1139"/>
      <c r="AO13" s="1139"/>
      <c r="AP13" s="1140" t="s">
        <v>1698</v>
      </c>
      <c r="AQ13" s="1140"/>
      <c r="AR13" s="1140"/>
      <c r="AS13" s="1140"/>
      <c r="AT13" s="1139" t="s">
        <v>1699</v>
      </c>
      <c r="AU13" s="1139"/>
      <c r="AV13" s="1139"/>
      <c r="AW13" s="1139"/>
      <c r="AX13" s="1139" t="s">
        <v>1700</v>
      </c>
      <c r="AY13" s="1139"/>
      <c r="AZ13" s="1139"/>
      <c r="BA13" s="1139"/>
      <c r="BB13" s="1137"/>
      <c r="BC13" s="1137"/>
      <c r="BD13" s="1137"/>
      <c r="BE13" s="1137"/>
      <c r="BF13" s="1137"/>
      <c r="BG13" s="1137"/>
      <c r="BH13" s="1138"/>
      <c r="BI13" s="970"/>
      <c r="BJ13" s="971"/>
      <c r="BK13" s="972"/>
      <c r="BL13" s="972"/>
    </row>
    <row r="14" spans="1:67" s="993" customFormat="1" ht="20.100000000000001" customHeight="1">
      <c r="A14" s="974"/>
      <c r="B14" s="1150" t="s">
        <v>1701</v>
      </c>
      <c r="C14" s="1151"/>
      <c r="D14" s="1151"/>
      <c r="E14" s="1151"/>
      <c r="F14" s="1151"/>
      <c r="G14" s="1151"/>
      <c r="H14" s="1152">
        <f>'5.2.1. 공사비 산출내역(대상액조서)'!J11</f>
        <v>36510</v>
      </c>
      <c r="I14" s="1152"/>
      <c r="J14" s="1152"/>
      <c r="K14" s="1152"/>
      <c r="L14" s="1152"/>
      <c r="M14" s="1152"/>
      <c r="N14" s="1153">
        <f>BC10</f>
        <v>0.11749999999999999</v>
      </c>
      <c r="O14" s="1153"/>
      <c r="P14" s="1153"/>
      <c r="Q14" s="1149">
        <f>ROUND(H14*N14,0)</f>
        <v>4290</v>
      </c>
      <c r="R14" s="1149"/>
      <c r="S14" s="1149"/>
      <c r="T14" s="1149"/>
      <c r="U14" s="1149">
        <f>ROUND(Q14*0.1,0)</f>
        <v>429</v>
      </c>
      <c r="V14" s="1149"/>
      <c r="W14" s="1149"/>
      <c r="X14" s="1149"/>
      <c r="Y14" s="1263">
        <f>SUM(Q14:X14)</f>
        <v>4719</v>
      </c>
      <c r="Z14" s="1263"/>
      <c r="AA14" s="1263"/>
      <c r="AB14" s="1263"/>
      <c r="AC14" s="1181">
        <f>ROUND(AL14/Y14,2)</f>
        <v>1</v>
      </c>
      <c r="AD14" s="1181"/>
      <c r="AE14" s="1181"/>
      <c r="AF14" s="1181"/>
      <c r="AG14" s="1149">
        <f>Q14-ROUND(AL14/1.1,0)</f>
        <v>0</v>
      </c>
      <c r="AH14" s="1149"/>
      <c r="AI14" s="1149"/>
      <c r="AJ14" s="1149"/>
      <c r="AK14" s="1149"/>
      <c r="AL14" s="1182">
        <f>Y14</f>
        <v>4719</v>
      </c>
      <c r="AM14" s="1182"/>
      <c r="AN14" s="1182"/>
      <c r="AO14" s="1182"/>
      <c r="AP14" s="1183">
        <v>1</v>
      </c>
      <c r="AQ14" s="1183"/>
      <c r="AR14" s="1183"/>
      <c r="AS14" s="1183"/>
      <c r="AT14" s="1149">
        <f>ROUND(AL14*AP14,0)</f>
        <v>4719</v>
      </c>
      <c r="AU14" s="1149"/>
      <c r="AV14" s="1149"/>
      <c r="AW14" s="1149"/>
      <c r="AX14" s="1149">
        <f>AL14-AT14</f>
        <v>0</v>
      </c>
      <c r="AY14" s="1149"/>
      <c r="AZ14" s="1149"/>
      <c r="BA14" s="1149"/>
      <c r="BB14" s="1149">
        <f>ROUNDDOWN(AG14+AT14,0)</f>
        <v>4719</v>
      </c>
      <c r="BC14" s="1149"/>
      <c r="BD14" s="1149"/>
      <c r="BE14" s="1149"/>
      <c r="BF14" s="1149"/>
      <c r="BG14" s="1178"/>
      <c r="BH14" s="1179"/>
      <c r="BK14" s="1262">
        <f>'[63]수지예산(1)'!C5</f>
        <v>140000</v>
      </c>
      <c r="BL14" s="1262"/>
      <c r="BM14" s="1262"/>
      <c r="BN14" s="1262"/>
      <c r="BO14" s="1262"/>
    </row>
    <row r="15" spans="1:67" s="973" customFormat="1" ht="20.100000000000001" customHeight="1">
      <c r="A15" s="994" t="s">
        <v>1702</v>
      </c>
      <c r="B15" s="994"/>
      <c r="C15" s="994"/>
      <c r="D15" s="994"/>
      <c r="E15" s="994"/>
      <c r="F15" s="994"/>
      <c r="G15" s="994"/>
      <c r="H15" s="994"/>
      <c r="I15" s="991"/>
      <c r="J15" s="991"/>
      <c r="K15" s="991"/>
      <c r="L15" s="991"/>
      <c r="M15" s="991"/>
      <c r="N15" s="991"/>
      <c r="O15" s="991"/>
      <c r="P15" s="991"/>
      <c r="Q15" s="991"/>
      <c r="R15" s="991"/>
      <c r="S15" s="991"/>
      <c r="T15" s="991"/>
      <c r="U15" s="991"/>
      <c r="V15" s="991"/>
      <c r="W15" s="993"/>
      <c r="X15" s="993"/>
      <c r="Y15" s="993"/>
      <c r="Z15" s="993"/>
      <c r="AA15" s="993"/>
      <c r="AB15" s="993"/>
      <c r="AC15" s="993"/>
      <c r="AD15" s="993"/>
      <c r="AE15" s="993"/>
      <c r="AF15" s="993"/>
      <c r="AG15" s="993"/>
      <c r="AH15" s="993"/>
      <c r="AI15" s="993"/>
      <c r="AJ15" s="993"/>
      <c r="AK15" s="993"/>
      <c r="AL15" s="993"/>
      <c r="AM15" s="993"/>
      <c r="AN15" s="993"/>
      <c r="AO15" s="993"/>
      <c r="AP15" s="993"/>
      <c r="AQ15" s="993"/>
      <c r="AR15" s="993"/>
      <c r="AS15" s="993"/>
      <c r="AT15" s="993"/>
      <c r="AU15" s="993"/>
      <c r="AV15" s="993"/>
      <c r="AW15" s="993"/>
      <c r="AX15" s="993"/>
      <c r="AY15" s="993"/>
      <c r="AZ15" s="993"/>
      <c r="BA15" s="993"/>
      <c r="BB15" s="993"/>
      <c r="BC15" s="993"/>
      <c r="BD15" s="993"/>
      <c r="BE15" s="993"/>
      <c r="BF15" s="993"/>
      <c r="BG15" s="993"/>
      <c r="BH15" s="993"/>
      <c r="BI15" s="970"/>
      <c r="BJ15" s="971"/>
    </row>
    <row r="16" spans="1:67" s="973" customFormat="1" ht="20.100000000000001" customHeight="1">
      <c r="B16" s="1180" t="s">
        <v>1703</v>
      </c>
      <c r="C16" s="1122"/>
      <c r="D16" s="1122"/>
      <c r="E16" s="1122"/>
      <c r="F16" s="1122"/>
      <c r="G16" s="1122"/>
      <c r="H16" s="1122"/>
      <c r="I16" s="1154" t="s">
        <v>1704</v>
      </c>
      <c r="J16" s="1155"/>
      <c r="K16" s="1156"/>
      <c r="L16" s="1154" t="s">
        <v>1705</v>
      </c>
      <c r="M16" s="1155"/>
      <c r="N16" s="1156"/>
      <c r="O16" s="1154" t="s">
        <v>1706</v>
      </c>
      <c r="P16" s="1155"/>
      <c r="Q16" s="1155"/>
      <c r="R16" s="1156"/>
      <c r="S16" s="1154" t="s">
        <v>1707</v>
      </c>
      <c r="T16" s="1155"/>
      <c r="U16" s="1155"/>
      <c r="V16" s="1156"/>
      <c r="W16" s="1154" t="s">
        <v>1708</v>
      </c>
      <c r="X16" s="1155"/>
      <c r="Y16" s="1155"/>
      <c r="Z16" s="1156"/>
      <c r="AA16" s="1154" t="s">
        <v>1709</v>
      </c>
      <c r="AB16" s="1155"/>
      <c r="AC16" s="1155"/>
      <c r="AD16" s="1156"/>
      <c r="AE16" s="1154" t="s">
        <v>1710</v>
      </c>
      <c r="AF16" s="1155"/>
      <c r="AG16" s="1155"/>
      <c r="AH16" s="1156"/>
      <c r="AI16" s="1154" t="s">
        <v>1711</v>
      </c>
      <c r="AJ16" s="1155"/>
      <c r="AK16" s="1155"/>
      <c r="AL16" s="1156"/>
      <c r="AM16" s="1154" t="s">
        <v>1712</v>
      </c>
      <c r="AN16" s="1155"/>
      <c r="AO16" s="1155"/>
      <c r="AP16" s="1156"/>
      <c r="AQ16" s="1154" t="s">
        <v>1713</v>
      </c>
      <c r="AR16" s="1155"/>
      <c r="AS16" s="1155"/>
      <c r="AT16" s="1156"/>
      <c r="AU16" s="1154" t="s">
        <v>1714</v>
      </c>
      <c r="AV16" s="1155"/>
      <c r="AW16" s="1155"/>
      <c r="AX16" s="1156"/>
      <c r="AY16" s="1154" t="s">
        <v>1715</v>
      </c>
      <c r="AZ16" s="1155"/>
      <c r="BA16" s="1155"/>
      <c r="BB16" s="1156"/>
      <c r="BC16" s="1154" t="s">
        <v>1716</v>
      </c>
      <c r="BD16" s="1155"/>
      <c r="BE16" s="1155"/>
      <c r="BF16" s="1156"/>
      <c r="BG16" s="1124" t="s">
        <v>1717</v>
      </c>
      <c r="BH16" s="1125"/>
      <c r="BI16" s="970"/>
      <c r="BJ16" s="971"/>
    </row>
    <row r="17" spans="1:64" s="973" customFormat="1" ht="20.100000000000001" customHeight="1">
      <c r="B17" s="1172" t="s">
        <v>1718</v>
      </c>
      <c r="C17" s="1173"/>
      <c r="D17" s="1173"/>
      <c r="E17" s="1173"/>
      <c r="F17" s="1173"/>
      <c r="G17" s="1173"/>
      <c r="H17" s="1173"/>
      <c r="I17" s="1157"/>
      <c r="J17" s="1158"/>
      <c r="K17" s="1159"/>
      <c r="L17" s="1157"/>
      <c r="M17" s="1158"/>
      <c r="N17" s="1159"/>
      <c r="O17" s="1157"/>
      <c r="P17" s="1158"/>
      <c r="Q17" s="1158"/>
      <c r="R17" s="1159"/>
      <c r="S17" s="1157"/>
      <c r="T17" s="1158"/>
      <c r="U17" s="1158"/>
      <c r="V17" s="1159"/>
      <c r="W17" s="1157"/>
      <c r="X17" s="1158"/>
      <c r="Y17" s="1158"/>
      <c r="Z17" s="1159"/>
      <c r="AA17" s="1157"/>
      <c r="AB17" s="1158"/>
      <c r="AC17" s="1158"/>
      <c r="AD17" s="1159"/>
      <c r="AE17" s="1157"/>
      <c r="AF17" s="1158"/>
      <c r="AG17" s="1158"/>
      <c r="AH17" s="1159"/>
      <c r="AI17" s="1157"/>
      <c r="AJ17" s="1158"/>
      <c r="AK17" s="1158"/>
      <c r="AL17" s="1159"/>
      <c r="AM17" s="1157"/>
      <c r="AN17" s="1158"/>
      <c r="AO17" s="1158"/>
      <c r="AP17" s="1159"/>
      <c r="AQ17" s="1157"/>
      <c r="AR17" s="1158"/>
      <c r="AS17" s="1158"/>
      <c r="AT17" s="1159"/>
      <c r="AU17" s="1157"/>
      <c r="AV17" s="1158"/>
      <c r="AW17" s="1158"/>
      <c r="AX17" s="1159"/>
      <c r="AY17" s="1157"/>
      <c r="AZ17" s="1158"/>
      <c r="BA17" s="1158"/>
      <c r="BB17" s="1159"/>
      <c r="BC17" s="1157"/>
      <c r="BD17" s="1158"/>
      <c r="BE17" s="1158"/>
      <c r="BF17" s="1159"/>
      <c r="BG17" s="1126"/>
      <c r="BH17" s="1127"/>
      <c r="BI17" s="995"/>
      <c r="BJ17" s="996"/>
    </row>
    <row r="18" spans="1:64" s="973" customFormat="1" ht="20.100000000000001" customHeight="1">
      <c r="B18" s="1264" t="s">
        <v>1719</v>
      </c>
      <c r="C18" s="1265"/>
      <c r="D18" s="1265"/>
      <c r="E18" s="1265"/>
      <c r="F18" s="1270" t="s">
        <v>1720</v>
      </c>
      <c r="G18" s="1271"/>
      <c r="H18" s="1272"/>
      <c r="I18" s="1273">
        <f>'시설부대경비 요율'!K8</f>
        <v>11.75</v>
      </c>
      <c r="J18" s="1274"/>
      <c r="K18" s="1275"/>
      <c r="L18" s="1273">
        <f>'시설부대경비 요율'!K9</f>
        <v>10.49</v>
      </c>
      <c r="M18" s="1274"/>
      <c r="N18" s="1275"/>
      <c r="O18" s="1273">
        <f>'시설부대경비 요율'!K10</f>
        <v>9.66</v>
      </c>
      <c r="P18" s="1274"/>
      <c r="Q18" s="1274"/>
      <c r="R18" s="1275"/>
      <c r="S18" s="1273">
        <f>'시설부대경비 요율'!K11</f>
        <v>7.34</v>
      </c>
      <c r="T18" s="1274"/>
      <c r="U18" s="1274"/>
      <c r="V18" s="1275"/>
      <c r="W18" s="1273">
        <f>'시설부대경비 요율'!K12</f>
        <v>6.24</v>
      </c>
      <c r="X18" s="1274"/>
      <c r="Y18" s="1274"/>
      <c r="Z18" s="1275"/>
      <c r="AA18" s="1273">
        <f>'시설부대경비 요율'!K13</f>
        <v>5.48</v>
      </c>
      <c r="AB18" s="1274"/>
      <c r="AC18" s="1274"/>
      <c r="AD18" s="1275"/>
      <c r="AE18" s="1273">
        <f>'시설부대경비 요율'!K14</f>
        <v>4.96</v>
      </c>
      <c r="AF18" s="1274"/>
      <c r="AG18" s="1274"/>
      <c r="AH18" s="1275"/>
      <c r="AI18" s="1273">
        <f>'시설부대경비 요율'!K15</f>
        <v>4.38</v>
      </c>
      <c r="AJ18" s="1274"/>
      <c r="AK18" s="1274"/>
      <c r="AL18" s="1275"/>
      <c r="AM18" s="1273">
        <f>'시설부대경비 요율'!K16</f>
        <v>3.93</v>
      </c>
      <c r="AN18" s="1274"/>
      <c r="AO18" s="1274"/>
      <c r="AP18" s="1275"/>
      <c r="AQ18" s="1273">
        <f>'시설부대경비 요율'!K17</f>
        <v>3.44</v>
      </c>
      <c r="AR18" s="1274"/>
      <c r="AS18" s="1274"/>
      <c r="AT18" s="1275"/>
      <c r="AU18" s="1273">
        <f>'시설부대경비 요율'!K18</f>
        <v>3.11</v>
      </c>
      <c r="AV18" s="1274"/>
      <c r="AW18" s="1274"/>
      <c r="AX18" s="1275"/>
      <c r="AY18" s="1273">
        <f>'시설부대경비 요율'!K19</f>
        <v>2.73</v>
      </c>
      <c r="AZ18" s="1274"/>
      <c r="BA18" s="1274"/>
      <c r="BB18" s="1275"/>
      <c r="BC18" s="1273">
        <f>'시설부대경비 요율'!K20</f>
        <v>2.3199999999999998</v>
      </c>
      <c r="BD18" s="1274"/>
      <c r="BE18" s="1274"/>
      <c r="BF18" s="1275"/>
      <c r="BG18" s="1282"/>
      <c r="BH18" s="1283"/>
      <c r="BI18" s="996"/>
      <c r="BJ18" s="996"/>
    </row>
    <row r="19" spans="1:64" s="993" customFormat="1" ht="20.100000000000001" customHeight="1">
      <c r="A19" s="973"/>
      <c r="B19" s="1266"/>
      <c r="C19" s="1267"/>
      <c r="D19" s="1267"/>
      <c r="E19" s="1267"/>
      <c r="F19" s="1288" t="s">
        <v>1721</v>
      </c>
      <c r="G19" s="1289"/>
      <c r="H19" s="1290"/>
      <c r="I19" s="1279">
        <f>'시설부대경비 요율'!L8</f>
        <v>13.1</v>
      </c>
      <c r="J19" s="1280"/>
      <c r="K19" s="1281"/>
      <c r="L19" s="1279">
        <f>'시설부대경비 요율'!L9</f>
        <v>11.65</v>
      </c>
      <c r="M19" s="1280"/>
      <c r="N19" s="1281"/>
      <c r="O19" s="1279">
        <f>'시설부대경비 요율'!L10</f>
        <v>10.73</v>
      </c>
      <c r="P19" s="1280"/>
      <c r="Q19" s="1280"/>
      <c r="R19" s="1281"/>
      <c r="S19" s="1279">
        <f>'시설부대경비 요율'!L11</f>
        <v>8.14</v>
      </c>
      <c r="T19" s="1280"/>
      <c r="U19" s="1280"/>
      <c r="V19" s="1281"/>
      <c r="W19" s="1279">
        <f>'시설부대경비 요율'!L12</f>
        <v>6.92</v>
      </c>
      <c r="X19" s="1280"/>
      <c r="Y19" s="1280"/>
      <c r="Z19" s="1281"/>
      <c r="AA19" s="1279">
        <f>'시설부대경비 요율'!L13</f>
        <v>6.09</v>
      </c>
      <c r="AB19" s="1280"/>
      <c r="AC19" s="1280"/>
      <c r="AD19" s="1281"/>
      <c r="AE19" s="1279">
        <f>'시설부대경비 요율'!L14</f>
        <v>5.52</v>
      </c>
      <c r="AF19" s="1280"/>
      <c r="AG19" s="1280"/>
      <c r="AH19" s="1281"/>
      <c r="AI19" s="1279">
        <f>'시설부대경비 요율'!L15</f>
        <v>4.87</v>
      </c>
      <c r="AJ19" s="1280"/>
      <c r="AK19" s="1280"/>
      <c r="AL19" s="1281"/>
      <c r="AM19" s="1279">
        <f>'시설부대경비 요율'!L16</f>
        <v>4.3600000000000003</v>
      </c>
      <c r="AN19" s="1280"/>
      <c r="AO19" s="1280"/>
      <c r="AP19" s="1281"/>
      <c r="AQ19" s="1279">
        <f>'시설부대경비 요율'!L17</f>
        <v>3.82</v>
      </c>
      <c r="AR19" s="1280"/>
      <c r="AS19" s="1280"/>
      <c r="AT19" s="1281"/>
      <c r="AU19" s="1279">
        <f>'시설부대경비 요율'!L18</f>
        <v>3.45</v>
      </c>
      <c r="AV19" s="1280"/>
      <c r="AW19" s="1280"/>
      <c r="AX19" s="1281"/>
      <c r="AY19" s="1279">
        <f>'시설부대경비 요율'!L19</f>
        <v>3.03</v>
      </c>
      <c r="AZ19" s="1280"/>
      <c r="BA19" s="1280"/>
      <c r="BB19" s="1281"/>
      <c r="BC19" s="1279">
        <f>'시설부대경비 요율'!L20</f>
        <v>2.57</v>
      </c>
      <c r="BD19" s="1280"/>
      <c r="BE19" s="1280"/>
      <c r="BF19" s="1281"/>
      <c r="BG19" s="1284"/>
      <c r="BH19" s="1285"/>
    </row>
    <row r="20" spans="1:64" s="973" customFormat="1" ht="20.100000000000001" customHeight="1">
      <c r="B20" s="1268"/>
      <c r="C20" s="1269"/>
      <c r="D20" s="1269"/>
      <c r="E20" s="1269"/>
      <c r="F20" s="1291" t="s">
        <v>1722</v>
      </c>
      <c r="G20" s="1292"/>
      <c r="H20" s="1293"/>
      <c r="I20" s="1276">
        <f>'시설부대경비 요율'!M8</f>
        <v>14.44</v>
      </c>
      <c r="J20" s="1277"/>
      <c r="K20" s="1278"/>
      <c r="L20" s="1276">
        <f>'시설부대경비 요율'!M9</f>
        <v>12.81</v>
      </c>
      <c r="M20" s="1277"/>
      <c r="N20" s="1278"/>
      <c r="O20" s="1276">
        <f>'시설부대경비 요율'!M10</f>
        <v>11.8</v>
      </c>
      <c r="P20" s="1277"/>
      <c r="Q20" s="1277"/>
      <c r="R20" s="1278"/>
      <c r="S20" s="1276">
        <f>'시설부대경비 요율'!M11</f>
        <v>8.9700000000000006</v>
      </c>
      <c r="T20" s="1277"/>
      <c r="U20" s="1277"/>
      <c r="V20" s="1278"/>
      <c r="W20" s="1276">
        <f>'시설부대경비 요율'!M12</f>
        <v>7.62</v>
      </c>
      <c r="X20" s="1277"/>
      <c r="Y20" s="1277"/>
      <c r="Z20" s="1278"/>
      <c r="AA20" s="1276">
        <f>'시설부대경비 요율'!M13</f>
        <v>6.7</v>
      </c>
      <c r="AB20" s="1277"/>
      <c r="AC20" s="1277"/>
      <c r="AD20" s="1278"/>
      <c r="AE20" s="1276">
        <f>'시설부대경비 요율'!M14</f>
        <v>6.07</v>
      </c>
      <c r="AF20" s="1277"/>
      <c r="AG20" s="1277"/>
      <c r="AH20" s="1278"/>
      <c r="AI20" s="1276">
        <f>'시설부대경비 요율'!M15</f>
        <v>5.35</v>
      </c>
      <c r="AJ20" s="1277"/>
      <c r="AK20" s="1277"/>
      <c r="AL20" s="1278"/>
      <c r="AM20" s="1276">
        <f>'시설부대경비 요율'!M16</f>
        <v>4.79</v>
      </c>
      <c r="AN20" s="1277"/>
      <c r="AO20" s="1277"/>
      <c r="AP20" s="1278"/>
      <c r="AQ20" s="1276">
        <f>'시설부대경비 요율'!M17</f>
        <v>4.21</v>
      </c>
      <c r="AR20" s="1277"/>
      <c r="AS20" s="1277"/>
      <c r="AT20" s="1278"/>
      <c r="AU20" s="1276">
        <f>'시설부대경비 요율'!M18</f>
        <v>3.79</v>
      </c>
      <c r="AV20" s="1277"/>
      <c r="AW20" s="1277"/>
      <c r="AX20" s="1278"/>
      <c r="AY20" s="1276">
        <f>'시설부대경비 요율'!M19</f>
        <v>3.32</v>
      </c>
      <c r="AZ20" s="1277"/>
      <c r="BA20" s="1277"/>
      <c r="BB20" s="1278"/>
      <c r="BC20" s="1276">
        <f>'시설부대경비 요율'!M20</f>
        <v>2.82</v>
      </c>
      <c r="BD20" s="1277"/>
      <c r="BE20" s="1277"/>
      <c r="BF20" s="1278"/>
      <c r="BG20" s="1286"/>
      <c r="BH20" s="1287"/>
      <c r="BI20" s="970"/>
      <c r="BJ20" s="971"/>
      <c r="BK20" s="972"/>
      <c r="BL20" s="972"/>
    </row>
    <row r="21" spans="1:64" s="973" customFormat="1" ht="12" customHeight="1">
      <c r="BI21" s="970"/>
      <c r="BJ21" s="971"/>
      <c r="BK21" s="972"/>
      <c r="BL21" s="972"/>
    </row>
    <row r="22" spans="1:64" ht="20.100000000000001" customHeight="1">
      <c r="A22" s="966" t="s">
        <v>1723</v>
      </c>
      <c r="B22" s="967"/>
      <c r="C22" s="967"/>
      <c r="D22" s="967"/>
      <c r="E22" s="967"/>
      <c r="F22" s="967"/>
      <c r="G22" s="967"/>
      <c r="H22" s="967"/>
      <c r="I22" s="967"/>
      <c r="J22" s="967"/>
      <c r="K22" s="967"/>
      <c r="L22" s="967"/>
      <c r="M22" s="967"/>
      <c r="N22" s="967"/>
      <c r="O22" s="967"/>
      <c r="P22" s="967"/>
      <c r="Q22" s="967"/>
      <c r="R22" s="967"/>
      <c r="S22" s="967"/>
      <c r="T22" s="967"/>
      <c r="U22" s="967"/>
      <c r="V22" s="967"/>
      <c r="W22" s="967"/>
      <c r="X22" s="967"/>
      <c r="Y22" s="967"/>
      <c r="Z22" s="967"/>
      <c r="AA22" s="967"/>
      <c r="AB22" s="967"/>
      <c r="AC22" s="967"/>
      <c r="AD22" s="967"/>
      <c r="AE22" s="967"/>
      <c r="AF22" s="967"/>
      <c r="AG22" s="967"/>
      <c r="AH22" s="967"/>
      <c r="AI22" s="967"/>
      <c r="AJ22" s="967"/>
      <c r="AK22" s="967"/>
      <c r="AL22" s="967"/>
      <c r="AM22" s="967"/>
      <c r="AN22" s="967"/>
      <c r="AO22" s="967"/>
      <c r="AP22" s="967"/>
      <c r="AQ22" s="967"/>
      <c r="AR22" s="967"/>
      <c r="AS22" s="967"/>
      <c r="AT22" s="967"/>
      <c r="AU22" s="967"/>
      <c r="AV22" s="967"/>
      <c r="AW22" s="967"/>
      <c r="AX22" s="967"/>
      <c r="AY22" s="967"/>
      <c r="AZ22" s="967"/>
      <c r="BA22" s="967"/>
      <c r="BB22" s="967"/>
      <c r="BC22" s="967"/>
      <c r="BD22" s="967"/>
      <c r="BE22" s="967"/>
      <c r="BF22" s="967"/>
      <c r="BG22" s="967"/>
      <c r="BH22" s="983"/>
    </row>
    <row r="23" spans="1:64" s="973" customFormat="1" ht="20.100000000000001" customHeight="1">
      <c r="A23" s="984" t="s">
        <v>1724</v>
      </c>
      <c r="C23" s="972"/>
      <c r="D23" s="972"/>
      <c r="E23" s="972"/>
      <c r="F23" s="972"/>
      <c r="G23" s="972"/>
      <c r="H23" s="972"/>
      <c r="I23" s="1170">
        <f>IF($S27&lt;'시설부대경비 요율'!$Q8,'시설부대경비 요율'!$R8,IF($S27&gt;'시설부대경비 요율'!$Q13,'시설부대경비 요율'!$R14,INDEX('시설부대경비 요율'!$Q$8:$R$14,MATCH($S27,'시설부대경비 요율'!$Q$8:$Q$14,1),2)))</f>
        <v>20</v>
      </c>
      <c r="J23" s="1170"/>
      <c r="K23" s="1170"/>
      <c r="L23" s="1170"/>
      <c r="M23" s="985" t="s">
        <v>1683</v>
      </c>
      <c r="N23" s="985"/>
      <c r="O23" s="1171">
        <f>I23</f>
        <v>20</v>
      </c>
      <c r="P23" s="1171"/>
      <c r="Q23" s="1171"/>
      <c r="R23" s="1171"/>
      <c r="S23" s="986" t="s">
        <v>1383</v>
      </c>
      <c r="T23" s="1170">
        <f>IF($S27&lt;'시설부대경비 요율'!$Q8,'시설부대경비 요율'!$R8,IF($S27&gt;'시설부대경비 요율'!$Q13,'시설부대경비 요율'!$R14,INDEX('시설부대경비 요율'!$Q$8:$R$14,MATCH($S27,'시설부대경비 요율'!$Q$8:$Q$14,1)+1,2)))</f>
        <v>20</v>
      </c>
      <c r="U23" s="1170"/>
      <c r="V23" s="1170"/>
      <c r="W23" s="1170"/>
      <c r="X23" s="973" t="s">
        <v>1579</v>
      </c>
      <c r="Y23" s="972" t="s">
        <v>1580</v>
      </c>
      <c r="Z23" s="973" t="s">
        <v>1581</v>
      </c>
      <c r="AA23" s="1160">
        <f>S27</f>
        <v>0</v>
      </c>
      <c r="AB23" s="1160"/>
      <c r="AC23" s="1160"/>
      <c r="AD23" s="1160"/>
      <c r="AE23" s="1160"/>
      <c r="AF23" s="987" t="s">
        <v>1383</v>
      </c>
      <c r="AG23" s="1160">
        <f>IF($S27&lt;'시설부대경비 요율'!$Q8,'시설부대경비 요율'!$Q7,IF($S27&gt;'시설부대경비 요율'!$Q13,0,INDEX('시설부대경비 요율'!$Q$8:$R$14,MATCH($S27,'시설부대경비 요율'!$Q$8:$Q$14,1),1)))</f>
        <v>0</v>
      </c>
      <c r="AH23" s="1160"/>
      <c r="AI23" s="1160"/>
      <c r="AJ23" s="1160"/>
      <c r="AK23" s="1160"/>
      <c r="AL23" s="972" t="s">
        <v>1579</v>
      </c>
      <c r="AM23" s="972"/>
      <c r="AN23" s="988" t="s">
        <v>1582</v>
      </c>
      <c r="AO23" s="972" t="s">
        <v>1581</v>
      </c>
      <c r="AP23" s="1160">
        <f>IF($S27&lt;'시설부대경비 요율'!$Q8,'시설부대경비 요율'!$Q8,IF($S27&gt;'시설부대경비 요율'!$Q13,'시설부대경비 요율'!$Q14,INDEX('시설부대경비 요율'!$Q$8:$R$14,MATCH($S27,'시설부대경비 요율'!$Q$8:$Q$14,1)+1,1)))</f>
        <v>500000</v>
      </c>
      <c r="AQ23" s="1160"/>
      <c r="AR23" s="1160"/>
      <c r="AS23" s="1160"/>
      <c r="AT23" s="1160"/>
      <c r="AU23" s="989" t="s">
        <v>1383</v>
      </c>
      <c r="AV23" s="1160">
        <f>IF($S27&lt;'시설부대경비 요율'!$Q8,'시설부대경비 요율'!$Q7,IF($S27&gt;'시설부대경비 요율'!$Q13,0,INDEX('시설부대경비 요율'!$Q$8:$R$14,MATCH($S27,'시설부대경비 요율'!$Q$8:$Q$14,1),1)))</f>
        <v>0</v>
      </c>
      <c r="AW23" s="1160"/>
      <c r="AX23" s="1160"/>
      <c r="AY23" s="1160"/>
      <c r="AZ23" s="1160"/>
      <c r="BA23" s="990" t="s">
        <v>1725</v>
      </c>
      <c r="BB23" s="990"/>
      <c r="BC23" s="1161">
        <f>TRUNC(I23-((O23-T23)*(AA23-AG23)/(AP23-AV23)),2)/100</f>
        <v>0.2</v>
      </c>
      <c r="BD23" s="1161"/>
      <c r="BE23" s="1161"/>
      <c r="BF23" s="1161"/>
      <c r="BG23" s="1161"/>
    </row>
    <row r="24" spans="1:64" s="993" customFormat="1" ht="20.100000000000001" customHeight="1">
      <c r="A24" s="984" t="s">
        <v>1726</v>
      </c>
      <c r="B24" s="984"/>
      <c r="C24" s="984"/>
      <c r="D24" s="984"/>
      <c r="E24" s="984"/>
      <c r="F24" s="984"/>
      <c r="G24" s="984"/>
      <c r="H24" s="984"/>
      <c r="I24" s="991"/>
      <c r="J24" s="991"/>
      <c r="K24" s="991"/>
      <c r="L24" s="991"/>
      <c r="M24" s="991"/>
      <c r="N24" s="991"/>
      <c r="O24" s="991"/>
      <c r="P24" s="991"/>
      <c r="Q24" s="991"/>
      <c r="R24" s="991"/>
      <c r="S24" s="991"/>
      <c r="T24" s="991"/>
      <c r="U24" s="991"/>
      <c r="V24" s="991"/>
      <c r="W24" s="991"/>
      <c r="X24" s="991"/>
      <c r="Y24" s="992"/>
      <c r="AF24" s="968" t="s">
        <v>1568</v>
      </c>
      <c r="AH24" s="994" t="s">
        <v>1727</v>
      </c>
    </row>
    <row r="25" spans="1:64" s="973" customFormat="1" ht="20.100000000000001" customHeight="1">
      <c r="A25" s="969"/>
      <c r="B25" s="1192" t="s">
        <v>1657</v>
      </c>
      <c r="C25" s="1193"/>
      <c r="D25" s="1193"/>
      <c r="E25" s="1193"/>
      <c r="F25" s="1193"/>
      <c r="G25" s="1193"/>
      <c r="H25" s="1193"/>
      <c r="I25" s="1196" t="s">
        <v>1728</v>
      </c>
      <c r="J25" s="1197"/>
      <c r="K25" s="1197"/>
      <c r="L25" s="1197"/>
      <c r="M25" s="1197"/>
      <c r="N25" s="1197"/>
      <c r="O25" s="1197"/>
      <c r="P25" s="1197"/>
      <c r="Q25" s="1197"/>
      <c r="R25" s="1197"/>
      <c r="S25" s="1197"/>
      <c r="T25" s="1197"/>
      <c r="U25" s="1197"/>
      <c r="V25" s="1197"/>
      <c r="W25" s="1197"/>
      <c r="X25" s="1154" t="s">
        <v>1729</v>
      </c>
      <c r="Y25" s="1155"/>
      <c r="Z25" s="1156"/>
      <c r="AA25" s="1245" t="s">
        <v>1730</v>
      </c>
      <c r="AB25" s="1122"/>
      <c r="AC25" s="1122"/>
      <c r="AD25" s="1122"/>
      <c r="AE25" s="1122"/>
      <c r="AF25" s="1246"/>
      <c r="AG25" s="999"/>
      <c r="AH25" s="1250" t="s">
        <v>1731</v>
      </c>
      <c r="AI25" s="1155"/>
      <c r="AJ25" s="1155"/>
      <c r="AK25" s="1156"/>
      <c r="AL25" s="1155" t="s">
        <v>1732</v>
      </c>
      <c r="AM25" s="1155"/>
      <c r="AN25" s="1156"/>
      <c r="AO25" s="1154" t="s">
        <v>1733</v>
      </c>
      <c r="AP25" s="1155"/>
      <c r="AQ25" s="1156"/>
      <c r="AR25" s="1154" t="s">
        <v>1734</v>
      </c>
      <c r="AS25" s="1155"/>
      <c r="AT25" s="1156"/>
      <c r="AU25" s="1154" t="s">
        <v>1735</v>
      </c>
      <c r="AV25" s="1155"/>
      <c r="AW25" s="1156"/>
      <c r="AX25" s="1154" t="s">
        <v>1736</v>
      </c>
      <c r="AY25" s="1155"/>
      <c r="AZ25" s="1156"/>
      <c r="BA25" s="1154" t="s">
        <v>1737</v>
      </c>
      <c r="BB25" s="1155"/>
      <c r="BC25" s="1156"/>
      <c r="BD25" s="1154" t="s">
        <v>1738</v>
      </c>
      <c r="BE25" s="1155"/>
      <c r="BF25" s="1156"/>
      <c r="BG25" s="1124" t="s">
        <v>60</v>
      </c>
      <c r="BH25" s="1125"/>
      <c r="BI25" s="970"/>
      <c r="BJ25" s="971"/>
      <c r="BK25" s="972"/>
      <c r="BL25" s="972"/>
    </row>
    <row r="26" spans="1:64" s="973" customFormat="1" ht="24.95" customHeight="1">
      <c r="A26" s="969"/>
      <c r="B26" s="1194"/>
      <c r="C26" s="1195"/>
      <c r="D26" s="1195"/>
      <c r="E26" s="1195"/>
      <c r="F26" s="1195"/>
      <c r="G26" s="1195"/>
      <c r="H26" s="1195"/>
      <c r="I26" s="1231" t="s">
        <v>1739</v>
      </c>
      <c r="J26" s="1298"/>
      <c r="K26" s="1298"/>
      <c r="L26" s="1298"/>
      <c r="M26" s="1299"/>
      <c r="N26" s="1231"/>
      <c r="O26" s="1298"/>
      <c r="P26" s="1298"/>
      <c r="Q26" s="1298"/>
      <c r="R26" s="1299"/>
      <c r="S26" s="1234" t="s">
        <v>1740</v>
      </c>
      <c r="T26" s="1235"/>
      <c r="U26" s="1235"/>
      <c r="V26" s="1235"/>
      <c r="W26" s="1236"/>
      <c r="X26" s="1157"/>
      <c r="Y26" s="1158"/>
      <c r="Z26" s="1159"/>
      <c r="AA26" s="1247"/>
      <c r="AB26" s="1248"/>
      <c r="AC26" s="1248"/>
      <c r="AD26" s="1248"/>
      <c r="AE26" s="1248"/>
      <c r="AF26" s="1249"/>
      <c r="AG26" s="999"/>
      <c r="AH26" s="1172" t="s">
        <v>57</v>
      </c>
      <c r="AI26" s="1173"/>
      <c r="AJ26" s="1173"/>
      <c r="AK26" s="1174"/>
      <c r="AL26" s="1158"/>
      <c r="AM26" s="1158"/>
      <c r="AN26" s="1159"/>
      <c r="AO26" s="1157"/>
      <c r="AP26" s="1158"/>
      <c r="AQ26" s="1159"/>
      <c r="AR26" s="1157"/>
      <c r="AS26" s="1158"/>
      <c r="AT26" s="1159"/>
      <c r="AU26" s="1157"/>
      <c r="AV26" s="1158"/>
      <c r="AW26" s="1159"/>
      <c r="AX26" s="1157"/>
      <c r="AY26" s="1158"/>
      <c r="AZ26" s="1159"/>
      <c r="BA26" s="1157"/>
      <c r="BB26" s="1158"/>
      <c r="BC26" s="1159"/>
      <c r="BD26" s="1157"/>
      <c r="BE26" s="1158"/>
      <c r="BF26" s="1159"/>
      <c r="BG26" s="1126"/>
      <c r="BH26" s="1127"/>
      <c r="BI26" s="970"/>
      <c r="BJ26" s="971"/>
      <c r="BK26" s="972"/>
      <c r="BL26" s="972"/>
    </row>
    <row r="27" spans="1:64" s="973" customFormat="1" ht="24.95" customHeight="1">
      <c r="A27" s="974"/>
      <c r="B27" s="1141" t="s">
        <v>1741</v>
      </c>
      <c r="C27" s="1142"/>
      <c r="D27" s="1142"/>
      <c r="E27" s="1142"/>
      <c r="F27" s="1142"/>
      <c r="G27" s="1142"/>
      <c r="H27" s="1142"/>
      <c r="I27" s="1237"/>
      <c r="J27" s="1238"/>
      <c r="K27" s="1238"/>
      <c r="L27" s="1238"/>
      <c r="M27" s="1294"/>
      <c r="N27" s="1237"/>
      <c r="O27" s="1238"/>
      <c r="P27" s="1238"/>
      <c r="Q27" s="1238"/>
      <c r="R27" s="1238"/>
      <c r="S27" s="1237">
        <f>SUM(I27:R27)</f>
        <v>0</v>
      </c>
      <c r="T27" s="1238"/>
      <c r="U27" s="1238"/>
      <c r="V27" s="1238"/>
      <c r="W27" s="1294"/>
      <c r="X27" s="1239">
        <f>BC23</f>
        <v>0.2</v>
      </c>
      <c r="Y27" s="1240"/>
      <c r="Z27" s="1241"/>
      <c r="AA27" s="1295">
        <f>ROUND(S27*X27,0)</f>
        <v>0</v>
      </c>
      <c r="AB27" s="1296"/>
      <c r="AC27" s="1296"/>
      <c r="AD27" s="1296"/>
      <c r="AE27" s="1296"/>
      <c r="AF27" s="1297"/>
      <c r="AG27" s="1000"/>
      <c r="AH27" s="1300" t="s">
        <v>1742</v>
      </c>
      <c r="AI27" s="1255"/>
      <c r="AJ27" s="1255"/>
      <c r="AK27" s="1256"/>
      <c r="AL27" s="1252">
        <v>20</v>
      </c>
      <c r="AM27" s="1252"/>
      <c r="AN27" s="1253"/>
      <c r="AO27" s="1251">
        <v>10</v>
      </c>
      <c r="AP27" s="1252"/>
      <c r="AQ27" s="1253"/>
      <c r="AR27" s="1251">
        <v>9</v>
      </c>
      <c r="AS27" s="1252"/>
      <c r="AT27" s="1253"/>
      <c r="AU27" s="1251">
        <v>8</v>
      </c>
      <c r="AV27" s="1252"/>
      <c r="AW27" s="1253"/>
      <c r="AX27" s="1251">
        <v>7</v>
      </c>
      <c r="AY27" s="1252"/>
      <c r="AZ27" s="1253"/>
      <c r="BA27" s="1251">
        <v>6</v>
      </c>
      <c r="BB27" s="1252"/>
      <c r="BC27" s="1253"/>
      <c r="BD27" s="1251">
        <v>5</v>
      </c>
      <c r="BE27" s="1252"/>
      <c r="BF27" s="1253"/>
      <c r="BG27" s="1147"/>
      <c r="BH27" s="1148"/>
      <c r="BI27" s="970"/>
      <c r="BJ27" s="971"/>
      <c r="BK27" s="972"/>
      <c r="BL27" s="972"/>
    </row>
    <row r="28" spans="1:64" s="993" customFormat="1" ht="23.1" customHeight="1">
      <c r="A28" s="994"/>
      <c r="B28" s="994"/>
      <c r="C28" s="994"/>
      <c r="D28" s="994"/>
      <c r="E28" s="994"/>
      <c r="F28" s="994"/>
      <c r="G28" s="994"/>
      <c r="H28" s="994"/>
      <c r="I28" s="991"/>
      <c r="J28" s="991"/>
      <c r="K28" s="991"/>
      <c r="L28" s="991"/>
      <c r="M28" s="991"/>
      <c r="N28" s="991"/>
      <c r="O28" s="991"/>
      <c r="P28" s="991"/>
      <c r="Q28" s="991"/>
      <c r="R28" s="991"/>
      <c r="S28" s="991"/>
      <c r="T28" s="991"/>
      <c r="U28" s="991"/>
      <c r="V28" s="991"/>
    </row>
    <row r="29" spans="1:64" s="973" customFormat="1" ht="23.1" customHeight="1"/>
    <row r="30" spans="1:64" s="973" customFormat="1" ht="23.1" customHeight="1"/>
    <row r="31" spans="1:64" s="973" customFormat="1" ht="23.1" customHeight="1"/>
    <row r="32" spans="1:64" s="973" customFormat="1" ht="23.1" customHeight="1"/>
    <row r="33" spans="1:37" s="973" customFormat="1" ht="23.1" customHeight="1"/>
    <row r="34" spans="1:37" s="973" customFormat="1" ht="23.1" customHeight="1">
      <c r="A34" s="965"/>
      <c r="B34" s="965"/>
      <c r="C34" s="965"/>
      <c r="D34" s="965"/>
      <c r="E34" s="965"/>
      <c r="F34" s="965"/>
      <c r="G34" s="965"/>
      <c r="H34" s="965"/>
      <c r="I34" s="965"/>
      <c r="J34" s="965"/>
      <c r="K34" s="965"/>
      <c r="L34" s="965"/>
      <c r="M34" s="965"/>
      <c r="N34" s="965"/>
      <c r="O34" s="965"/>
      <c r="P34" s="965"/>
      <c r="Q34" s="965"/>
      <c r="R34" s="965"/>
      <c r="S34" s="965"/>
      <c r="T34" s="965"/>
      <c r="U34" s="965"/>
      <c r="V34" s="965"/>
      <c r="W34" s="965"/>
      <c r="X34" s="965"/>
      <c r="Y34" s="965"/>
      <c r="Z34" s="965"/>
      <c r="AA34" s="965"/>
      <c r="AB34" s="965"/>
      <c r="AC34" s="965"/>
      <c r="AD34" s="965"/>
      <c r="AE34" s="965"/>
      <c r="AF34" s="965"/>
      <c r="AG34" s="965"/>
      <c r="AH34" s="965"/>
      <c r="AI34" s="965"/>
      <c r="AJ34" s="965"/>
      <c r="AK34" s="965"/>
    </row>
    <row r="35" spans="1:37" s="973" customFormat="1" ht="23.1" customHeight="1">
      <c r="A35" s="965"/>
      <c r="B35" s="965"/>
      <c r="C35" s="965"/>
      <c r="D35" s="965"/>
      <c r="E35" s="965"/>
      <c r="F35" s="965"/>
      <c r="G35" s="965"/>
      <c r="H35" s="965"/>
      <c r="I35" s="965"/>
      <c r="J35" s="965"/>
      <c r="K35" s="965"/>
      <c r="L35" s="965"/>
      <c r="M35" s="965"/>
      <c r="N35" s="965"/>
      <c r="O35" s="965"/>
      <c r="P35" s="965"/>
      <c r="Q35" s="965"/>
      <c r="R35" s="965"/>
      <c r="S35" s="965"/>
      <c r="T35" s="965"/>
      <c r="U35" s="965"/>
      <c r="V35" s="965"/>
      <c r="W35" s="965"/>
      <c r="X35" s="965"/>
      <c r="Y35" s="965"/>
      <c r="Z35" s="965"/>
      <c r="AA35" s="965"/>
      <c r="AB35" s="965"/>
      <c r="AC35" s="965"/>
      <c r="AD35" s="965"/>
      <c r="AE35" s="965"/>
      <c r="AF35" s="965"/>
      <c r="AG35" s="965"/>
      <c r="AH35" s="965"/>
      <c r="AI35" s="965"/>
      <c r="AJ35" s="965"/>
      <c r="AK35" s="965"/>
    </row>
  </sheetData>
  <mergeCells count="154">
    <mergeCell ref="AO27:AQ27"/>
    <mergeCell ref="AR27:AT27"/>
    <mergeCell ref="AU27:AW27"/>
    <mergeCell ref="AX27:AZ27"/>
    <mergeCell ref="BG25:BH26"/>
    <mergeCell ref="AP23:AT23"/>
    <mergeCell ref="AV23:AZ23"/>
    <mergeCell ref="BC23:BG23"/>
    <mergeCell ref="I26:M26"/>
    <mergeCell ref="N26:R26"/>
    <mergeCell ref="S26:W26"/>
    <mergeCell ref="AH26:AK26"/>
    <mergeCell ref="AH25:AK25"/>
    <mergeCell ref="BA27:BC27"/>
    <mergeCell ref="BD27:BF27"/>
    <mergeCell ref="BG27:BH27"/>
    <mergeCell ref="AH27:AK27"/>
    <mergeCell ref="AL27:AN27"/>
    <mergeCell ref="B27:H27"/>
    <mergeCell ref="I27:M27"/>
    <mergeCell ref="N27:R27"/>
    <mergeCell ref="S27:W27"/>
    <mergeCell ref="X27:Z27"/>
    <mergeCell ref="AA27:AF27"/>
    <mergeCell ref="B25:H26"/>
    <mergeCell ref="I25:W25"/>
    <mergeCell ref="X25:Z26"/>
    <mergeCell ref="AA25:AF26"/>
    <mergeCell ref="BC20:BF20"/>
    <mergeCell ref="I23:L23"/>
    <mergeCell ref="O23:R23"/>
    <mergeCell ref="T23:W23"/>
    <mergeCell ref="AA23:AE23"/>
    <mergeCell ref="AG23:AK23"/>
    <mergeCell ref="AR25:AT26"/>
    <mergeCell ref="AU25:AW26"/>
    <mergeCell ref="AX25:AZ26"/>
    <mergeCell ref="BA25:BC26"/>
    <mergeCell ref="BD25:BF26"/>
    <mergeCell ref="AI20:AL20"/>
    <mergeCell ref="AI19:AL19"/>
    <mergeCell ref="AM19:AP19"/>
    <mergeCell ref="AQ19:AT19"/>
    <mergeCell ref="AU19:AX19"/>
    <mergeCell ref="AY19:BB19"/>
    <mergeCell ref="AL25:AN26"/>
    <mergeCell ref="AO25:AQ26"/>
    <mergeCell ref="AM20:AP20"/>
    <mergeCell ref="AQ20:AT20"/>
    <mergeCell ref="AU20:AX20"/>
    <mergeCell ref="AY20:BB20"/>
    <mergeCell ref="AI16:AL17"/>
    <mergeCell ref="AM16:AP17"/>
    <mergeCell ref="AQ16:AT17"/>
    <mergeCell ref="AU16:AX17"/>
    <mergeCell ref="AY16:BB17"/>
    <mergeCell ref="AY18:BB18"/>
    <mergeCell ref="BC18:BF18"/>
    <mergeCell ref="BG18:BH20"/>
    <mergeCell ref="F19:H19"/>
    <mergeCell ref="I19:K19"/>
    <mergeCell ref="L19:N19"/>
    <mergeCell ref="O19:R19"/>
    <mergeCell ref="S19:V19"/>
    <mergeCell ref="W19:Z19"/>
    <mergeCell ref="AA19:AD19"/>
    <mergeCell ref="AA18:AD18"/>
    <mergeCell ref="AE18:AH18"/>
    <mergeCell ref="AI18:AL18"/>
    <mergeCell ref="AM18:AP18"/>
    <mergeCell ref="AQ18:AT18"/>
    <mergeCell ref="AU18:AX18"/>
    <mergeCell ref="BC19:BF19"/>
    <mergeCell ref="F20:H20"/>
    <mergeCell ref="I20:K20"/>
    <mergeCell ref="B17:H17"/>
    <mergeCell ref="B18:E20"/>
    <mergeCell ref="F18:H18"/>
    <mergeCell ref="I18:K18"/>
    <mergeCell ref="L18:N18"/>
    <mergeCell ref="O18:R18"/>
    <mergeCell ref="S18:V18"/>
    <mergeCell ref="W18:Z18"/>
    <mergeCell ref="AE16:AH17"/>
    <mergeCell ref="L20:N20"/>
    <mergeCell ref="O20:R20"/>
    <mergeCell ref="S20:V20"/>
    <mergeCell ref="W20:Z20"/>
    <mergeCell ref="AA20:AD20"/>
    <mergeCell ref="AE20:AH20"/>
    <mergeCell ref="AE19:AH19"/>
    <mergeCell ref="BB14:BF14"/>
    <mergeCell ref="BG14:BH14"/>
    <mergeCell ref="BK14:BO14"/>
    <mergeCell ref="B16:H16"/>
    <mergeCell ref="I16:K17"/>
    <mergeCell ref="L16:N17"/>
    <mergeCell ref="O16:R17"/>
    <mergeCell ref="S16:V17"/>
    <mergeCell ref="W16:Z17"/>
    <mergeCell ref="AA16:AD17"/>
    <mergeCell ref="AC14:AF14"/>
    <mergeCell ref="AG14:AK14"/>
    <mergeCell ref="AL14:AO14"/>
    <mergeCell ref="AP14:AS14"/>
    <mergeCell ref="AT14:AW14"/>
    <mergeCell ref="AX14:BA14"/>
    <mergeCell ref="B14:G14"/>
    <mergeCell ref="H14:M14"/>
    <mergeCell ref="N14:P14"/>
    <mergeCell ref="Q14:T14"/>
    <mergeCell ref="U14:X14"/>
    <mergeCell ref="Y14:AB14"/>
    <mergeCell ref="BC16:BF17"/>
    <mergeCell ref="BG16:BH17"/>
    <mergeCell ref="B12:G13"/>
    <mergeCell ref="H12:M13"/>
    <mergeCell ref="N12:P13"/>
    <mergeCell ref="Q12:AB12"/>
    <mergeCell ref="AC12:AF13"/>
    <mergeCell ref="AG12:AK13"/>
    <mergeCell ref="AL12:BA12"/>
    <mergeCell ref="BB12:BF13"/>
    <mergeCell ref="BG12:BH13"/>
    <mergeCell ref="Q13:T13"/>
    <mergeCell ref="U13:X13"/>
    <mergeCell ref="Y13:AB13"/>
    <mergeCell ref="AL13:AO13"/>
    <mergeCell ref="AP13:AS13"/>
    <mergeCell ref="AT13:AW13"/>
    <mergeCell ref="AX13:BA13"/>
    <mergeCell ref="I10:L10"/>
    <mergeCell ref="O10:R10"/>
    <mergeCell ref="T10:W10"/>
    <mergeCell ref="AA10:AE10"/>
    <mergeCell ref="AG10:AK10"/>
    <mergeCell ref="B6:F6"/>
    <mergeCell ref="G6:S6"/>
    <mergeCell ref="T6:AF6"/>
    <mergeCell ref="AG6:AS6"/>
    <mergeCell ref="AP10:AT10"/>
    <mergeCell ref="AT6:BF6"/>
    <mergeCell ref="AV10:AZ10"/>
    <mergeCell ref="BC10:BG10"/>
    <mergeCell ref="BG6:BH6"/>
    <mergeCell ref="A1:BH2"/>
    <mergeCell ref="B4:F5"/>
    <mergeCell ref="G4:S5"/>
    <mergeCell ref="T4:BF4"/>
    <mergeCell ref="BG4:BH5"/>
    <mergeCell ref="T5:AF5"/>
    <mergeCell ref="AG5:AS5"/>
    <mergeCell ref="AT5:BF5"/>
    <mergeCell ref="I9:M9"/>
  </mergeCells>
  <phoneticPr fontId="5" type="noConversion"/>
  <dataValidations disablePrompts="1" count="1">
    <dataValidation type="list" allowBlank="1" showInputMessage="1" showErrorMessage="1" sqref="I9:M9" xr:uid="{00000000-0002-0000-0500-000000000000}">
      <formula1>"단순, 보통, 복잡"</formula1>
    </dataValidation>
  </dataValidations>
  <printOptions horizontalCentered="1" verticalCentered="1"/>
  <pageMargins left="0.59055118110236227" right="0.59055118110236227" top="0.59055118110236227" bottom="0.59055118110236227" header="0" footer="0"/>
  <pageSetup paperSize="9" scale="94" orientation="landscape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7041" r:id="rId4" name="Check Box 1">
              <controlPr defaultSize="0" autoFill="0" autoLine="0" autoPict="0">
                <anchor moveWithCells="1">
                  <from>
                    <xdr:col>70</xdr:col>
                    <xdr:colOff>171450</xdr:colOff>
                    <xdr:row>15</xdr:row>
                    <xdr:rowOff>228600</xdr:rowOff>
                  </from>
                  <to>
                    <xdr:col>75</xdr:col>
                    <xdr:colOff>133350</xdr:colOff>
                    <xdr:row>16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Z15"/>
  <sheetViews>
    <sheetView view="pageBreakPreview" zoomScaleNormal="100" zoomScaleSheetLayoutView="100" workbookViewId="0">
      <selection activeCell="AY7" sqref="AY7"/>
    </sheetView>
  </sheetViews>
  <sheetFormatPr defaultRowHeight="23.1" customHeight="1"/>
  <cols>
    <col min="1" max="1" width="1.6640625" style="965" customWidth="1"/>
    <col min="2" max="46" width="2" style="965" customWidth="1"/>
    <col min="47" max="56" width="2.33203125" style="965" customWidth="1"/>
    <col min="57" max="57" width="1.77734375" style="965" customWidth="1"/>
    <col min="58" max="60" width="2.33203125" style="965" customWidth="1"/>
    <col min="61" max="16384" width="8.88671875" style="965"/>
  </cols>
  <sheetData>
    <row r="1" spans="1:78" ht="21.95" customHeight="1">
      <c r="A1" s="1115" t="s">
        <v>1805</v>
      </c>
      <c r="B1" s="1115"/>
      <c r="C1" s="1115"/>
      <c r="D1" s="1115"/>
      <c r="E1" s="1115"/>
      <c r="F1" s="1115"/>
      <c r="G1" s="1115"/>
      <c r="H1" s="1115"/>
      <c r="I1" s="1115"/>
      <c r="J1" s="1115"/>
      <c r="K1" s="1115"/>
      <c r="L1" s="1115"/>
      <c r="M1" s="1115"/>
      <c r="N1" s="1115"/>
      <c r="O1" s="1115"/>
      <c r="P1" s="1115"/>
      <c r="Q1" s="1115"/>
      <c r="R1" s="1115"/>
      <c r="S1" s="1115"/>
      <c r="T1" s="1115"/>
      <c r="U1" s="1115"/>
      <c r="V1" s="1115"/>
      <c r="W1" s="1115"/>
      <c r="X1" s="1115"/>
      <c r="Y1" s="1115"/>
      <c r="Z1" s="1115"/>
      <c r="AA1" s="1115"/>
      <c r="AB1" s="1115"/>
      <c r="AC1" s="1115"/>
      <c r="AD1" s="1115"/>
      <c r="AE1" s="1115"/>
      <c r="AF1" s="1115"/>
      <c r="AG1" s="1115"/>
      <c r="AH1" s="1115"/>
      <c r="AI1" s="1115"/>
      <c r="AJ1" s="1115"/>
      <c r="AK1" s="1115"/>
      <c r="AL1" s="1115"/>
      <c r="AM1" s="1115"/>
      <c r="AN1" s="1115"/>
      <c r="AO1" s="1115"/>
      <c r="AP1" s="1115"/>
      <c r="AQ1" s="1115"/>
      <c r="AR1" s="1115"/>
      <c r="AS1" s="1115"/>
      <c r="AT1" s="1115"/>
      <c r="AU1" s="1115"/>
      <c r="AV1" s="1115"/>
      <c r="AW1" s="1115"/>
      <c r="AX1" s="1115"/>
      <c r="AY1" s="1115"/>
      <c r="AZ1" s="1115"/>
      <c r="BA1" s="1115"/>
      <c r="BB1" s="1115"/>
      <c r="BC1" s="1115"/>
      <c r="BD1" s="1115"/>
      <c r="BE1" s="1115"/>
      <c r="BF1" s="1115"/>
      <c r="BG1" s="1115"/>
      <c r="BH1" s="1115"/>
    </row>
    <row r="2" spans="1:78" ht="21.95" customHeight="1">
      <c r="A2" s="1115"/>
      <c r="B2" s="1115"/>
      <c r="C2" s="1115"/>
      <c r="D2" s="1115"/>
      <c r="E2" s="1115"/>
      <c r="F2" s="1115"/>
      <c r="G2" s="1115"/>
      <c r="H2" s="1115"/>
      <c r="I2" s="1115"/>
      <c r="J2" s="1115"/>
      <c r="K2" s="1115"/>
      <c r="L2" s="1115"/>
      <c r="M2" s="1115"/>
      <c r="N2" s="1115"/>
      <c r="O2" s="1115"/>
      <c r="P2" s="1115"/>
      <c r="Q2" s="1115"/>
      <c r="R2" s="1115"/>
      <c r="S2" s="1115"/>
      <c r="T2" s="1115"/>
      <c r="U2" s="1115"/>
      <c r="V2" s="1115"/>
      <c r="W2" s="1115"/>
      <c r="X2" s="1115"/>
      <c r="Y2" s="1115"/>
      <c r="Z2" s="1115"/>
      <c r="AA2" s="1115"/>
      <c r="AB2" s="1115"/>
      <c r="AC2" s="1115"/>
      <c r="AD2" s="1115"/>
      <c r="AE2" s="1115"/>
      <c r="AF2" s="1115"/>
      <c r="AG2" s="1115"/>
      <c r="AH2" s="1115"/>
      <c r="AI2" s="1115"/>
      <c r="AJ2" s="1115"/>
      <c r="AK2" s="1115"/>
      <c r="AL2" s="1115"/>
      <c r="AM2" s="1115"/>
      <c r="AN2" s="1115"/>
      <c r="AO2" s="1115"/>
      <c r="AP2" s="1115"/>
      <c r="AQ2" s="1115"/>
      <c r="AR2" s="1115"/>
      <c r="AS2" s="1115"/>
      <c r="AT2" s="1115"/>
      <c r="AU2" s="1115"/>
      <c r="AV2" s="1115"/>
      <c r="AW2" s="1115"/>
      <c r="AX2" s="1115"/>
      <c r="AY2" s="1115"/>
      <c r="AZ2" s="1115"/>
      <c r="BA2" s="1115"/>
      <c r="BB2" s="1115"/>
      <c r="BC2" s="1115"/>
      <c r="BD2" s="1115"/>
      <c r="BE2" s="1115"/>
      <c r="BF2" s="1115"/>
      <c r="BG2" s="1115"/>
      <c r="BH2" s="1115"/>
    </row>
    <row r="3" spans="1:78" ht="27.75" customHeight="1">
      <c r="A3" s="966" t="s">
        <v>1743</v>
      </c>
      <c r="B3" s="967"/>
      <c r="C3" s="967"/>
      <c r="D3" s="967"/>
      <c r="E3" s="967"/>
      <c r="F3" s="967"/>
      <c r="G3" s="967"/>
      <c r="H3" s="967"/>
      <c r="I3" s="967"/>
      <c r="J3" s="967"/>
      <c r="K3" s="967"/>
      <c r="L3" s="967"/>
      <c r="M3" s="967"/>
      <c r="N3" s="967"/>
      <c r="O3" s="967"/>
      <c r="P3" s="967"/>
      <c r="Q3" s="967"/>
      <c r="R3" s="967"/>
      <c r="S3" s="967"/>
      <c r="T3" s="967"/>
      <c r="U3" s="967"/>
      <c r="V3" s="967"/>
      <c r="W3" s="967"/>
      <c r="X3" s="967"/>
      <c r="Y3" s="967"/>
      <c r="Z3" s="967"/>
      <c r="AA3" s="967"/>
      <c r="AB3" s="967"/>
      <c r="AC3" s="967"/>
      <c r="AD3" s="967"/>
      <c r="AE3" s="967"/>
      <c r="AF3" s="967"/>
      <c r="AG3" s="967"/>
      <c r="AH3" s="967"/>
      <c r="AI3" s="967"/>
      <c r="AJ3" s="967"/>
      <c r="AK3" s="967"/>
      <c r="AL3" s="967"/>
      <c r="AM3" s="967"/>
      <c r="AN3" s="967"/>
      <c r="AO3" s="967"/>
      <c r="AP3" s="967"/>
      <c r="AQ3" s="967"/>
      <c r="AR3" s="967"/>
      <c r="AS3" s="967"/>
      <c r="AT3" s="967"/>
      <c r="AU3" s="967"/>
      <c r="AV3" s="967"/>
      <c r="AW3" s="967"/>
      <c r="AX3" s="967"/>
      <c r="AY3" s="967"/>
      <c r="AZ3" s="967"/>
      <c r="BA3" s="967"/>
      <c r="BB3" s="967"/>
      <c r="BC3" s="967"/>
      <c r="BD3" s="967"/>
      <c r="BE3" s="967"/>
      <c r="BF3" s="967"/>
      <c r="BG3" s="967"/>
      <c r="BH3" s="968" t="s">
        <v>1568</v>
      </c>
    </row>
    <row r="4" spans="1:78" s="973" customFormat="1" ht="27.75" customHeight="1">
      <c r="A4" s="969"/>
      <c r="B4" s="1116" t="s">
        <v>1744</v>
      </c>
      <c r="C4" s="1117"/>
      <c r="D4" s="1117"/>
      <c r="E4" s="1117"/>
      <c r="F4" s="1117"/>
      <c r="G4" s="1117"/>
      <c r="H4" s="1117"/>
      <c r="I4" s="1118"/>
      <c r="J4" s="1307" t="s">
        <v>1745</v>
      </c>
      <c r="K4" s="1193"/>
      <c r="L4" s="1193"/>
      <c r="M4" s="1193"/>
      <c r="N4" s="1193"/>
      <c r="O4" s="1193"/>
      <c r="P4" s="1308"/>
      <c r="Q4" s="1307" t="s">
        <v>1746</v>
      </c>
      <c r="R4" s="1193"/>
      <c r="S4" s="1193"/>
      <c r="T4" s="1193"/>
      <c r="U4" s="1193"/>
      <c r="V4" s="1193"/>
      <c r="W4" s="1308"/>
      <c r="X4" s="1154" t="s">
        <v>1747</v>
      </c>
      <c r="Y4" s="1155"/>
      <c r="Z4" s="1155"/>
      <c r="AA4" s="1155"/>
      <c r="AB4" s="1155"/>
      <c r="AC4" s="1156"/>
      <c r="AD4" s="1311" t="s">
        <v>1748</v>
      </c>
      <c r="AE4" s="1312"/>
      <c r="AF4" s="1312"/>
      <c r="AG4" s="1312"/>
      <c r="AH4" s="1312"/>
      <c r="AI4" s="1312"/>
      <c r="AJ4" s="1312"/>
      <c r="AK4" s="1312"/>
      <c r="AL4" s="1312"/>
      <c r="AM4" s="1312"/>
      <c r="AN4" s="1312"/>
      <c r="AO4" s="1312"/>
      <c r="AP4" s="1312"/>
      <c r="AQ4" s="1312"/>
      <c r="AR4" s="1312"/>
      <c r="AS4" s="1312"/>
      <c r="AT4" s="1312"/>
      <c r="AU4" s="1312"/>
      <c r="AV4" s="1312"/>
      <c r="AW4" s="1312"/>
      <c r="AX4" s="1313"/>
      <c r="AY4" s="1124" t="s">
        <v>1749</v>
      </c>
      <c r="AZ4" s="1131"/>
      <c r="BA4" s="1131"/>
      <c r="BB4" s="1131"/>
      <c r="BC4" s="1131"/>
      <c r="BD4" s="1131"/>
      <c r="BE4" s="1131"/>
      <c r="BF4" s="1132"/>
      <c r="BG4" s="1135" t="s">
        <v>1750</v>
      </c>
      <c r="BH4" s="1136"/>
      <c r="BI4" s="970"/>
      <c r="BJ4" s="971"/>
      <c r="BK4" s="972"/>
      <c r="BL4" s="972"/>
    </row>
    <row r="5" spans="1:78" s="973" customFormat="1" ht="27.75" customHeight="1">
      <c r="A5" s="969"/>
      <c r="B5" s="1119"/>
      <c r="C5" s="1120"/>
      <c r="D5" s="1120"/>
      <c r="E5" s="1120"/>
      <c r="F5" s="1120"/>
      <c r="G5" s="1120"/>
      <c r="H5" s="1120"/>
      <c r="I5" s="1121"/>
      <c r="J5" s="1309"/>
      <c r="K5" s="1195"/>
      <c r="L5" s="1195"/>
      <c r="M5" s="1195"/>
      <c r="N5" s="1195"/>
      <c r="O5" s="1195"/>
      <c r="P5" s="1310"/>
      <c r="Q5" s="1309"/>
      <c r="R5" s="1195"/>
      <c r="S5" s="1195"/>
      <c r="T5" s="1195"/>
      <c r="U5" s="1195"/>
      <c r="V5" s="1195"/>
      <c r="W5" s="1310"/>
      <c r="X5" s="1157"/>
      <c r="Y5" s="1158"/>
      <c r="Z5" s="1158"/>
      <c r="AA5" s="1158"/>
      <c r="AB5" s="1158"/>
      <c r="AC5" s="1159"/>
      <c r="AD5" s="1234" t="s">
        <v>1751</v>
      </c>
      <c r="AE5" s="1235"/>
      <c r="AF5" s="1235"/>
      <c r="AG5" s="1235"/>
      <c r="AH5" s="1235"/>
      <c r="AI5" s="1235"/>
      <c r="AJ5" s="1236"/>
      <c r="AK5" s="1234"/>
      <c r="AL5" s="1235"/>
      <c r="AM5" s="1235"/>
      <c r="AN5" s="1235"/>
      <c r="AO5" s="1235"/>
      <c r="AP5" s="1235"/>
      <c r="AQ5" s="1236"/>
      <c r="AR5" s="1234"/>
      <c r="AS5" s="1235"/>
      <c r="AT5" s="1235"/>
      <c r="AU5" s="1235"/>
      <c r="AV5" s="1235"/>
      <c r="AW5" s="1235"/>
      <c r="AX5" s="1236"/>
      <c r="AY5" s="1126"/>
      <c r="AZ5" s="1133"/>
      <c r="BA5" s="1133"/>
      <c r="BB5" s="1133"/>
      <c r="BC5" s="1133"/>
      <c r="BD5" s="1133"/>
      <c r="BE5" s="1133"/>
      <c r="BF5" s="1134"/>
      <c r="BG5" s="1137"/>
      <c r="BH5" s="1138"/>
      <c r="BI5" s="970"/>
      <c r="BJ5" s="971"/>
      <c r="BK5" s="972"/>
      <c r="BL5" s="972"/>
    </row>
    <row r="6" spans="1:78" s="973" customFormat="1" ht="39" customHeight="1">
      <c r="A6" s="974"/>
      <c r="B6" s="1141" t="s">
        <v>1752</v>
      </c>
      <c r="C6" s="1142"/>
      <c r="D6" s="1142"/>
      <c r="E6" s="1142"/>
      <c r="F6" s="1142"/>
      <c r="G6" s="1142"/>
      <c r="H6" s="1142"/>
      <c r="I6" s="1143"/>
      <c r="J6" s="1301">
        <f>'5.2.1. 공사비 산출내역(대상액조서)'!J11</f>
        <v>36510</v>
      </c>
      <c r="K6" s="1302"/>
      <c r="L6" s="1302"/>
      <c r="M6" s="1302"/>
      <c r="N6" s="1302"/>
      <c r="O6" s="1302"/>
      <c r="P6" s="1303"/>
      <c r="Q6" s="1304">
        <f>J6</f>
        <v>36510</v>
      </c>
      <c r="R6" s="1305"/>
      <c r="S6" s="1305"/>
      <c r="T6" s="1305"/>
      <c r="U6" s="1305"/>
      <c r="V6" s="1305"/>
      <c r="W6" s="1306"/>
      <c r="X6" s="1239">
        <f>AS10</f>
        <v>1.0800000000000001E-2</v>
      </c>
      <c r="Y6" s="1240"/>
      <c r="Z6" s="1240"/>
      <c r="AA6" s="1240"/>
      <c r="AB6" s="1240"/>
      <c r="AC6" s="1314"/>
      <c r="AD6" s="1315">
        <f>ROUNDDOWN(Q6*X6,0)</f>
        <v>394</v>
      </c>
      <c r="AE6" s="1316"/>
      <c r="AF6" s="1316"/>
      <c r="AG6" s="1316"/>
      <c r="AH6" s="1316"/>
      <c r="AI6" s="1316"/>
      <c r="AJ6" s="1317"/>
      <c r="AK6" s="1315"/>
      <c r="AL6" s="1316"/>
      <c r="AM6" s="1316"/>
      <c r="AN6" s="1316"/>
      <c r="AO6" s="1316"/>
      <c r="AP6" s="1316"/>
      <c r="AQ6" s="1317"/>
      <c r="AR6" s="1315"/>
      <c r="AS6" s="1316"/>
      <c r="AT6" s="1316"/>
      <c r="AU6" s="1316"/>
      <c r="AV6" s="1316"/>
      <c r="AW6" s="1316"/>
      <c r="AX6" s="1317"/>
      <c r="AY6" s="1318">
        <f>AD6-22</f>
        <v>372</v>
      </c>
      <c r="AZ6" s="1319"/>
      <c r="BA6" s="1319"/>
      <c r="BB6" s="1319"/>
      <c r="BC6" s="1319"/>
      <c r="BD6" s="1319"/>
      <c r="BE6" s="1319"/>
      <c r="BF6" s="1320"/>
      <c r="BG6" s="1321"/>
      <c r="BH6" s="1322"/>
      <c r="BI6" s="993"/>
      <c r="BJ6" s="971"/>
      <c r="BK6" s="972"/>
      <c r="BL6" s="972"/>
    </row>
    <row r="7" spans="1:78" s="973" customFormat="1" ht="27.75" customHeight="1">
      <c r="A7" s="975"/>
      <c r="B7" s="975"/>
      <c r="C7" s="975"/>
      <c r="D7" s="975"/>
      <c r="E7" s="975"/>
      <c r="F7" s="975"/>
      <c r="G7" s="975"/>
      <c r="H7" s="975"/>
      <c r="I7" s="975"/>
      <c r="J7" s="975"/>
      <c r="K7" s="975"/>
      <c r="L7" s="975"/>
      <c r="M7" s="975"/>
      <c r="N7" s="975"/>
      <c r="O7" s="975"/>
      <c r="P7" s="975"/>
      <c r="Q7" s="975"/>
      <c r="R7" s="976"/>
      <c r="S7" s="976"/>
      <c r="T7" s="976"/>
      <c r="U7" s="976"/>
      <c r="V7" s="976"/>
      <c r="W7" s="976"/>
      <c r="X7" s="976"/>
      <c r="Y7" s="976"/>
      <c r="Z7" s="976"/>
      <c r="AA7" s="976"/>
      <c r="AB7" s="976"/>
      <c r="AC7" s="976"/>
      <c r="AD7" s="976"/>
      <c r="AE7" s="976"/>
      <c r="AF7" s="976"/>
      <c r="AG7" s="976"/>
      <c r="AH7" s="976"/>
      <c r="AI7" s="976"/>
      <c r="AJ7" s="976"/>
      <c r="AK7" s="977"/>
      <c r="AL7" s="978"/>
      <c r="AM7" s="978"/>
      <c r="AN7" s="978"/>
      <c r="AO7" s="978"/>
      <c r="AP7" s="978"/>
      <c r="AQ7" s="978"/>
      <c r="AR7" s="978"/>
      <c r="AS7" s="979"/>
      <c r="AT7" s="979"/>
      <c r="AU7" s="979"/>
      <c r="AV7" s="979"/>
      <c r="AW7" s="976"/>
      <c r="AX7" s="976"/>
      <c r="AY7" s="976"/>
      <c r="AZ7" s="976"/>
      <c r="BA7" s="976"/>
      <c r="BB7" s="976"/>
      <c r="BC7" s="976"/>
      <c r="BD7" s="976"/>
      <c r="BE7" s="976"/>
      <c r="BF7" s="976"/>
      <c r="BG7" s="980"/>
      <c r="BH7" s="980"/>
      <c r="BI7" s="981"/>
      <c r="BJ7" s="981"/>
      <c r="BK7" s="982"/>
      <c r="BL7" s="982"/>
    </row>
    <row r="8" spans="1:78" s="973" customFormat="1" ht="27.75" customHeight="1">
      <c r="A8" s="984" t="s">
        <v>1753</v>
      </c>
      <c r="C8" s="972"/>
      <c r="D8" s="972"/>
      <c r="E8" s="972"/>
      <c r="F8" s="972"/>
      <c r="G8" s="972"/>
      <c r="H8" s="972"/>
      <c r="I8" s="1170">
        <v>1.08</v>
      </c>
      <c r="J8" s="1170"/>
      <c r="K8" s="1170"/>
      <c r="L8" s="1170"/>
      <c r="M8" s="985" t="s">
        <v>1806</v>
      </c>
      <c r="N8" s="985"/>
      <c r="O8" s="1171">
        <f>I8</f>
        <v>1.08</v>
      </c>
      <c r="P8" s="1171"/>
      <c r="Q8" s="1171"/>
      <c r="R8" s="1171"/>
      <c r="S8" s="986" t="s">
        <v>1383</v>
      </c>
      <c r="T8" s="1170">
        <v>1.08</v>
      </c>
      <c r="U8" s="1170"/>
      <c r="V8" s="1170"/>
      <c r="W8" s="1170"/>
      <c r="X8" s="973" t="s">
        <v>1579</v>
      </c>
      <c r="Y8" s="972" t="s">
        <v>1580</v>
      </c>
      <c r="Z8" s="973" t="s">
        <v>1581</v>
      </c>
      <c r="AA8" s="1160">
        <f>J6</f>
        <v>36510</v>
      </c>
      <c r="AB8" s="1160"/>
      <c r="AC8" s="1160"/>
      <c r="AD8" s="1160"/>
      <c r="AE8" s="1160"/>
      <c r="AF8" s="987" t="s">
        <v>1383</v>
      </c>
      <c r="AG8" s="1160">
        <f>IF($J6&lt;'시설부대경비 요율'!$C8,'시설부대경비 요율'!$C7,IF($J6&gt;'시설부대경비 요율'!$C24,0,INDEX('시설부대경비 요율'!$C$8:$F$25,MATCH($J6,'시설부대경비 요율'!$C$8:$C$25,1),1)))</f>
        <v>0</v>
      </c>
      <c r="AH8" s="1160"/>
      <c r="AI8" s="1160"/>
      <c r="AJ8" s="1160"/>
      <c r="AK8" s="1160"/>
      <c r="AL8" s="972" t="s">
        <v>1579</v>
      </c>
      <c r="AM8" s="972"/>
      <c r="AN8" s="988" t="s">
        <v>1582</v>
      </c>
      <c r="AO8" s="972" t="s">
        <v>1581</v>
      </c>
      <c r="AP8" s="1160">
        <f>IF($J6&lt;'시설부대경비 요율'!$C8,'시설부대경비 요율'!$C8,IF($J6&gt;'시설부대경비 요율'!$C24,0,INDEX('시설부대경비 요율'!$C$8:$F$25,MATCH($J6,'시설부대경비 요율'!$C$8:$C$25,1)+1,1)))</f>
        <v>50000</v>
      </c>
      <c r="AQ8" s="1160"/>
      <c r="AR8" s="1160"/>
      <c r="AS8" s="1160"/>
      <c r="AT8" s="1160"/>
      <c r="AU8" s="989" t="s">
        <v>1383</v>
      </c>
      <c r="AV8" s="1160">
        <f>IF($J6&lt;'시설부대경비 요율'!$C8,'시설부대경비 요율'!$C7,IF($J6&gt;'시설부대경비 요율'!$C24,0,INDEX('시설부대경비 요율'!$C$8:$F$25,MATCH($J6,'시설부대경비 요율'!$C$8:$C$25,1),1)))</f>
        <v>0</v>
      </c>
      <c r="AW8" s="1160"/>
      <c r="AX8" s="1160"/>
      <c r="AY8" s="1160"/>
      <c r="AZ8" s="1160"/>
      <c r="BA8" s="990" t="s">
        <v>1807</v>
      </c>
      <c r="BB8" s="990"/>
      <c r="BC8" s="1161">
        <f>IF($J6&lt;='시설부대경비 요율'!$C24,TRUNC(I8-((O8-T8)*(AA8-AG8)/(AP8-AV8)),2)/100,'시설부대경비 요율'!$F25/100)</f>
        <v>1.0800000000000001E-2</v>
      </c>
      <c r="BD8" s="1161"/>
      <c r="BE8" s="1161"/>
      <c r="BF8" s="1161"/>
      <c r="BG8" s="1161"/>
    </row>
    <row r="9" spans="1:78" s="973" customFormat="1" ht="27.75" customHeight="1">
      <c r="A9" s="984" t="s">
        <v>1754</v>
      </c>
      <c r="C9" s="972"/>
      <c r="D9" s="972"/>
      <c r="E9" s="972"/>
      <c r="F9" s="972"/>
      <c r="G9" s="972"/>
      <c r="H9" s="972"/>
      <c r="I9" s="1031"/>
      <c r="J9" s="1031"/>
      <c r="K9" s="1031"/>
      <c r="L9" s="1031"/>
      <c r="M9" s="985"/>
      <c r="N9" s="985"/>
      <c r="O9" s="986"/>
      <c r="P9" s="986"/>
      <c r="Q9" s="986"/>
      <c r="R9" s="986"/>
      <c r="S9" s="986"/>
      <c r="T9" s="1031"/>
      <c r="U9" s="1031"/>
      <c r="V9" s="1031"/>
      <c r="W9" s="1031"/>
      <c r="Y9" s="972"/>
      <c r="AA9" s="1032"/>
      <c r="AB9" s="1032"/>
      <c r="AC9" s="1032"/>
      <c r="AD9" s="1032"/>
      <c r="AE9" s="1032"/>
      <c r="AF9" s="987"/>
      <c r="AG9" s="1032"/>
      <c r="AH9" s="1032"/>
      <c r="AI9" s="1032"/>
      <c r="AJ9" s="1032"/>
      <c r="AK9" s="1032"/>
      <c r="AL9" s="972"/>
      <c r="AM9" s="972"/>
      <c r="AN9" s="988"/>
      <c r="AO9" s="972"/>
      <c r="AP9" s="1032"/>
      <c r="AQ9" s="1032"/>
      <c r="AR9" s="1032"/>
      <c r="AS9" s="1032"/>
      <c r="AT9" s="1032"/>
      <c r="AU9" s="989"/>
      <c r="AV9" s="1032"/>
      <c r="AW9" s="1032"/>
      <c r="AX9" s="1032"/>
      <c r="AY9" s="1032"/>
      <c r="AZ9" s="1032"/>
      <c r="BA9" s="990"/>
      <c r="BB9" s="990"/>
      <c r="BC9" s="1033"/>
      <c r="BD9" s="1033"/>
      <c r="BE9" s="1033"/>
      <c r="BF9" s="1033"/>
      <c r="BG9" s="1033"/>
    </row>
    <row r="10" spans="1:78" ht="27.75" customHeight="1">
      <c r="A10" s="984" t="s">
        <v>1755</v>
      </c>
      <c r="B10" s="967"/>
      <c r="C10" s="967"/>
      <c r="D10" s="967"/>
      <c r="E10" s="967"/>
      <c r="F10" s="967"/>
      <c r="G10" s="967"/>
      <c r="H10" s="967"/>
      <c r="I10" s="1323" t="s">
        <v>1756</v>
      </c>
      <c r="J10" s="1323"/>
      <c r="K10" s="1323"/>
      <c r="L10" s="1323"/>
      <c r="M10" s="1323"/>
      <c r="N10" s="967"/>
      <c r="O10" s="967"/>
      <c r="P10" s="967"/>
      <c r="Q10" s="967"/>
      <c r="R10" s="967"/>
      <c r="S10" s="967"/>
      <c r="T10" s="984" t="s">
        <v>1757</v>
      </c>
      <c r="U10" s="973"/>
      <c r="V10" s="972"/>
      <c r="W10" s="972"/>
      <c r="X10" s="972"/>
      <c r="Y10" s="972"/>
      <c r="Z10" s="972"/>
      <c r="AA10" s="972"/>
      <c r="AB10" s="1324">
        <f>BC8</f>
        <v>1.0800000000000001E-2</v>
      </c>
      <c r="AC10" s="1324"/>
      <c r="AD10" s="1324"/>
      <c r="AE10" s="1324"/>
      <c r="AF10" s="972" t="s">
        <v>1758</v>
      </c>
      <c r="AG10" s="972" t="s">
        <v>1759</v>
      </c>
      <c r="AH10" s="1324">
        <f>AB10</f>
        <v>1.0800000000000001E-2</v>
      </c>
      <c r="AI10" s="1324"/>
      <c r="AJ10" s="1324"/>
      <c r="AK10" s="1324"/>
      <c r="AL10" s="972" t="s">
        <v>1580</v>
      </c>
      <c r="AM10" s="1325">
        <f>IF(I10="해당",50%,0)</f>
        <v>0</v>
      </c>
      <c r="AN10" s="1325"/>
      <c r="AO10" s="1325"/>
      <c r="AP10" s="1325"/>
      <c r="AQ10" s="973" t="s">
        <v>1579</v>
      </c>
      <c r="AR10" s="972" t="s">
        <v>1760</v>
      </c>
      <c r="AS10" s="1161">
        <f>TRUNC((AB10+(AH10*AM10))*10000,0)/10000</f>
        <v>1.0800000000000001E-2</v>
      </c>
      <c r="AT10" s="1161"/>
      <c r="AU10" s="1161"/>
      <c r="AV10" s="1161"/>
      <c r="AW10" s="1161"/>
      <c r="AX10" s="1161"/>
      <c r="AY10" s="967"/>
      <c r="AZ10" s="967"/>
      <c r="BA10" s="967"/>
      <c r="BB10" s="967"/>
      <c r="BC10" s="967"/>
      <c r="BD10" s="967"/>
      <c r="BE10" s="967"/>
      <c r="BF10" s="967"/>
      <c r="BG10" s="967"/>
      <c r="BH10" s="983"/>
      <c r="BM10" s="1034"/>
      <c r="BN10" s="1034"/>
      <c r="BO10" s="1034"/>
      <c r="BP10" s="1034"/>
      <c r="BQ10" s="1034"/>
      <c r="BR10" s="1034"/>
      <c r="BS10" s="1034"/>
      <c r="BT10" s="1034"/>
      <c r="BU10" s="1034"/>
      <c r="BV10" s="1034"/>
      <c r="BW10" s="1034"/>
      <c r="BX10" s="1034"/>
      <c r="BY10" s="1034"/>
      <c r="BZ10" s="1035"/>
    </row>
    <row r="11" spans="1:78" ht="27.75" customHeight="1">
      <c r="A11" s="984"/>
      <c r="B11" s="967"/>
      <c r="C11" s="967"/>
      <c r="D11" s="967"/>
      <c r="E11" s="967"/>
      <c r="F11" s="967"/>
      <c r="G11" s="967"/>
      <c r="H11" s="967"/>
      <c r="I11" s="1036"/>
      <c r="J11" s="1036"/>
      <c r="K11" s="1036"/>
      <c r="L11" s="1036"/>
      <c r="M11" s="1036"/>
      <c r="N11" s="967"/>
      <c r="O11" s="967"/>
      <c r="P11" s="967"/>
      <c r="Q11" s="967"/>
      <c r="R11" s="967"/>
      <c r="S11" s="967"/>
      <c r="T11" s="984"/>
      <c r="U11" s="973"/>
      <c r="V11" s="972"/>
      <c r="W11" s="972"/>
      <c r="X11" s="972"/>
      <c r="Y11" s="972"/>
      <c r="Z11" s="972"/>
      <c r="AA11" s="972"/>
      <c r="AB11" s="1037"/>
      <c r="AC11" s="1037"/>
      <c r="AD11" s="1037"/>
      <c r="AE11" s="1037"/>
      <c r="AF11" s="972"/>
      <c r="AG11" s="972"/>
      <c r="AH11" s="1037"/>
      <c r="AI11" s="1037"/>
      <c r="AJ11" s="1037"/>
      <c r="AK11" s="1037"/>
      <c r="AL11" s="972"/>
      <c r="AM11" s="1038"/>
      <c r="AN11" s="1038"/>
      <c r="AO11" s="1038"/>
      <c r="AP11" s="1038"/>
      <c r="AQ11" s="973"/>
      <c r="AR11" s="972"/>
      <c r="AS11" s="1033"/>
      <c r="AT11" s="1033"/>
      <c r="AU11" s="1033"/>
      <c r="AV11" s="1033"/>
      <c r="AW11" s="1033"/>
      <c r="AX11" s="1033"/>
      <c r="AY11" s="967"/>
      <c r="AZ11" s="967"/>
      <c r="BA11" s="967"/>
      <c r="BB11" s="967"/>
      <c r="BC11" s="967"/>
      <c r="BD11" s="967"/>
      <c r="BE11" s="967"/>
      <c r="BF11" s="967"/>
      <c r="BG11" s="967"/>
      <c r="BH11" s="983"/>
      <c r="BM11" s="1034"/>
      <c r="BN11" s="1034"/>
      <c r="BO11" s="1034"/>
      <c r="BP11" s="1034"/>
      <c r="BQ11" s="1034"/>
      <c r="BR11" s="1034"/>
      <c r="BS11" s="1034"/>
      <c r="BT11" s="1034"/>
      <c r="BU11" s="1034"/>
      <c r="BV11" s="1034"/>
      <c r="BW11" s="1034"/>
      <c r="BX11" s="1034"/>
      <c r="BY11" s="1034"/>
      <c r="BZ11" s="1035"/>
    </row>
    <row r="12" spans="1:78" s="993" customFormat="1" ht="27.75" customHeight="1">
      <c r="A12" s="994" t="s">
        <v>1761</v>
      </c>
      <c r="B12" s="994"/>
      <c r="C12" s="994"/>
      <c r="D12" s="994"/>
      <c r="E12" s="994"/>
      <c r="F12" s="994"/>
      <c r="G12" s="994"/>
      <c r="H12" s="994"/>
      <c r="I12" s="991"/>
      <c r="J12" s="991"/>
      <c r="K12" s="991"/>
      <c r="L12" s="991"/>
      <c r="M12" s="991"/>
      <c r="N12" s="991"/>
      <c r="O12" s="991"/>
      <c r="P12" s="991"/>
      <c r="Q12" s="991"/>
      <c r="R12" s="991"/>
      <c r="S12" s="991"/>
      <c r="T12" s="991"/>
      <c r="U12" s="991"/>
      <c r="V12" s="991"/>
    </row>
    <row r="13" spans="1:78" s="973" customFormat="1" ht="27.75" customHeight="1">
      <c r="B13" s="1180" t="s">
        <v>1762</v>
      </c>
      <c r="C13" s="1122"/>
      <c r="D13" s="1122"/>
      <c r="E13" s="1122"/>
      <c r="F13" s="1122"/>
      <c r="G13" s="1123"/>
      <c r="H13" s="1154" t="s">
        <v>1763</v>
      </c>
      <c r="I13" s="1155"/>
      <c r="J13" s="1156"/>
      <c r="K13" s="1154" t="s">
        <v>1764</v>
      </c>
      <c r="L13" s="1155"/>
      <c r="M13" s="1156"/>
      <c r="N13" s="1154" t="s">
        <v>1765</v>
      </c>
      <c r="O13" s="1155"/>
      <c r="P13" s="1156"/>
      <c r="Q13" s="1154" t="s">
        <v>1766</v>
      </c>
      <c r="R13" s="1155"/>
      <c r="S13" s="1156"/>
      <c r="T13" s="1154" t="s">
        <v>1732</v>
      </c>
      <c r="U13" s="1155"/>
      <c r="V13" s="1156"/>
      <c r="W13" s="1154" t="s">
        <v>1767</v>
      </c>
      <c r="X13" s="1155"/>
      <c r="Y13" s="1156"/>
      <c r="Z13" s="1154" t="s">
        <v>1768</v>
      </c>
      <c r="AA13" s="1155"/>
      <c r="AB13" s="1156"/>
      <c r="AC13" s="1154" t="s">
        <v>1769</v>
      </c>
      <c r="AD13" s="1155"/>
      <c r="AE13" s="1156"/>
      <c r="AF13" s="1154" t="s">
        <v>1770</v>
      </c>
      <c r="AG13" s="1155"/>
      <c r="AH13" s="1156"/>
      <c r="AI13" s="1154" t="s">
        <v>1771</v>
      </c>
      <c r="AJ13" s="1155"/>
      <c r="AK13" s="1156"/>
      <c r="AL13" s="1154" t="s">
        <v>1772</v>
      </c>
      <c r="AM13" s="1155"/>
      <c r="AN13" s="1156"/>
      <c r="AO13" s="1154" t="s">
        <v>1773</v>
      </c>
      <c r="AP13" s="1155"/>
      <c r="AQ13" s="1156"/>
      <c r="AR13" s="1154" t="s">
        <v>1774</v>
      </c>
      <c r="AS13" s="1155"/>
      <c r="AT13" s="1156"/>
      <c r="AU13" s="1154" t="s">
        <v>1775</v>
      </c>
      <c r="AV13" s="1155"/>
      <c r="AW13" s="1156"/>
      <c r="AX13" s="1154" t="s">
        <v>1776</v>
      </c>
      <c r="AY13" s="1155"/>
      <c r="AZ13" s="1156"/>
      <c r="BA13" s="1154" t="s">
        <v>1777</v>
      </c>
      <c r="BB13" s="1155"/>
      <c r="BC13" s="1156"/>
      <c r="BD13" s="1154" t="s">
        <v>1778</v>
      </c>
      <c r="BE13" s="1155"/>
      <c r="BF13" s="1156"/>
      <c r="BG13" s="1124" t="s">
        <v>60</v>
      </c>
      <c r="BH13" s="1125"/>
      <c r="BI13" s="970"/>
      <c r="BJ13" s="971"/>
    </row>
    <row r="14" spans="1:78" s="973" customFormat="1" ht="27.75" customHeight="1">
      <c r="B14" s="1172" t="s">
        <v>57</v>
      </c>
      <c r="C14" s="1173"/>
      <c r="D14" s="1173"/>
      <c r="E14" s="1173"/>
      <c r="F14" s="1173"/>
      <c r="G14" s="1174"/>
      <c r="H14" s="1157"/>
      <c r="I14" s="1158"/>
      <c r="J14" s="1159"/>
      <c r="K14" s="1157"/>
      <c r="L14" s="1158"/>
      <c r="M14" s="1159"/>
      <c r="N14" s="1157"/>
      <c r="O14" s="1158"/>
      <c r="P14" s="1159"/>
      <c r="Q14" s="1157"/>
      <c r="R14" s="1158"/>
      <c r="S14" s="1159"/>
      <c r="T14" s="1157"/>
      <c r="U14" s="1158"/>
      <c r="V14" s="1159"/>
      <c r="W14" s="1157"/>
      <c r="X14" s="1158"/>
      <c r="Y14" s="1159"/>
      <c r="Z14" s="1157"/>
      <c r="AA14" s="1158"/>
      <c r="AB14" s="1159"/>
      <c r="AC14" s="1157"/>
      <c r="AD14" s="1158"/>
      <c r="AE14" s="1159"/>
      <c r="AF14" s="1157"/>
      <c r="AG14" s="1158"/>
      <c r="AH14" s="1159"/>
      <c r="AI14" s="1157"/>
      <c r="AJ14" s="1158"/>
      <c r="AK14" s="1159"/>
      <c r="AL14" s="1157"/>
      <c r="AM14" s="1158"/>
      <c r="AN14" s="1159"/>
      <c r="AO14" s="1157"/>
      <c r="AP14" s="1158"/>
      <c r="AQ14" s="1159"/>
      <c r="AR14" s="1157"/>
      <c r="AS14" s="1158"/>
      <c r="AT14" s="1159"/>
      <c r="AU14" s="1157"/>
      <c r="AV14" s="1158"/>
      <c r="AW14" s="1159"/>
      <c r="AX14" s="1157"/>
      <c r="AY14" s="1158"/>
      <c r="AZ14" s="1159"/>
      <c r="BA14" s="1157"/>
      <c r="BB14" s="1158"/>
      <c r="BC14" s="1159"/>
      <c r="BD14" s="1157"/>
      <c r="BE14" s="1158"/>
      <c r="BF14" s="1159"/>
      <c r="BG14" s="1126"/>
      <c r="BH14" s="1127"/>
      <c r="BI14" s="970"/>
      <c r="BJ14" s="971"/>
    </row>
    <row r="15" spans="1:78" s="973" customFormat="1" ht="27.75" customHeight="1">
      <c r="B15" s="1184" t="s">
        <v>1779</v>
      </c>
      <c r="C15" s="1185"/>
      <c r="D15" s="1185"/>
      <c r="E15" s="1185"/>
      <c r="F15" s="1185"/>
      <c r="G15" s="1186"/>
      <c r="H15" s="1187">
        <v>1.08</v>
      </c>
      <c r="I15" s="1188"/>
      <c r="J15" s="1189"/>
      <c r="K15" s="1187">
        <v>0.9</v>
      </c>
      <c r="L15" s="1188"/>
      <c r="M15" s="1189"/>
      <c r="N15" s="1187">
        <v>0.72</v>
      </c>
      <c r="O15" s="1188"/>
      <c r="P15" s="1189"/>
      <c r="Q15" s="1187">
        <v>0.72</v>
      </c>
      <c r="R15" s="1188"/>
      <c r="S15" s="1189"/>
      <c r="T15" s="1187">
        <v>0.72</v>
      </c>
      <c r="U15" s="1188"/>
      <c r="V15" s="1189"/>
      <c r="W15" s="1187">
        <v>0.63</v>
      </c>
      <c r="X15" s="1188"/>
      <c r="Y15" s="1189"/>
      <c r="Z15" s="1187">
        <v>0.36</v>
      </c>
      <c r="AA15" s="1188"/>
      <c r="AB15" s="1189"/>
      <c r="AC15" s="1187">
        <v>0.36</v>
      </c>
      <c r="AD15" s="1188"/>
      <c r="AE15" s="1189"/>
      <c r="AF15" s="1187">
        <v>0.27</v>
      </c>
      <c r="AG15" s="1188"/>
      <c r="AH15" s="1189"/>
      <c r="AI15" s="1187">
        <v>0.25</v>
      </c>
      <c r="AJ15" s="1188"/>
      <c r="AK15" s="1189"/>
      <c r="AL15" s="1187">
        <v>0.23</v>
      </c>
      <c r="AM15" s="1188"/>
      <c r="AN15" s="1189"/>
      <c r="AO15" s="1187">
        <v>0.23</v>
      </c>
      <c r="AP15" s="1188"/>
      <c r="AQ15" s="1189"/>
      <c r="AR15" s="1187">
        <v>0.23</v>
      </c>
      <c r="AS15" s="1188"/>
      <c r="AT15" s="1189"/>
      <c r="AU15" s="1187">
        <v>0.23</v>
      </c>
      <c r="AV15" s="1188"/>
      <c r="AW15" s="1189"/>
      <c r="AX15" s="1187">
        <v>0.21</v>
      </c>
      <c r="AY15" s="1188"/>
      <c r="AZ15" s="1189"/>
      <c r="BA15" s="1187">
        <v>0.19</v>
      </c>
      <c r="BB15" s="1188"/>
      <c r="BC15" s="1189"/>
      <c r="BD15" s="1187">
        <v>0.17</v>
      </c>
      <c r="BE15" s="1188"/>
      <c r="BF15" s="1189"/>
      <c r="BG15" s="1190"/>
      <c r="BH15" s="1191"/>
      <c r="BI15" s="995"/>
      <c r="BJ15" s="996"/>
    </row>
  </sheetData>
  <mergeCells count="72">
    <mergeCell ref="BG15:BH15"/>
    <mergeCell ref="Z15:AB15"/>
    <mergeCell ref="AC15:AE15"/>
    <mergeCell ref="AF15:AH15"/>
    <mergeCell ref="AI15:AK15"/>
    <mergeCell ref="AL15:AN15"/>
    <mergeCell ref="AO15:AQ15"/>
    <mergeCell ref="AR15:AT15"/>
    <mergeCell ref="AU15:AW15"/>
    <mergeCell ref="AX15:AZ15"/>
    <mergeCell ref="BA15:BC15"/>
    <mergeCell ref="BD15:BF15"/>
    <mergeCell ref="BD13:BF14"/>
    <mergeCell ref="BG13:BH14"/>
    <mergeCell ref="B14:G14"/>
    <mergeCell ref="B15:G15"/>
    <mergeCell ref="H15:J15"/>
    <mergeCell ref="K15:M15"/>
    <mergeCell ref="N15:P15"/>
    <mergeCell ref="Q15:S15"/>
    <mergeCell ref="T15:V15"/>
    <mergeCell ref="W15:Y15"/>
    <mergeCell ref="AL13:AN14"/>
    <mergeCell ref="AO13:AQ14"/>
    <mergeCell ref="AR13:AT14"/>
    <mergeCell ref="AU13:AW14"/>
    <mergeCell ref="AX13:AZ14"/>
    <mergeCell ref="BA13:BC14"/>
    <mergeCell ref="AS10:AX10"/>
    <mergeCell ref="B13:G13"/>
    <mergeCell ref="H13:J14"/>
    <mergeCell ref="K13:M14"/>
    <mergeCell ref="N13:P14"/>
    <mergeCell ref="Q13:S14"/>
    <mergeCell ref="AI13:AK14"/>
    <mergeCell ref="I10:M10"/>
    <mergeCell ref="AB10:AE10"/>
    <mergeCell ref="AH10:AK10"/>
    <mergeCell ref="AM10:AP10"/>
    <mergeCell ref="T13:V14"/>
    <mergeCell ref="W13:Y14"/>
    <mergeCell ref="Z13:AB14"/>
    <mergeCell ref="AC13:AE14"/>
    <mergeCell ref="AF13:AH14"/>
    <mergeCell ref="I8:L8"/>
    <mergeCell ref="O8:R8"/>
    <mergeCell ref="T8:W8"/>
    <mergeCell ref="AA8:AE8"/>
    <mergeCell ref="AG8:AK8"/>
    <mergeCell ref="AK6:AQ6"/>
    <mergeCell ref="AR6:AX6"/>
    <mergeCell ref="BC8:BG8"/>
    <mergeCell ref="AP8:AT8"/>
    <mergeCell ref="AV8:AZ8"/>
    <mergeCell ref="AY6:BF6"/>
    <mergeCell ref="BG6:BH6"/>
    <mergeCell ref="B6:I6"/>
    <mergeCell ref="J6:P6"/>
    <mergeCell ref="Q6:W6"/>
    <mergeCell ref="A1:BH2"/>
    <mergeCell ref="B4:I5"/>
    <mergeCell ref="J4:P5"/>
    <mergeCell ref="Q4:W5"/>
    <mergeCell ref="X4:AC5"/>
    <mergeCell ref="AD4:AX4"/>
    <mergeCell ref="AY4:BF5"/>
    <mergeCell ref="BG4:BH5"/>
    <mergeCell ref="AD5:AJ5"/>
    <mergeCell ref="AK5:AQ5"/>
    <mergeCell ref="AR5:AX5"/>
    <mergeCell ref="X6:AC6"/>
    <mergeCell ref="AD6:AJ6"/>
  </mergeCells>
  <phoneticPr fontId="5" type="noConversion"/>
  <dataValidations disablePrompts="1" count="1">
    <dataValidation type="list" allowBlank="1" showInputMessage="1" showErrorMessage="1" sqref="I10:M10" xr:uid="{00000000-0002-0000-0600-000000000000}">
      <formula1>"해당, 해당없음"</formula1>
    </dataValidation>
  </dataValidations>
  <printOptions horizontalCentered="1" verticalCentered="1"/>
  <pageMargins left="0.59055118110236227" right="0.59055118110236227" top="0.59055118110236227" bottom="0.59055118110236227" header="0" footer="0"/>
  <pageSetup paperSize="9" scale="94" orientation="landscape" blackAndWhite="1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BH55"/>
  <sheetViews>
    <sheetView view="pageBreakPreview" zoomScaleNormal="100" zoomScaleSheetLayoutView="100" workbookViewId="0">
      <selection activeCell="L23" sqref="L23"/>
    </sheetView>
  </sheetViews>
  <sheetFormatPr defaultColWidth="2.109375" defaultRowHeight="23.1" customHeight="1"/>
  <cols>
    <col min="1" max="1" width="2.109375" style="965"/>
    <col min="2" max="2" width="7.6640625" style="965" customWidth="1"/>
    <col min="3" max="3" width="11.21875" style="965" hidden="1" customWidth="1"/>
    <col min="4" max="6" width="11.21875" style="965" customWidth="1"/>
    <col min="7" max="8" width="2.109375" style="965"/>
    <col min="9" max="9" width="7.6640625" style="965" customWidth="1"/>
    <col min="10" max="10" width="11.21875" style="965" hidden="1" customWidth="1"/>
    <col min="11" max="13" width="11.21875" style="965" customWidth="1"/>
    <col min="14" max="15" width="2.109375" style="965"/>
    <col min="16" max="16" width="11.21875" style="965" customWidth="1"/>
    <col min="17" max="17" width="11.21875" style="965" hidden="1" customWidth="1"/>
    <col min="18" max="18" width="11.21875" style="965" customWidth="1"/>
    <col min="19" max="16384" width="2.109375" style="965"/>
  </cols>
  <sheetData>
    <row r="1" spans="1:60" ht="23.1" customHeight="1">
      <c r="B1" s="1039" t="s">
        <v>1780</v>
      </c>
      <c r="C1" s="1040"/>
      <c r="D1" s="1040"/>
      <c r="E1" s="1040"/>
      <c r="F1" s="1040"/>
      <c r="G1" s="1040"/>
      <c r="H1" s="1040"/>
      <c r="I1" s="1040"/>
      <c r="J1" s="1040"/>
      <c r="K1" s="1040"/>
      <c r="L1" s="1040"/>
      <c r="M1" s="1040"/>
      <c r="N1" s="1040"/>
      <c r="O1" s="1040"/>
      <c r="P1" s="1040"/>
      <c r="Q1" s="1040"/>
      <c r="R1" s="1040"/>
      <c r="S1" s="1040"/>
      <c r="T1" s="1040"/>
      <c r="U1" s="1040"/>
      <c r="V1" s="1040"/>
      <c r="W1" s="1040"/>
      <c r="X1" s="1040"/>
      <c r="Y1" s="1040"/>
      <c r="Z1" s="1040"/>
      <c r="AA1" s="1040"/>
      <c r="AB1" s="1040"/>
      <c r="AC1" s="1040"/>
      <c r="AD1" s="1040"/>
      <c r="AE1" s="1040"/>
      <c r="AF1" s="1040"/>
      <c r="AG1" s="1040"/>
      <c r="AH1" s="1040"/>
      <c r="AI1" s="1040"/>
      <c r="AJ1" s="1040"/>
      <c r="AK1" s="1040"/>
      <c r="AL1" s="1040"/>
      <c r="AM1" s="1040"/>
      <c r="AN1" s="1040"/>
      <c r="AO1" s="1040"/>
      <c r="AP1" s="1040"/>
      <c r="AQ1" s="1040"/>
      <c r="AR1" s="1040"/>
      <c r="AS1" s="1040"/>
      <c r="AT1" s="1040"/>
      <c r="AU1" s="1040"/>
      <c r="AV1" s="1040"/>
      <c r="AW1" s="1040"/>
      <c r="AX1" s="1040"/>
      <c r="AY1" s="1040"/>
      <c r="AZ1" s="1040"/>
      <c r="BA1" s="1040"/>
      <c r="BB1" s="1040"/>
      <c r="BC1" s="1040"/>
      <c r="BD1" s="1040"/>
      <c r="BE1" s="1040"/>
      <c r="BF1" s="1040"/>
      <c r="BG1" s="1040"/>
      <c r="BH1" s="1040"/>
    </row>
    <row r="2" spans="1:60" ht="23.1" customHeight="1">
      <c r="B2" s="1039" t="s">
        <v>1781</v>
      </c>
      <c r="C2" s="1040"/>
      <c r="D2" s="1040"/>
      <c r="E2" s="1040"/>
      <c r="F2" s="1040"/>
      <c r="G2" s="1040"/>
      <c r="H2" s="1040"/>
      <c r="I2" s="1040"/>
      <c r="J2" s="1040"/>
      <c r="K2" s="1040"/>
      <c r="L2" s="1040"/>
      <c r="M2" s="1040"/>
      <c r="N2" s="1040"/>
      <c r="O2" s="1040"/>
      <c r="P2" s="1040"/>
      <c r="Q2" s="1040"/>
      <c r="R2" s="1040"/>
      <c r="S2" s="1040"/>
      <c r="T2" s="1040"/>
      <c r="U2" s="1040"/>
      <c r="V2" s="1040"/>
      <c r="W2" s="1040"/>
      <c r="X2" s="1040"/>
      <c r="Y2" s="1040"/>
      <c r="Z2" s="1040"/>
      <c r="AA2" s="1040"/>
      <c r="AB2" s="1040"/>
      <c r="AC2" s="1040"/>
      <c r="AD2" s="1040"/>
      <c r="AE2" s="1040"/>
      <c r="AF2" s="1040"/>
      <c r="AG2" s="1040"/>
      <c r="AH2" s="1040"/>
      <c r="AI2" s="1040"/>
      <c r="AJ2" s="1040"/>
      <c r="AK2" s="1040"/>
      <c r="AL2" s="1040"/>
      <c r="AM2" s="1040"/>
      <c r="AN2" s="1040"/>
      <c r="AO2" s="1040"/>
      <c r="AP2" s="1040"/>
      <c r="AQ2" s="1040"/>
      <c r="AR2" s="1040"/>
      <c r="AS2" s="1040"/>
      <c r="AT2" s="1040"/>
      <c r="AU2" s="1040"/>
      <c r="AV2" s="1040"/>
      <c r="AW2" s="1040"/>
      <c r="AX2" s="1040"/>
      <c r="AY2" s="1040"/>
      <c r="AZ2" s="1040"/>
      <c r="BA2" s="1040"/>
      <c r="BB2" s="1040"/>
      <c r="BC2" s="1040"/>
      <c r="BD2" s="1040"/>
      <c r="BE2" s="1040"/>
      <c r="BF2" s="1040"/>
      <c r="BG2" s="1040"/>
      <c r="BH2" s="1040"/>
    </row>
    <row r="3" spans="1:60" ht="23.1" customHeight="1">
      <c r="B3" s="1041" t="s">
        <v>1782</v>
      </c>
      <c r="C3" s="1040"/>
      <c r="D3" s="1040"/>
      <c r="E3" s="1040"/>
      <c r="F3" s="1040"/>
      <c r="G3" s="1040"/>
      <c r="H3" s="1040"/>
      <c r="I3" s="1041" t="s">
        <v>1783</v>
      </c>
      <c r="J3" s="1040"/>
      <c r="K3" s="1040"/>
      <c r="L3" s="1040"/>
      <c r="M3" s="1040"/>
      <c r="N3" s="1040"/>
      <c r="O3" s="1040"/>
      <c r="P3" s="1041" t="s">
        <v>1784</v>
      </c>
      <c r="Q3" s="1040"/>
      <c r="R3" s="1040"/>
      <c r="S3" s="1040"/>
      <c r="T3" s="1040"/>
      <c r="U3" s="1040"/>
      <c r="V3" s="1040"/>
      <c r="W3" s="1040"/>
      <c r="X3" s="1040"/>
      <c r="Y3" s="1040"/>
      <c r="Z3" s="1040"/>
      <c r="AA3" s="1040"/>
      <c r="AB3" s="1040"/>
      <c r="AC3" s="1040"/>
      <c r="AD3" s="1040"/>
      <c r="AE3" s="1040"/>
      <c r="AF3" s="1040"/>
      <c r="AG3" s="1040"/>
      <c r="AH3" s="1040"/>
      <c r="AI3" s="1040"/>
      <c r="AJ3" s="1040"/>
      <c r="AK3" s="1040"/>
      <c r="AL3" s="1040"/>
      <c r="AM3" s="1040"/>
      <c r="AN3" s="1040"/>
      <c r="AO3" s="1040"/>
      <c r="AP3" s="1040"/>
      <c r="AQ3" s="1040"/>
      <c r="AR3" s="1040"/>
      <c r="AS3" s="1040"/>
      <c r="AT3" s="1040"/>
      <c r="AU3" s="1040"/>
      <c r="AV3" s="1040"/>
      <c r="AW3" s="1040"/>
      <c r="AX3" s="1040"/>
      <c r="AY3" s="1040"/>
      <c r="AZ3" s="1040"/>
      <c r="BA3" s="1040"/>
      <c r="BB3" s="1040"/>
      <c r="BC3" s="1040"/>
      <c r="BD3" s="1040"/>
      <c r="BE3" s="1040"/>
      <c r="BF3" s="1040"/>
      <c r="BG3" s="1040"/>
      <c r="BH3" s="1040"/>
    </row>
    <row r="4" spans="1:60" s="973" customFormat="1" ht="20.100000000000001" customHeight="1">
      <c r="A4" s="972"/>
      <c r="B4" s="1326" t="s">
        <v>1785</v>
      </c>
      <c r="C4" s="1326" t="s">
        <v>1786</v>
      </c>
      <c r="D4" s="1329" t="s">
        <v>1787</v>
      </c>
      <c r="E4" s="1330"/>
      <c r="F4" s="1331"/>
      <c r="I4" s="1332" t="s">
        <v>1785</v>
      </c>
      <c r="J4" s="1332" t="s">
        <v>1786</v>
      </c>
      <c r="K4" s="1336" t="s">
        <v>1788</v>
      </c>
      <c r="L4" s="1336"/>
      <c r="M4" s="1336"/>
      <c r="P4" s="1332" t="s">
        <v>1789</v>
      </c>
      <c r="Q4" s="1332" t="s">
        <v>1790</v>
      </c>
      <c r="R4" s="1332" t="s">
        <v>1791</v>
      </c>
    </row>
    <row r="5" spans="1:60" s="973" customFormat="1" ht="20.100000000000001" customHeight="1">
      <c r="A5" s="972"/>
      <c r="B5" s="1327"/>
      <c r="C5" s="1327"/>
      <c r="D5" s="1326" t="s">
        <v>1792</v>
      </c>
      <c r="E5" s="1326" t="s">
        <v>1793</v>
      </c>
      <c r="F5" s="1333" t="s">
        <v>1794</v>
      </c>
      <c r="I5" s="1332"/>
      <c r="J5" s="1332"/>
      <c r="K5" s="1335" t="s">
        <v>1795</v>
      </c>
      <c r="L5" s="1335" t="s">
        <v>1681</v>
      </c>
      <c r="M5" s="1335" t="s">
        <v>1796</v>
      </c>
      <c r="P5" s="1332"/>
      <c r="Q5" s="1332"/>
      <c r="R5" s="1332"/>
    </row>
    <row r="6" spans="1:60" s="973" customFormat="1" ht="20.100000000000001" customHeight="1">
      <c r="A6" s="972"/>
      <c r="B6" s="1328"/>
      <c r="C6" s="1328"/>
      <c r="D6" s="1328"/>
      <c r="E6" s="1328"/>
      <c r="F6" s="1334"/>
      <c r="I6" s="1332"/>
      <c r="J6" s="1332"/>
      <c r="K6" s="1335"/>
      <c r="L6" s="1335"/>
      <c r="M6" s="1335"/>
      <c r="P6" s="1332"/>
      <c r="Q6" s="1332"/>
      <c r="R6" s="1332"/>
    </row>
    <row r="7" spans="1:60" s="973" customFormat="1" ht="20.100000000000001" customHeight="1">
      <c r="A7" s="982"/>
      <c r="B7" s="1042">
        <v>0</v>
      </c>
      <c r="C7" s="1043">
        <v>0</v>
      </c>
      <c r="D7" s="1044">
        <v>3.35</v>
      </c>
      <c r="E7" s="1044">
        <v>6.42</v>
      </c>
      <c r="F7" s="1044">
        <v>1.08</v>
      </c>
      <c r="G7" s="1045"/>
      <c r="H7" s="1045"/>
      <c r="I7" s="1046">
        <v>0</v>
      </c>
      <c r="J7" s="1047">
        <v>0</v>
      </c>
      <c r="K7" s="1048">
        <v>11.75</v>
      </c>
      <c r="L7" s="1048">
        <v>13.1</v>
      </c>
      <c r="M7" s="1048">
        <v>14.44</v>
      </c>
      <c r="N7" s="1045"/>
      <c r="O7" s="1045"/>
      <c r="P7" s="1049">
        <v>0</v>
      </c>
      <c r="Q7" s="1043">
        <v>0</v>
      </c>
      <c r="R7" s="1044">
        <v>20</v>
      </c>
    </row>
    <row r="8" spans="1:60" ht="20.100000000000001" customHeight="1">
      <c r="B8" s="1050">
        <v>0.5</v>
      </c>
      <c r="C8" s="1051">
        <v>50000</v>
      </c>
      <c r="D8" s="1044">
        <v>3.35</v>
      </c>
      <c r="E8" s="1044">
        <v>6.42</v>
      </c>
      <c r="F8" s="1044">
        <v>1.08</v>
      </c>
      <c r="G8" s="1052"/>
      <c r="H8" s="1052"/>
      <c r="I8" s="1046">
        <v>50</v>
      </c>
      <c r="J8" s="1053">
        <v>5000000</v>
      </c>
      <c r="K8" s="1048">
        <v>11.75</v>
      </c>
      <c r="L8" s="1048">
        <v>13.1</v>
      </c>
      <c r="M8" s="1048">
        <v>14.44</v>
      </c>
      <c r="N8" s="1052"/>
      <c r="O8" s="1052"/>
      <c r="P8" s="1054" t="s">
        <v>1797</v>
      </c>
      <c r="Q8" s="1051">
        <v>500000</v>
      </c>
      <c r="R8" s="1044">
        <v>20</v>
      </c>
    </row>
    <row r="9" spans="1:60" s="973" customFormat="1" ht="20.100000000000001" customHeight="1">
      <c r="B9" s="1055">
        <v>1</v>
      </c>
      <c r="C9" s="1051">
        <v>100000</v>
      </c>
      <c r="D9" s="1044">
        <v>3.19</v>
      </c>
      <c r="E9" s="1044">
        <v>6.09</v>
      </c>
      <c r="F9" s="1044">
        <v>0.9</v>
      </c>
      <c r="G9" s="1045"/>
      <c r="H9" s="1045"/>
      <c r="I9" s="1046">
        <v>70</v>
      </c>
      <c r="J9" s="1053">
        <v>7000000</v>
      </c>
      <c r="K9" s="1048">
        <v>10.49</v>
      </c>
      <c r="L9" s="1048">
        <v>11.65</v>
      </c>
      <c r="M9" s="1048">
        <v>12.81</v>
      </c>
      <c r="N9" s="1045"/>
      <c r="O9" s="1045"/>
      <c r="P9" s="1054" t="s">
        <v>1642</v>
      </c>
      <c r="Q9" s="1051">
        <v>5000000</v>
      </c>
      <c r="R9" s="1044">
        <v>10</v>
      </c>
    </row>
    <row r="10" spans="1:60" s="993" customFormat="1" ht="20.100000000000001" customHeight="1">
      <c r="B10" s="1055">
        <v>2</v>
      </c>
      <c r="C10" s="1051">
        <v>200000</v>
      </c>
      <c r="D10" s="1044">
        <v>2.69</v>
      </c>
      <c r="E10" s="1044">
        <v>5.1100000000000003</v>
      </c>
      <c r="F10" s="1044">
        <v>0.72</v>
      </c>
      <c r="G10" s="1056"/>
      <c r="H10" s="1056"/>
      <c r="I10" s="1046">
        <v>100</v>
      </c>
      <c r="J10" s="1053">
        <v>10000000</v>
      </c>
      <c r="K10" s="1048">
        <v>9.66</v>
      </c>
      <c r="L10" s="1048">
        <v>10.73</v>
      </c>
      <c r="M10" s="1048">
        <v>11.8</v>
      </c>
      <c r="N10" s="1056"/>
      <c r="O10" s="1056"/>
      <c r="P10" s="1054" t="s">
        <v>1643</v>
      </c>
      <c r="Q10" s="1051">
        <v>10000000</v>
      </c>
      <c r="R10" s="1044">
        <v>9</v>
      </c>
    </row>
    <row r="11" spans="1:60" s="973" customFormat="1" ht="20.100000000000001" customHeight="1">
      <c r="A11" s="972"/>
      <c r="B11" s="1055">
        <v>3</v>
      </c>
      <c r="C11" s="1051">
        <v>300000</v>
      </c>
      <c r="D11" s="1044">
        <v>2.5299999999999998</v>
      </c>
      <c r="E11" s="1044">
        <v>4.78</v>
      </c>
      <c r="F11" s="1044">
        <v>0.72</v>
      </c>
      <c r="G11" s="1045"/>
      <c r="H11" s="1045"/>
      <c r="I11" s="1046">
        <v>200</v>
      </c>
      <c r="J11" s="1053">
        <v>20000000</v>
      </c>
      <c r="K11" s="1048">
        <v>7.34</v>
      </c>
      <c r="L11" s="1048">
        <v>8.14</v>
      </c>
      <c r="M11" s="1048">
        <v>8.9700000000000006</v>
      </c>
      <c r="N11" s="1045"/>
      <c r="O11" s="1045"/>
      <c r="P11" s="1054" t="s">
        <v>1644</v>
      </c>
      <c r="Q11" s="1051">
        <v>30000000</v>
      </c>
      <c r="R11" s="1044">
        <v>8</v>
      </c>
    </row>
    <row r="12" spans="1:60" s="973" customFormat="1" ht="20.100000000000001" customHeight="1">
      <c r="A12" s="972"/>
      <c r="B12" s="1055">
        <v>5</v>
      </c>
      <c r="C12" s="1051">
        <v>500000</v>
      </c>
      <c r="D12" s="1044">
        <v>2.36</v>
      </c>
      <c r="E12" s="1044">
        <v>4.46</v>
      </c>
      <c r="F12" s="1044">
        <v>0.72</v>
      </c>
      <c r="G12" s="1045"/>
      <c r="H12" s="1045"/>
      <c r="I12" s="1046">
        <v>300</v>
      </c>
      <c r="J12" s="1053">
        <v>30000000</v>
      </c>
      <c r="K12" s="1048">
        <v>6.24</v>
      </c>
      <c r="L12" s="1048">
        <v>6.92</v>
      </c>
      <c r="M12" s="1048">
        <v>7.62</v>
      </c>
      <c r="N12" s="1045"/>
      <c r="O12" s="1045"/>
      <c r="P12" s="1054" t="s">
        <v>1798</v>
      </c>
      <c r="Q12" s="1051">
        <v>50000000</v>
      </c>
      <c r="R12" s="1044">
        <v>7</v>
      </c>
    </row>
    <row r="13" spans="1:60" s="973" customFormat="1" ht="20.100000000000001" customHeight="1">
      <c r="A13" s="972"/>
      <c r="B13" s="1055">
        <v>10</v>
      </c>
      <c r="C13" s="1051">
        <v>1000000</v>
      </c>
      <c r="D13" s="1044">
        <v>2.17</v>
      </c>
      <c r="E13" s="1044">
        <v>4.07</v>
      </c>
      <c r="F13" s="1044">
        <v>0.63</v>
      </c>
      <c r="G13" s="1045"/>
      <c r="H13" s="1045"/>
      <c r="I13" s="1046">
        <v>400</v>
      </c>
      <c r="J13" s="1053">
        <v>40000000</v>
      </c>
      <c r="K13" s="1048">
        <v>5.48</v>
      </c>
      <c r="L13" s="1048">
        <v>6.09</v>
      </c>
      <c r="M13" s="1048">
        <v>6.7</v>
      </c>
      <c r="N13" s="1045"/>
      <c r="O13" s="1045"/>
      <c r="P13" s="1054" t="s">
        <v>1799</v>
      </c>
      <c r="Q13" s="1051">
        <v>100000000</v>
      </c>
      <c r="R13" s="1044">
        <v>6</v>
      </c>
    </row>
    <row r="14" spans="1:60" s="993" customFormat="1" ht="20.100000000000001" customHeight="1">
      <c r="B14" s="1055">
        <v>20</v>
      </c>
      <c r="C14" s="1051">
        <v>2000000</v>
      </c>
      <c r="D14" s="1044">
        <v>1.97</v>
      </c>
      <c r="E14" s="1044">
        <v>3.71</v>
      </c>
      <c r="F14" s="1044">
        <v>0.36</v>
      </c>
      <c r="G14" s="1056"/>
      <c r="H14" s="1056"/>
      <c r="I14" s="1046">
        <v>500</v>
      </c>
      <c r="J14" s="1053">
        <v>50000000</v>
      </c>
      <c r="K14" s="1048">
        <v>4.96</v>
      </c>
      <c r="L14" s="1048">
        <v>5.52</v>
      </c>
      <c r="M14" s="1048">
        <v>6.07</v>
      </c>
      <c r="N14" s="1056"/>
      <c r="O14" s="1056"/>
      <c r="P14" s="1054" t="s">
        <v>1800</v>
      </c>
      <c r="Q14" s="1051">
        <v>100000000.00001</v>
      </c>
      <c r="R14" s="1044">
        <v>5</v>
      </c>
    </row>
    <row r="15" spans="1:60" s="973" customFormat="1" ht="20.100000000000001" customHeight="1">
      <c r="B15" s="1055">
        <v>30</v>
      </c>
      <c r="C15" s="1051">
        <v>3000000</v>
      </c>
      <c r="D15" s="1044">
        <v>1.88</v>
      </c>
      <c r="E15" s="1044">
        <v>3.54</v>
      </c>
      <c r="F15" s="1044">
        <v>0.36</v>
      </c>
      <c r="G15" s="1045"/>
      <c r="H15" s="1045"/>
      <c r="I15" s="1046">
        <v>700</v>
      </c>
      <c r="J15" s="1053">
        <v>70000000</v>
      </c>
      <c r="K15" s="1048">
        <v>4.38</v>
      </c>
      <c r="L15" s="1048">
        <v>4.87</v>
      </c>
      <c r="M15" s="1048">
        <v>5.35</v>
      </c>
      <c r="N15" s="1045"/>
      <c r="O15" s="1045"/>
      <c r="P15" s="1045"/>
      <c r="Q15" s="1045"/>
      <c r="R15" s="1045"/>
    </row>
    <row r="16" spans="1:60" s="973" customFormat="1" ht="20.100000000000001" customHeight="1">
      <c r="B16" s="1055">
        <v>50</v>
      </c>
      <c r="C16" s="1051">
        <v>5000000</v>
      </c>
      <c r="D16" s="1044">
        <v>1.8</v>
      </c>
      <c r="E16" s="1044">
        <v>3.41</v>
      </c>
      <c r="F16" s="1044">
        <v>0.27</v>
      </c>
      <c r="G16" s="1045"/>
      <c r="H16" s="1045"/>
      <c r="I16" s="1046">
        <v>1000</v>
      </c>
      <c r="J16" s="1053">
        <v>100000000</v>
      </c>
      <c r="K16" s="1048">
        <v>3.93</v>
      </c>
      <c r="L16" s="1048">
        <v>4.3600000000000003</v>
      </c>
      <c r="M16" s="1048">
        <v>4.79</v>
      </c>
      <c r="N16" s="1045"/>
      <c r="O16" s="1045"/>
      <c r="P16" s="1045"/>
      <c r="Q16" s="1045"/>
      <c r="R16" s="1045"/>
    </row>
    <row r="17" spans="1:60" s="973" customFormat="1" ht="20.100000000000001" customHeight="1">
      <c r="B17" s="1057">
        <v>100</v>
      </c>
      <c r="C17" s="1058">
        <v>10000000</v>
      </c>
      <c r="D17" s="1044">
        <v>1.71</v>
      </c>
      <c r="E17" s="1044">
        <v>3.24</v>
      </c>
      <c r="F17" s="1044">
        <v>0.25</v>
      </c>
      <c r="G17" s="1045"/>
      <c r="H17" s="1045"/>
      <c r="I17" s="1046">
        <v>1500</v>
      </c>
      <c r="J17" s="1053">
        <v>150000000</v>
      </c>
      <c r="K17" s="1048">
        <v>3.44</v>
      </c>
      <c r="L17" s="1048">
        <v>3.82</v>
      </c>
      <c r="M17" s="1048">
        <v>4.21</v>
      </c>
      <c r="N17" s="1045"/>
      <c r="O17" s="1045"/>
      <c r="P17" s="1045"/>
      <c r="Q17" s="1045"/>
      <c r="R17" s="1045"/>
    </row>
    <row r="18" spans="1:60" s="973" customFormat="1" ht="20.100000000000001" customHeight="1">
      <c r="B18" s="1057">
        <v>200</v>
      </c>
      <c r="C18" s="1058">
        <v>20000000</v>
      </c>
      <c r="D18" s="1044">
        <v>1.61</v>
      </c>
      <c r="E18" s="1044">
        <v>3.06</v>
      </c>
      <c r="F18" s="1044">
        <v>0.23</v>
      </c>
      <c r="G18" s="1045"/>
      <c r="H18" s="1045"/>
      <c r="I18" s="1046">
        <v>2000</v>
      </c>
      <c r="J18" s="1053">
        <v>200000000</v>
      </c>
      <c r="K18" s="1048">
        <v>3.11</v>
      </c>
      <c r="L18" s="1048">
        <v>3.45</v>
      </c>
      <c r="M18" s="1048">
        <v>3.79</v>
      </c>
      <c r="N18" s="1045"/>
      <c r="O18" s="1045"/>
      <c r="P18" s="1045"/>
      <c r="Q18" s="1045"/>
      <c r="R18" s="1045"/>
    </row>
    <row r="19" spans="1:60" ht="20.100000000000001" customHeight="1">
      <c r="B19" s="1057">
        <v>300</v>
      </c>
      <c r="C19" s="1058">
        <v>30000000</v>
      </c>
      <c r="D19" s="1044">
        <v>1.57</v>
      </c>
      <c r="E19" s="1044">
        <v>3.01</v>
      </c>
      <c r="F19" s="1044">
        <v>0.23</v>
      </c>
      <c r="G19" s="1052"/>
      <c r="H19" s="1052"/>
      <c r="I19" s="1046">
        <v>3000</v>
      </c>
      <c r="J19" s="1053">
        <v>300000000</v>
      </c>
      <c r="K19" s="1048">
        <v>2.73</v>
      </c>
      <c r="L19" s="1048">
        <v>3.03</v>
      </c>
      <c r="M19" s="1048">
        <v>3.32</v>
      </c>
      <c r="N19" s="1052"/>
      <c r="O19" s="1052"/>
      <c r="P19" s="1052"/>
      <c r="Q19" s="1052"/>
      <c r="R19" s="1052"/>
    </row>
    <row r="20" spans="1:60" ht="20.100000000000001" customHeight="1">
      <c r="B20" s="1057">
        <v>500</v>
      </c>
      <c r="C20" s="1058">
        <v>50000000</v>
      </c>
      <c r="D20" s="1044">
        <v>1.5</v>
      </c>
      <c r="E20" s="1044">
        <v>2.9</v>
      </c>
      <c r="F20" s="1044">
        <v>0.23</v>
      </c>
      <c r="G20" s="1059"/>
      <c r="H20" s="1059"/>
      <c r="I20" s="1054">
        <v>5000</v>
      </c>
      <c r="J20" s="1051">
        <v>500000000</v>
      </c>
      <c r="K20" s="1060">
        <v>2.3199999999999998</v>
      </c>
      <c r="L20" s="1060">
        <v>2.57</v>
      </c>
      <c r="M20" s="1060">
        <v>2.82</v>
      </c>
      <c r="N20" s="1061"/>
      <c r="O20" s="1061"/>
      <c r="P20" s="1061"/>
      <c r="Q20" s="1061"/>
      <c r="R20" s="1061"/>
      <c r="S20" s="1035"/>
    </row>
    <row r="21" spans="1:60" s="993" customFormat="1" ht="20.100000000000001" customHeight="1">
      <c r="B21" s="1057">
        <v>1000</v>
      </c>
      <c r="C21" s="1058">
        <v>100000000</v>
      </c>
      <c r="D21" s="1044">
        <v>1.45</v>
      </c>
      <c r="E21" s="1044">
        <v>2.79</v>
      </c>
      <c r="F21" s="1044">
        <v>0.23</v>
      </c>
      <c r="G21" s="1062"/>
      <c r="H21" s="1062"/>
      <c r="I21" s="1054" t="s">
        <v>1800</v>
      </c>
      <c r="J21" s="1058"/>
      <c r="K21" s="1060">
        <v>1.5</v>
      </c>
      <c r="L21" s="1060">
        <v>2</v>
      </c>
      <c r="M21" s="1060">
        <v>2.5</v>
      </c>
      <c r="N21" s="1056"/>
      <c r="O21" s="1056"/>
      <c r="P21" s="1056"/>
      <c r="Q21" s="1056"/>
      <c r="R21" s="1056"/>
    </row>
    <row r="22" spans="1:60" s="973" customFormat="1" ht="20.100000000000001" customHeight="1">
      <c r="A22" s="972"/>
      <c r="B22" s="1057">
        <v>2000</v>
      </c>
      <c r="C22" s="1058">
        <v>200000000</v>
      </c>
      <c r="D22" s="1044">
        <v>1.39</v>
      </c>
      <c r="E22" s="1044">
        <v>2.7</v>
      </c>
      <c r="F22" s="1044">
        <v>0.21</v>
      </c>
      <c r="G22" s="1052"/>
      <c r="H22" s="1052"/>
      <c r="I22" s="1052"/>
      <c r="J22" s="1052"/>
      <c r="K22" s="1052"/>
      <c r="L22" s="1052"/>
      <c r="M22" s="1052"/>
      <c r="N22" s="1045"/>
      <c r="O22" s="1045"/>
      <c r="P22" s="1045"/>
      <c r="Q22" s="1045"/>
      <c r="R22" s="1045"/>
    </row>
    <row r="23" spans="1:60" s="973" customFormat="1" ht="20.100000000000001" customHeight="1">
      <c r="A23" s="972"/>
      <c r="B23" s="1057">
        <v>3000</v>
      </c>
      <c r="C23" s="1058">
        <v>300000000</v>
      </c>
      <c r="D23" s="1044">
        <v>1.37</v>
      </c>
      <c r="E23" s="1044">
        <v>2.64</v>
      </c>
      <c r="F23" s="1044">
        <v>0.19</v>
      </c>
      <c r="G23" s="1052"/>
      <c r="H23" s="1052"/>
      <c r="I23" s="1052"/>
      <c r="J23" s="1052"/>
      <c r="K23" s="1052"/>
      <c r="L23" s="1052"/>
      <c r="M23" s="1052"/>
      <c r="N23" s="1045"/>
      <c r="O23" s="1045"/>
      <c r="P23" s="1045"/>
      <c r="Q23" s="1045"/>
      <c r="R23" s="1045"/>
    </row>
    <row r="24" spans="1:60" s="973" customFormat="1" ht="20.100000000000001" customHeight="1">
      <c r="A24" s="972"/>
      <c r="B24" s="1057">
        <v>5000</v>
      </c>
      <c r="C24" s="1058">
        <v>500000000</v>
      </c>
      <c r="D24" s="1044">
        <v>1.32</v>
      </c>
      <c r="E24" s="1044">
        <v>2.58</v>
      </c>
      <c r="F24" s="1044">
        <v>0.17</v>
      </c>
      <c r="G24" s="1052"/>
      <c r="H24" s="1052"/>
      <c r="I24" s="1052"/>
      <c r="J24" s="1052"/>
      <c r="K24" s="1052"/>
      <c r="L24" s="1052"/>
      <c r="M24" s="1052"/>
      <c r="N24" s="1045"/>
      <c r="O24" s="1045"/>
      <c r="P24" s="1045"/>
      <c r="Q24" s="1045"/>
      <c r="R24" s="1045"/>
    </row>
    <row r="25" spans="1:60" s="993" customFormat="1" ht="20.100000000000001" customHeight="1">
      <c r="B25" s="1063" t="s">
        <v>1800</v>
      </c>
      <c r="C25" s="1058"/>
      <c r="D25" s="1044">
        <v>1</v>
      </c>
      <c r="E25" s="1044">
        <v>2</v>
      </c>
      <c r="F25" s="1044">
        <v>0.15</v>
      </c>
      <c r="G25" s="1062"/>
      <c r="H25" s="1062"/>
      <c r="I25" s="1062"/>
      <c r="J25" s="1062"/>
      <c r="K25" s="1062"/>
      <c r="L25" s="1062"/>
      <c r="M25" s="1062"/>
      <c r="N25" s="1056"/>
      <c r="O25" s="1056"/>
      <c r="P25" s="1056"/>
      <c r="Q25" s="1056"/>
      <c r="R25" s="1056"/>
    </row>
    <row r="26" spans="1:60" ht="10.5" customHeight="1">
      <c r="B26" s="973"/>
      <c r="C26" s="973"/>
      <c r="D26" s="973"/>
      <c r="E26" s="973"/>
      <c r="F26" s="973"/>
    </row>
    <row r="27" spans="1:60" ht="23.1" customHeight="1">
      <c r="B27" s="1041"/>
      <c r="C27" s="1040"/>
      <c r="D27" s="1040"/>
      <c r="E27" s="1040"/>
      <c r="F27" s="1040"/>
      <c r="G27" s="1040"/>
      <c r="H27" s="1040"/>
      <c r="I27" s="1040"/>
      <c r="J27" s="1040"/>
      <c r="K27" s="1040"/>
      <c r="L27" s="1040"/>
      <c r="M27" s="1040"/>
      <c r="N27" s="1040"/>
      <c r="O27" s="1040"/>
      <c r="P27" s="1040"/>
      <c r="Q27" s="1040"/>
      <c r="R27" s="1040"/>
      <c r="S27" s="1040"/>
      <c r="T27" s="1040"/>
      <c r="U27" s="1040"/>
      <c r="V27" s="1040"/>
      <c r="W27" s="1040"/>
      <c r="X27" s="1040"/>
      <c r="Y27" s="1040"/>
      <c r="Z27" s="1040"/>
      <c r="AA27" s="1040"/>
      <c r="AB27" s="1040"/>
      <c r="AC27" s="1040"/>
      <c r="AD27" s="1040"/>
      <c r="AE27" s="1040"/>
      <c r="AF27" s="1040"/>
      <c r="AG27" s="1040"/>
      <c r="AH27" s="1040"/>
      <c r="AI27" s="1040"/>
      <c r="AJ27" s="1040"/>
      <c r="AK27" s="1040"/>
      <c r="AL27" s="1040"/>
      <c r="AM27" s="1040"/>
      <c r="AN27" s="1040"/>
      <c r="AO27" s="1040"/>
      <c r="AP27" s="1040"/>
      <c r="AQ27" s="1040"/>
      <c r="AR27" s="1040"/>
      <c r="AS27" s="1040"/>
      <c r="AT27" s="1040"/>
      <c r="AU27" s="1040"/>
      <c r="AV27" s="1040"/>
      <c r="AW27" s="1040"/>
      <c r="AX27" s="1040"/>
      <c r="AY27" s="1040"/>
      <c r="AZ27" s="1040"/>
      <c r="BA27" s="1040"/>
      <c r="BB27" s="1040"/>
      <c r="BC27" s="1040"/>
      <c r="BD27" s="1040"/>
      <c r="BE27" s="1040"/>
      <c r="BF27" s="1040"/>
      <c r="BG27" s="1040"/>
      <c r="BH27" s="1040"/>
    </row>
    <row r="28" spans="1:60" ht="20.100000000000001" customHeight="1"/>
    <row r="29" spans="1:60" ht="20.100000000000001" customHeight="1"/>
    <row r="30" spans="1:60" ht="20.100000000000001" customHeight="1"/>
    <row r="31" spans="1:60" ht="20.100000000000001" customHeight="1"/>
    <row r="32" spans="1:60" ht="20.100000000000001" customHeight="1"/>
    <row r="33" spans="2:60" ht="20.100000000000001" customHeight="1"/>
    <row r="34" spans="2:60" ht="20.100000000000001" customHeight="1"/>
    <row r="35" spans="2:60" ht="20.100000000000001" customHeight="1"/>
    <row r="36" spans="2:60" ht="20.100000000000001" customHeight="1"/>
    <row r="37" spans="2:60" ht="20.100000000000001" customHeight="1"/>
    <row r="38" spans="2:60" ht="20.100000000000001" customHeight="1"/>
    <row r="39" spans="2:60" ht="20.100000000000001" customHeight="1"/>
    <row r="40" spans="2:60" ht="20.100000000000001" customHeight="1"/>
    <row r="41" spans="2:60" ht="20.100000000000001" customHeight="1"/>
    <row r="42" spans="2:60" ht="20.100000000000001" customHeight="1"/>
    <row r="43" spans="2:60" ht="20.100000000000001" customHeight="1"/>
    <row r="44" spans="2:60" ht="20.100000000000001" customHeight="1"/>
    <row r="45" spans="2:60" ht="14.25" customHeight="1">
      <c r="B45" s="973"/>
      <c r="C45" s="973"/>
      <c r="D45" s="973"/>
      <c r="E45" s="973"/>
      <c r="F45" s="973"/>
    </row>
    <row r="46" spans="2:60" ht="23.1" customHeight="1">
      <c r="B46" s="1041"/>
      <c r="C46" s="1040"/>
      <c r="D46" s="1040"/>
      <c r="E46" s="1040"/>
      <c r="F46" s="1040"/>
      <c r="G46" s="1040"/>
      <c r="H46" s="1040"/>
      <c r="I46" s="1040"/>
      <c r="J46" s="1040"/>
      <c r="K46" s="1040"/>
      <c r="L46" s="1040"/>
      <c r="M46" s="1040"/>
      <c r="N46" s="1040"/>
      <c r="O46" s="1040"/>
      <c r="P46" s="1040"/>
      <c r="Q46" s="1040"/>
      <c r="R46" s="1040"/>
      <c r="S46" s="1040"/>
      <c r="T46" s="1040"/>
      <c r="U46" s="1040"/>
      <c r="V46" s="1040"/>
      <c r="W46" s="1040"/>
      <c r="X46" s="1040"/>
      <c r="Y46" s="1040"/>
      <c r="Z46" s="1040"/>
      <c r="AA46" s="1040"/>
      <c r="AB46" s="1040"/>
      <c r="AC46" s="1040"/>
      <c r="AD46" s="1040"/>
      <c r="AE46" s="1040"/>
      <c r="AF46" s="1040"/>
      <c r="AG46" s="1040"/>
      <c r="AH46" s="1040"/>
      <c r="AI46" s="1040"/>
      <c r="AJ46" s="1040"/>
      <c r="AK46" s="1040"/>
      <c r="AL46" s="1040"/>
      <c r="AM46" s="1040"/>
      <c r="AN46" s="1040"/>
      <c r="AO46" s="1040"/>
      <c r="AP46" s="1040"/>
      <c r="AQ46" s="1040"/>
      <c r="AR46" s="1040"/>
      <c r="AS46" s="1040"/>
      <c r="AT46" s="1040"/>
      <c r="AU46" s="1040"/>
      <c r="AV46" s="1040"/>
      <c r="AW46" s="1040"/>
      <c r="AX46" s="1040"/>
      <c r="AY46" s="1040"/>
      <c r="AZ46" s="1040"/>
      <c r="BA46" s="1040"/>
      <c r="BB46" s="1040"/>
      <c r="BC46" s="1040"/>
      <c r="BD46" s="1040"/>
      <c r="BE46" s="1040"/>
      <c r="BF46" s="1040"/>
      <c r="BG46" s="1040"/>
      <c r="BH46" s="1040"/>
    </row>
    <row r="47" spans="2:60" ht="33.75" customHeight="1"/>
    <row r="48" spans="2:60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</sheetData>
  <mergeCells count="15">
    <mergeCell ref="P4:P6"/>
    <mergeCell ref="Q4:Q6"/>
    <mergeCell ref="R4:R6"/>
    <mergeCell ref="D5:D6"/>
    <mergeCell ref="E5:E6"/>
    <mergeCell ref="F5:F6"/>
    <mergeCell ref="K5:K6"/>
    <mergeCell ref="L5:L6"/>
    <mergeCell ref="M5:M6"/>
    <mergeCell ref="K4:M4"/>
    <mergeCell ref="B4:B6"/>
    <mergeCell ref="C4:C6"/>
    <mergeCell ref="D4:F4"/>
    <mergeCell ref="I4:I6"/>
    <mergeCell ref="J4:J6"/>
  </mergeCells>
  <phoneticPr fontId="5" type="noConversion"/>
  <printOptions horizontalCentered="1" verticalCentered="1"/>
  <pageMargins left="0.59055118110236227" right="0.59055118110236227" top="0.59055118110236227" bottom="0.59055118110236227" header="0" footer="0"/>
  <pageSetup paperSize="9" scale="9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38"/>
  <sheetViews>
    <sheetView view="pageBreakPreview" zoomScaleNormal="100" zoomScaleSheetLayoutView="100" workbookViewId="0">
      <selection activeCell="J26" sqref="J26"/>
    </sheetView>
  </sheetViews>
  <sheetFormatPr defaultRowHeight="13.5"/>
  <cols>
    <col min="1" max="1" width="5.6640625" style="625" customWidth="1"/>
    <col min="2" max="2" width="20.88671875" style="625" bestFit="1" customWidth="1"/>
    <col min="3" max="3" width="0.88671875" style="625" customWidth="1"/>
    <col min="4" max="4" width="9" style="640" bestFit="1" customWidth="1"/>
    <col min="5" max="5" width="5.5546875" style="625" bestFit="1" customWidth="1"/>
    <col min="6" max="6" width="9.77734375" style="641" customWidth="1"/>
    <col min="7" max="10" width="9.77734375" style="642" customWidth="1"/>
    <col min="11" max="11" width="12" style="642" customWidth="1"/>
    <col min="12" max="12" width="10.5546875" style="625" customWidth="1"/>
    <col min="13" max="13" width="10.44140625" style="625" bestFit="1" customWidth="1"/>
    <col min="14" max="16384" width="8.88671875" style="625"/>
  </cols>
  <sheetData>
    <row r="1" spans="1:21" ht="12" customHeight="1">
      <c r="A1" s="1360" t="s">
        <v>816</v>
      </c>
      <c r="B1" s="1360"/>
      <c r="C1" s="1360"/>
      <c r="D1" s="1360"/>
      <c r="E1" s="1360"/>
      <c r="F1" s="1360"/>
      <c r="G1" s="1360"/>
      <c r="H1" s="1360"/>
      <c r="I1" s="1360"/>
      <c r="J1" s="1360"/>
      <c r="K1" s="1360"/>
      <c r="L1" s="1360"/>
    </row>
    <row r="2" spans="1:21" ht="12" customHeight="1">
      <c r="A2" s="1360"/>
      <c r="B2" s="1360"/>
      <c r="C2" s="1360"/>
      <c r="D2" s="1360"/>
      <c r="E2" s="1360"/>
      <c r="F2" s="1360"/>
      <c r="G2" s="1360"/>
      <c r="H2" s="1360"/>
      <c r="I2" s="1360"/>
      <c r="J2" s="1360"/>
      <c r="K2" s="1360"/>
      <c r="L2" s="1360"/>
    </row>
    <row r="3" spans="1:21" ht="15" customHeight="1">
      <c r="A3" s="1361" t="s">
        <v>805</v>
      </c>
      <c r="B3" s="1363" t="s">
        <v>806</v>
      </c>
      <c r="C3" s="1363" t="s">
        <v>807</v>
      </c>
      <c r="D3" s="1363"/>
      <c r="E3" s="1363" t="s">
        <v>808</v>
      </c>
      <c r="F3" s="1343" t="s">
        <v>815</v>
      </c>
      <c r="G3" s="1343" t="s">
        <v>814</v>
      </c>
      <c r="H3" s="1343" t="s">
        <v>813</v>
      </c>
      <c r="I3" s="1365" t="s">
        <v>1094</v>
      </c>
      <c r="J3" s="1366"/>
      <c r="K3" s="1343" t="s">
        <v>812</v>
      </c>
      <c r="L3" s="1367" t="s">
        <v>809</v>
      </c>
      <c r="M3" s="833" t="s">
        <v>1096</v>
      </c>
      <c r="N3" s="833" t="s">
        <v>1097</v>
      </c>
      <c r="O3" s="833" t="s">
        <v>1098</v>
      </c>
      <c r="P3" s="833" t="s">
        <v>1099</v>
      </c>
      <c r="Q3" s="833"/>
      <c r="R3" s="833"/>
    </row>
    <row r="4" spans="1:21" ht="15" customHeight="1">
      <c r="A4" s="1362"/>
      <c r="B4" s="1364"/>
      <c r="C4" s="1364"/>
      <c r="D4" s="1364"/>
      <c r="E4" s="1364"/>
      <c r="F4" s="1344"/>
      <c r="G4" s="1344"/>
      <c r="H4" s="1344"/>
      <c r="I4" s="775" t="s">
        <v>1103</v>
      </c>
      <c r="J4" s="775" t="s">
        <v>1095</v>
      </c>
      <c r="K4" s="1344"/>
      <c r="L4" s="1368"/>
      <c r="M4" s="833"/>
      <c r="N4" s="833"/>
      <c r="O4" s="833"/>
      <c r="P4" s="833" t="s">
        <v>1100</v>
      </c>
      <c r="Q4" s="833" t="s">
        <v>1101</v>
      </c>
      <c r="R4" s="833"/>
      <c r="S4" s="833"/>
      <c r="T4" s="833"/>
      <c r="U4" s="833"/>
    </row>
    <row r="5" spans="1:21" ht="19.5" hidden="1" customHeight="1">
      <c r="A5" s="1345" t="s">
        <v>1544</v>
      </c>
      <c r="B5" s="626" t="s">
        <v>1545</v>
      </c>
      <c r="C5" s="644"/>
      <c r="D5" s="643" t="s">
        <v>1546</v>
      </c>
      <c r="E5" s="627" t="s">
        <v>1547</v>
      </c>
      <c r="F5" s="628">
        <v>4176.8999999999996</v>
      </c>
      <c r="G5" s="628">
        <v>20500</v>
      </c>
      <c r="H5" s="646"/>
      <c r="I5" s="646">
        <f>P5</f>
        <v>12</v>
      </c>
      <c r="J5" s="836">
        <v>1.8</v>
      </c>
      <c r="K5" s="646">
        <f>H5</f>
        <v>0</v>
      </c>
      <c r="L5" s="629" t="s">
        <v>1548</v>
      </c>
      <c r="M5" s="833" t="s">
        <v>1102</v>
      </c>
      <c r="N5" s="835">
        <f>F5</f>
        <v>4176.8999999999996</v>
      </c>
      <c r="O5" s="835">
        <v>300</v>
      </c>
      <c r="P5" s="835">
        <f>ROUNDDOWN((N5-O5)/O5,0)</f>
        <v>12</v>
      </c>
      <c r="Q5" s="854">
        <f>1.5+(0.1*P5)</f>
        <v>2.7</v>
      </c>
      <c r="R5" s="835"/>
      <c r="S5" s="834"/>
      <c r="T5" s="834"/>
      <c r="U5" s="834"/>
    </row>
    <row r="6" spans="1:21" ht="19.5" hidden="1" customHeight="1">
      <c r="A6" s="1346"/>
      <c r="B6" s="947"/>
      <c r="C6" s="645"/>
      <c r="D6" s="643"/>
      <c r="E6" s="627"/>
      <c r="F6" s="628"/>
      <c r="G6" s="630"/>
      <c r="H6" s="647"/>
      <c r="I6" s="646"/>
      <c r="J6" s="836"/>
      <c r="K6" s="646"/>
      <c r="L6" s="631"/>
      <c r="M6" s="833"/>
      <c r="N6" s="835">
        <f>F6</f>
        <v>0</v>
      </c>
      <c r="O6" s="835">
        <v>300</v>
      </c>
      <c r="P6" s="835">
        <f>ROUNDDOWN((N6-O6)/O6,0)</f>
        <v>-1</v>
      </c>
      <c r="Q6" s="854">
        <f>1.5+(0.1*P6)</f>
        <v>1.4</v>
      </c>
      <c r="R6" s="835"/>
      <c r="S6" s="834"/>
      <c r="T6" s="834"/>
      <c r="U6" s="834"/>
    </row>
    <row r="7" spans="1:21" s="635" customFormat="1" ht="19.5" hidden="1" customHeight="1">
      <c r="A7" s="1347" t="s">
        <v>810</v>
      </c>
      <c r="B7" s="1348"/>
      <c r="C7" s="1348"/>
      <c r="D7" s="1348"/>
      <c r="E7" s="633"/>
      <c r="F7" s="636"/>
      <c r="G7" s="831"/>
      <c r="H7" s="831"/>
      <c r="I7" s="831"/>
      <c r="J7" s="831"/>
      <c r="K7" s="628">
        <f>SUM(K5:K6)</f>
        <v>0</v>
      </c>
      <c r="L7" s="1076"/>
      <c r="Q7" s="855"/>
    </row>
    <row r="8" spans="1:21" ht="19.5" customHeight="1">
      <c r="A8" s="1350"/>
      <c r="B8" s="632"/>
      <c r="C8" s="830"/>
      <c r="D8" s="832"/>
      <c r="E8" s="627"/>
      <c r="F8" s="628"/>
      <c r="G8" s="628"/>
      <c r="H8" s="628"/>
      <c r="I8" s="628"/>
      <c r="J8" s="837"/>
      <c r="K8" s="628"/>
      <c r="L8" s="634"/>
      <c r="M8" s="833"/>
      <c r="N8" s="835"/>
      <c r="O8" s="835"/>
      <c r="P8" s="835"/>
      <c r="Q8" s="854"/>
      <c r="R8" s="835"/>
      <c r="S8" s="834"/>
      <c r="T8" s="834"/>
      <c r="U8" s="834"/>
    </row>
    <row r="9" spans="1:21" ht="19.5" customHeight="1">
      <c r="A9" s="1350"/>
      <c r="B9" s="632"/>
      <c r="C9" s="830"/>
      <c r="D9" s="832"/>
      <c r="E9" s="627"/>
      <c r="F9" s="628"/>
      <c r="G9" s="628"/>
      <c r="H9" s="628"/>
      <c r="I9" s="628"/>
      <c r="J9" s="837"/>
      <c r="K9" s="628"/>
      <c r="L9" s="634"/>
      <c r="M9" s="833"/>
      <c r="N9" s="835"/>
      <c r="O9" s="835"/>
      <c r="P9" s="835"/>
      <c r="Q9" s="854"/>
      <c r="R9" s="835"/>
      <c r="S9" s="834"/>
      <c r="T9" s="834"/>
      <c r="U9" s="834"/>
    </row>
    <row r="10" spans="1:21" ht="19.5" customHeight="1">
      <c r="A10" s="1350"/>
      <c r="B10" s="632"/>
      <c r="C10" s="830"/>
      <c r="D10" s="832"/>
      <c r="E10" s="627"/>
      <c r="F10" s="628"/>
      <c r="G10" s="628"/>
      <c r="H10" s="628"/>
      <c r="I10" s="628"/>
      <c r="J10" s="837"/>
      <c r="K10" s="628"/>
      <c r="L10" s="634"/>
      <c r="M10" s="833"/>
      <c r="N10" s="835"/>
      <c r="O10" s="835"/>
      <c r="P10" s="835"/>
      <c r="Q10" s="854"/>
      <c r="R10" s="835"/>
      <c r="S10" s="834"/>
      <c r="T10" s="834"/>
      <c r="U10" s="834"/>
    </row>
    <row r="11" spans="1:21" ht="19.5" customHeight="1">
      <c r="A11" s="1350"/>
      <c r="B11" s="632"/>
      <c r="C11" s="830"/>
      <c r="D11" s="832"/>
      <c r="E11" s="627"/>
      <c r="F11" s="628"/>
      <c r="G11" s="628"/>
      <c r="H11" s="628"/>
      <c r="I11" s="628"/>
      <c r="J11" s="837"/>
      <c r="K11" s="628"/>
      <c r="L11" s="634"/>
      <c r="M11" s="833"/>
      <c r="N11" s="835"/>
      <c r="O11" s="835"/>
      <c r="P11" s="835"/>
      <c r="Q11" s="854"/>
      <c r="R11" s="835"/>
      <c r="S11" s="834"/>
      <c r="T11" s="834"/>
      <c r="U11" s="834"/>
    </row>
    <row r="12" spans="1:21" s="635" customFormat="1" ht="19.5" customHeight="1">
      <c r="A12" s="1347"/>
      <c r="B12" s="1348"/>
      <c r="C12" s="1348"/>
      <c r="D12" s="1348"/>
      <c r="E12" s="633"/>
      <c r="F12" s="636"/>
      <c r="G12" s="831"/>
      <c r="H12" s="831"/>
      <c r="I12" s="831"/>
      <c r="J12" s="831"/>
      <c r="K12" s="628"/>
      <c r="L12" s="1076"/>
      <c r="Q12" s="855"/>
    </row>
    <row r="13" spans="1:21" ht="19.5" customHeight="1">
      <c r="A13" s="1350"/>
      <c r="B13" s="632"/>
      <c r="C13" s="830"/>
      <c r="D13" s="832"/>
      <c r="E13" s="627"/>
      <c r="F13" s="628"/>
      <c r="G13" s="628"/>
      <c r="H13" s="628"/>
      <c r="I13" s="628"/>
      <c r="J13" s="837"/>
      <c r="K13" s="628"/>
      <c r="L13" s="634"/>
      <c r="M13" s="833"/>
      <c r="N13" s="835"/>
      <c r="O13" s="835"/>
      <c r="P13" s="835"/>
      <c r="Q13" s="854"/>
      <c r="R13" s="835"/>
      <c r="S13" s="834"/>
      <c r="T13" s="834"/>
      <c r="U13" s="834"/>
    </row>
    <row r="14" spans="1:21" ht="19.5" customHeight="1">
      <c r="A14" s="1350"/>
      <c r="B14" s="632"/>
      <c r="C14" s="830"/>
      <c r="D14" s="832"/>
      <c r="E14" s="627"/>
      <c r="F14" s="628"/>
      <c r="G14" s="628"/>
      <c r="H14" s="628"/>
      <c r="I14" s="628"/>
      <c r="J14" s="837"/>
      <c r="K14" s="628"/>
      <c r="L14" s="634"/>
      <c r="M14" s="833"/>
      <c r="N14" s="835"/>
      <c r="O14" s="835"/>
      <c r="P14" s="835"/>
      <c r="Q14" s="854"/>
      <c r="R14" s="835"/>
      <c r="S14" s="834"/>
      <c r="T14" s="834"/>
      <c r="U14" s="834"/>
    </row>
    <row r="15" spans="1:21" s="635" customFormat="1" ht="19.5" customHeight="1">
      <c r="A15" s="1350"/>
      <c r="B15" s="632"/>
      <c r="C15" s="830"/>
      <c r="D15" s="832"/>
      <c r="E15" s="627"/>
      <c r="F15" s="628"/>
      <c r="G15" s="628"/>
      <c r="H15" s="628"/>
      <c r="I15" s="628"/>
      <c r="J15" s="837"/>
      <c r="K15" s="628"/>
      <c r="L15" s="634"/>
      <c r="M15" s="833"/>
      <c r="N15" s="835"/>
      <c r="O15" s="835"/>
      <c r="P15" s="835"/>
      <c r="Q15" s="854"/>
      <c r="R15" s="835"/>
    </row>
    <row r="16" spans="1:21" s="635" customFormat="1" ht="19.5" customHeight="1">
      <c r="A16" s="1350"/>
      <c r="B16" s="632"/>
      <c r="C16" s="830"/>
      <c r="D16" s="832"/>
      <c r="E16" s="627"/>
      <c r="F16" s="628"/>
      <c r="G16" s="628"/>
      <c r="H16" s="628"/>
      <c r="I16" s="628"/>
      <c r="J16" s="837"/>
      <c r="K16" s="628"/>
      <c r="L16" s="634"/>
      <c r="M16" s="833"/>
      <c r="N16" s="835"/>
      <c r="O16" s="835"/>
      <c r="P16" s="835"/>
      <c r="Q16" s="854"/>
      <c r="R16" s="835"/>
    </row>
    <row r="17" spans="1:13" ht="19.5" customHeight="1">
      <c r="A17" s="1350"/>
      <c r="B17" s="632"/>
      <c r="C17" s="632"/>
      <c r="D17" s="829"/>
      <c r="E17" s="633"/>
      <c r="F17" s="628"/>
      <c r="G17" s="628"/>
      <c r="H17" s="628"/>
      <c r="I17" s="628"/>
      <c r="J17" s="628"/>
      <c r="K17" s="628"/>
      <c r="L17" s="634"/>
    </row>
    <row r="18" spans="1:13" ht="19.5" customHeight="1">
      <c r="A18" s="1351" t="s">
        <v>810</v>
      </c>
      <c r="B18" s="1352"/>
      <c r="C18" s="1352"/>
      <c r="D18" s="1353"/>
      <c r="E18" s="633"/>
      <c r="F18" s="628"/>
      <c r="G18" s="628"/>
      <c r="H18" s="628"/>
      <c r="I18" s="646"/>
      <c r="J18" s="646"/>
      <c r="K18" s="646">
        <f>SUM(K13:K17)</f>
        <v>0</v>
      </c>
      <c r="L18" s="634"/>
      <c r="M18" s="625" t="s">
        <v>1105</v>
      </c>
    </row>
    <row r="19" spans="1:13" ht="19.5" customHeight="1">
      <c r="A19" s="1340" t="s">
        <v>822</v>
      </c>
      <c r="B19" s="1341"/>
      <c r="C19" s="1341"/>
      <c r="D19" s="1342"/>
      <c r="E19" s="665"/>
      <c r="F19" s="639"/>
      <c r="G19" s="639"/>
      <c r="H19" s="639"/>
      <c r="I19" s="639"/>
      <c r="J19" s="639"/>
      <c r="K19" s="639">
        <f>K18+K12+K7</f>
        <v>0</v>
      </c>
      <c r="L19" s="638"/>
      <c r="M19" s="839">
        <v>3133000</v>
      </c>
    </row>
    <row r="20" spans="1:13" ht="19.5" customHeight="1">
      <c r="A20" s="1354" t="s">
        <v>818</v>
      </c>
      <c r="B20" s="1355"/>
      <c r="C20" s="1358" t="s">
        <v>820</v>
      </c>
      <c r="D20" s="1358"/>
      <c r="E20" s="1358"/>
      <c r="F20" s="663"/>
      <c r="G20" s="664"/>
      <c r="H20" s="664"/>
      <c r="I20" s="648"/>
      <c r="J20" s="648"/>
      <c r="K20" s="648">
        <v>385000</v>
      </c>
      <c r="L20" s="1065"/>
    </row>
    <row r="21" spans="1:13" ht="19.5" customHeight="1">
      <c r="A21" s="1354"/>
      <c r="B21" s="1355"/>
      <c r="C21" s="1359" t="s">
        <v>819</v>
      </c>
      <c r="D21" s="1359"/>
      <c r="E21" s="1359"/>
      <c r="F21" s="628"/>
      <c r="G21" s="628"/>
      <c r="H21" s="628"/>
      <c r="I21" s="630"/>
      <c r="J21" s="630"/>
      <c r="K21" s="1064">
        <v>1100000</v>
      </c>
      <c r="L21" s="1065"/>
    </row>
    <row r="22" spans="1:13" ht="19.5" customHeight="1">
      <c r="A22" s="1356"/>
      <c r="B22" s="1357"/>
      <c r="C22" s="1349" t="s">
        <v>821</v>
      </c>
      <c r="D22" s="1349"/>
      <c r="E22" s="1349"/>
      <c r="F22" s="639"/>
      <c r="G22" s="639"/>
      <c r="H22" s="639"/>
      <c r="I22" s="649"/>
      <c r="J22" s="649"/>
      <c r="K22" s="1067">
        <f>SUM(K20:K21)</f>
        <v>1485000</v>
      </c>
      <c r="L22" s="1066" t="s">
        <v>1809</v>
      </c>
    </row>
    <row r="23" spans="1:13" ht="19.5" customHeight="1">
      <c r="A23" s="1337" t="s">
        <v>811</v>
      </c>
      <c r="B23" s="1338"/>
      <c r="C23" s="1338"/>
      <c r="D23" s="1338"/>
      <c r="E23" s="1339"/>
      <c r="F23" s="637"/>
      <c r="G23" s="637"/>
      <c r="H23" s="637">
        <f>H18+H7</f>
        <v>0</v>
      </c>
      <c r="I23" s="637"/>
      <c r="J23" s="637"/>
      <c r="K23" s="637">
        <f>K19+K22</f>
        <v>1485000</v>
      </c>
      <c r="L23" s="638"/>
    </row>
    <row r="24" spans="1:13" ht="24.95" customHeight="1"/>
    <row r="25" spans="1:13" ht="24.95" customHeight="1"/>
    <row r="26" spans="1:13" ht="24.95" customHeight="1"/>
    <row r="27" spans="1:13" ht="24.95" customHeight="1"/>
    <row r="28" spans="1:13" ht="24.95" customHeight="1"/>
    <row r="29" spans="1:13" ht="24.95" customHeight="1"/>
    <row r="30" spans="1:13" ht="24.95" customHeight="1"/>
    <row r="31" spans="1:13" ht="24.95" customHeight="1"/>
    <row r="32" spans="1:13" ht="24.95" customHeight="1"/>
    <row r="33" ht="24.95" customHeight="1"/>
    <row r="34" ht="24.95" customHeight="1"/>
    <row r="35" ht="24.95" customHeight="1"/>
    <row r="36" ht="24.95" customHeight="1"/>
    <row r="37" ht="24.95" customHeight="1"/>
    <row r="38" ht="24.95" customHeight="1"/>
  </sheetData>
  <mergeCells count="23">
    <mergeCell ref="A1:L2"/>
    <mergeCell ref="A3:A4"/>
    <mergeCell ref="B3:B4"/>
    <mergeCell ref="C3:D4"/>
    <mergeCell ref="E3:E4"/>
    <mergeCell ref="G3:G4"/>
    <mergeCell ref="I3:J3"/>
    <mergeCell ref="L3:L4"/>
    <mergeCell ref="K3:K4"/>
    <mergeCell ref="A23:E23"/>
    <mergeCell ref="A19:D19"/>
    <mergeCell ref="H3:H4"/>
    <mergeCell ref="A5:A6"/>
    <mergeCell ref="A7:D7"/>
    <mergeCell ref="F3:F4"/>
    <mergeCell ref="C22:E22"/>
    <mergeCell ref="A13:A17"/>
    <mergeCell ref="A18:D18"/>
    <mergeCell ref="A20:B22"/>
    <mergeCell ref="C20:E20"/>
    <mergeCell ref="C21:E21"/>
    <mergeCell ref="A8:A11"/>
    <mergeCell ref="A12:D12"/>
  </mergeCells>
  <phoneticPr fontId="5" type="noConversion"/>
  <pageMargins left="0.7" right="0.7" top="0.75" bottom="0.75" header="0.3" footer="0.3"/>
  <pageSetup paperSize="9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7"/>
  <dimension ref="A12:O12"/>
  <sheetViews>
    <sheetView view="pageBreakPreview" zoomScale="60" zoomScaleNormal="100" workbookViewId="0">
      <selection activeCell="Q45" sqref="Q45"/>
    </sheetView>
  </sheetViews>
  <sheetFormatPr defaultColWidth="7.109375" defaultRowHeight="12"/>
  <cols>
    <col min="1" max="16384" width="7.109375" style="79"/>
  </cols>
  <sheetData>
    <row r="12" spans="1:15" ht="25.5">
      <c r="A12" s="1369" t="s">
        <v>825</v>
      </c>
      <c r="B12" s="1369"/>
      <c r="C12" s="1369"/>
      <c r="D12" s="1369"/>
      <c r="E12" s="1369"/>
      <c r="F12" s="1369"/>
      <c r="G12" s="1369"/>
      <c r="H12" s="1369"/>
      <c r="I12" s="1369"/>
      <c r="J12" s="1369"/>
      <c r="K12" s="1369"/>
      <c r="L12" s="1369"/>
      <c r="M12" s="1369"/>
      <c r="N12" s="1369"/>
      <c r="O12" s="1369"/>
    </row>
  </sheetData>
  <mergeCells count="1">
    <mergeCell ref="A12:O12"/>
  </mergeCells>
  <phoneticPr fontId="16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2:O12"/>
  <sheetViews>
    <sheetView view="pageBreakPreview" zoomScale="60" zoomScaleNormal="100" workbookViewId="0">
      <selection activeCell="K9" sqref="K9"/>
    </sheetView>
  </sheetViews>
  <sheetFormatPr defaultColWidth="7.109375" defaultRowHeight="12"/>
  <cols>
    <col min="1" max="16384" width="7.109375" style="79"/>
  </cols>
  <sheetData>
    <row r="12" spans="1:15" ht="25.5">
      <c r="A12" s="1086" t="s">
        <v>826</v>
      </c>
      <c r="B12" s="1086"/>
      <c r="C12" s="1086"/>
      <c r="D12" s="1086"/>
      <c r="E12" s="1086"/>
      <c r="F12" s="1086"/>
      <c r="G12" s="1086"/>
      <c r="H12" s="1086"/>
      <c r="I12" s="1086"/>
      <c r="J12" s="1086"/>
      <c r="K12" s="1086"/>
      <c r="L12" s="1086"/>
      <c r="M12" s="1086"/>
      <c r="N12" s="1086"/>
      <c r="O12" s="1086"/>
    </row>
  </sheetData>
  <mergeCells count="1">
    <mergeCell ref="A12:O12"/>
  </mergeCells>
  <phoneticPr fontId="5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9">
    <tabColor rgb="FFFF0000"/>
  </sheetPr>
  <dimension ref="A1:K48"/>
  <sheetViews>
    <sheetView view="pageBreakPreview" topLeftCell="A16" zoomScale="85" zoomScaleNormal="75" zoomScaleSheetLayoutView="85" workbookViewId="0">
      <selection activeCell="I24" sqref="I24"/>
    </sheetView>
  </sheetViews>
  <sheetFormatPr defaultColWidth="8" defaultRowHeight="13.5"/>
  <cols>
    <col min="1" max="1" width="8.33203125" style="109" customWidth="1"/>
    <col min="2" max="3" width="5" style="109" customWidth="1"/>
    <col min="4" max="4" width="14.5546875" style="109" customWidth="1"/>
    <col min="5" max="5" width="14.21875" style="109" customWidth="1"/>
    <col min="6" max="6" width="8.5546875" style="109" customWidth="1"/>
    <col min="7" max="11" width="27.21875" style="109" customWidth="1"/>
    <col min="12" max="16384" width="8" style="110"/>
  </cols>
  <sheetData>
    <row r="1" spans="2:11" ht="14.25" thickBot="1"/>
    <row r="2" spans="2:11" ht="21.75" customHeight="1">
      <c r="B2" s="111"/>
      <c r="C2" s="112"/>
      <c r="D2" s="112"/>
      <c r="E2" s="112"/>
      <c r="F2" s="112"/>
      <c r="G2" s="112"/>
      <c r="H2" s="112"/>
      <c r="I2" s="112"/>
      <c r="J2" s="112"/>
      <c r="K2" s="113"/>
    </row>
    <row r="3" spans="2:11" s="109" customFormat="1" ht="39.950000000000003" customHeight="1">
      <c r="B3" s="114" t="s">
        <v>1552</v>
      </c>
      <c r="C3" s="115"/>
      <c r="D3" s="115"/>
      <c r="E3" s="115"/>
      <c r="F3" s="115"/>
      <c r="G3" s="115"/>
      <c r="H3" s="115"/>
      <c r="I3" s="115"/>
      <c r="J3" s="115"/>
      <c r="K3" s="116"/>
    </row>
    <row r="4" spans="2:11" ht="6.75" customHeight="1">
      <c r="B4" s="117"/>
      <c r="C4" s="118"/>
      <c r="D4" s="118"/>
      <c r="E4" s="119"/>
      <c r="F4" s="118"/>
      <c r="G4" s="118"/>
      <c r="H4" s="118"/>
      <c r="I4" s="118"/>
      <c r="J4" s="120"/>
      <c r="K4" s="121"/>
    </row>
    <row r="5" spans="2:11" ht="27.6" customHeight="1" thickBot="1">
      <c r="B5" s="122"/>
      <c r="D5" s="123" t="s">
        <v>28</v>
      </c>
      <c r="E5" s="124">
        <f>K32</f>
        <v>40161000</v>
      </c>
      <c r="F5" s="123" t="s">
        <v>29</v>
      </c>
      <c r="G5" s="125"/>
      <c r="H5" s="125"/>
      <c r="I5" s="125"/>
      <c r="J5" s="125"/>
      <c r="K5" s="121"/>
    </row>
    <row r="6" spans="2:11" ht="27.6" customHeight="1">
      <c r="B6" s="1384" t="s">
        <v>30</v>
      </c>
      <c r="C6" s="1385"/>
      <c r="D6" s="1385"/>
      <c r="E6" s="1385"/>
      <c r="F6" s="1386"/>
      <c r="G6" s="1390" t="s">
        <v>1344</v>
      </c>
      <c r="H6" s="1390"/>
      <c r="I6" s="670"/>
      <c r="J6" s="1392"/>
      <c r="K6" s="1382" t="s">
        <v>265</v>
      </c>
    </row>
    <row r="7" spans="2:11" ht="27.6" customHeight="1">
      <c r="B7" s="1387"/>
      <c r="C7" s="1388"/>
      <c r="D7" s="1388"/>
      <c r="E7" s="1388"/>
      <c r="F7" s="1389"/>
      <c r="G7" s="1391"/>
      <c r="H7" s="1391"/>
      <c r="I7" s="126"/>
      <c r="J7" s="1393"/>
      <c r="K7" s="1383"/>
    </row>
    <row r="8" spans="2:11" ht="26.45" customHeight="1">
      <c r="B8" s="127"/>
      <c r="C8" s="128" t="s">
        <v>31</v>
      </c>
      <c r="D8" s="129" t="s">
        <v>118</v>
      </c>
      <c r="E8" s="130"/>
      <c r="F8" s="131"/>
      <c r="G8" s="132">
        <f>'공사원가 (벼락지)'!K8</f>
        <v>12669003.293333337</v>
      </c>
      <c r="H8" s="132"/>
      <c r="I8" s="132"/>
      <c r="J8" s="132"/>
      <c r="K8" s="133">
        <f t="shared" ref="K8:K31" si="0">SUM(G8:J8)</f>
        <v>12669003.293333337</v>
      </c>
    </row>
    <row r="9" spans="2:11" ht="26.45" customHeight="1">
      <c r="B9" s="127"/>
      <c r="C9" s="134" t="s">
        <v>32</v>
      </c>
      <c r="D9" s="129" t="s">
        <v>119</v>
      </c>
      <c r="E9" s="130"/>
      <c r="F9" s="135">
        <v>0.16500000000000001</v>
      </c>
      <c r="G9" s="132">
        <f>'공사원가 (벼락지)'!K9</f>
        <v>2090385</v>
      </c>
      <c r="H9" s="132"/>
      <c r="I9" s="136"/>
      <c r="J9" s="136"/>
      <c r="K9" s="133">
        <f t="shared" si="0"/>
        <v>2090385</v>
      </c>
    </row>
    <row r="10" spans="2:11" ht="26.45" customHeight="1">
      <c r="B10" s="127" t="s">
        <v>33</v>
      </c>
      <c r="C10" s="137" t="s">
        <v>34</v>
      </c>
      <c r="D10" s="138" t="s">
        <v>120</v>
      </c>
      <c r="E10" s="138"/>
      <c r="F10" s="138"/>
      <c r="G10" s="132">
        <f>'공사원가 (벼락지)'!K10</f>
        <v>14759388.293333337</v>
      </c>
      <c r="H10" s="132"/>
      <c r="I10" s="139"/>
      <c r="J10" s="139"/>
      <c r="K10" s="133">
        <f t="shared" si="0"/>
        <v>14759388.293333337</v>
      </c>
    </row>
    <row r="11" spans="2:11" ht="26.45" customHeight="1">
      <c r="B11" s="127"/>
      <c r="C11" s="1370" t="s">
        <v>121</v>
      </c>
      <c r="D11" s="1371"/>
      <c r="E11" s="1371"/>
      <c r="F11" s="1372"/>
      <c r="G11" s="132">
        <f>'공사원가 (벼락지)'!K11</f>
        <v>4290835.7531776736</v>
      </c>
      <c r="H11" s="132"/>
      <c r="I11" s="139"/>
      <c r="J11" s="139"/>
      <c r="K11" s="133">
        <f t="shared" si="0"/>
        <v>4290835.7531776736</v>
      </c>
    </row>
    <row r="12" spans="2:11" ht="26.45" customHeight="1">
      <c r="B12" s="127"/>
      <c r="C12" s="140"/>
      <c r="D12" s="1373" t="s">
        <v>35</v>
      </c>
      <c r="E12" s="1374"/>
      <c r="F12" s="1375"/>
      <c r="G12" s="132">
        <f>'공사원가 (벼락지)'!K12</f>
        <v>7259280.8933333335</v>
      </c>
      <c r="H12" s="132"/>
      <c r="I12" s="132"/>
      <c r="J12" s="132"/>
      <c r="K12" s="133">
        <f t="shared" si="0"/>
        <v>7259280.8933333335</v>
      </c>
    </row>
    <row r="13" spans="2:11" ht="26.45" customHeight="1">
      <c r="B13" s="127"/>
      <c r="C13" s="134" t="s">
        <v>36</v>
      </c>
      <c r="D13" s="1373" t="s">
        <v>831</v>
      </c>
      <c r="E13" s="1374"/>
      <c r="F13" s="135">
        <f>'공사원가 (벼락지)'!F13</f>
        <v>3.56E-2</v>
      </c>
      <c r="G13" s="132">
        <f>'공사원가 (벼락지)'!K13</f>
        <v>525434</v>
      </c>
      <c r="H13" s="132"/>
      <c r="I13" s="132"/>
      <c r="J13" s="132"/>
      <c r="K13" s="133">
        <f t="shared" si="0"/>
        <v>525434</v>
      </c>
    </row>
    <row r="14" spans="2:11" ht="26.45" customHeight="1">
      <c r="B14" s="127" t="s">
        <v>288</v>
      </c>
      <c r="C14" s="134"/>
      <c r="D14" s="1373" t="s">
        <v>832</v>
      </c>
      <c r="E14" s="1374"/>
      <c r="F14" s="135">
        <f>'공사원가 (벼락지)'!F14</f>
        <v>1.01E-2</v>
      </c>
      <c r="G14" s="132">
        <f>'공사원가 (벼락지)'!K14</f>
        <v>149069</v>
      </c>
      <c r="H14" s="132"/>
      <c r="I14" s="132"/>
      <c r="J14" s="132"/>
      <c r="K14" s="133">
        <f t="shared" si="0"/>
        <v>149069</v>
      </c>
    </row>
    <row r="15" spans="2:11" ht="26.45" customHeight="1">
      <c r="B15" s="127"/>
      <c r="C15" s="134"/>
      <c r="D15" s="1373" t="s">
        <v>833</v>
      </c>
      <c r="E15" s="1374"/>
      <c r="F15" s="621">
        <f>'공사원가 (벼락지)'!F15</f>
        <v>3.5950000000000003E-2</v>
      </c>
      <c r="G15" s="132">
        <f>'공사원가 (벼락지)'!K15</f>
        <v>455450</v>
      </c>
      <c r="H15" s="132"/>
      <c r="I15" s="132"/>
      <c r="J15" s="132"/>
      <c r="K15" s="133">
        <f t="shared" si="0"/>
        <v>455450</v>
      </c>
    </row>
    <row r="16" spans="2:11" ht="26.45" customHeight="1">
      <c r="B16" s="127"/>
      <c r="C16" s="134"/>
      <c r="D16" s="1373" t="s">
        <v>834</v>
      </c>
      <c r="E16" s="1374"/>
      <c r="F16" s="135">
        <f>'공사원가 (벼락지)'!F16</f>
        <v>4.7500000000000001E-2</v>
      </c>
      <c r="G16" s="132">
        <f>'공사원가 (벼락지)'!K16</f>
        <v>601777</v>
      </c>
      <c r="H16" s="132"/>
      <c r="I16" s="132"/>
      <c r="J16" s="132"/>
      <c r="K16" s="133">
        <f t="shared" si="0"/>
        <v>601777</v>
      </c>
    </row>
    <row r="17" spans="2:11" ht="26.45" customHeight="1">
      <c r="B17" s="127"/>
      <c r="C17" s="134"/>
      <c r="D17" s="1373" t="s">
        <v>835</v>
      </c>
      <c r="E17" s="1374"/>
      <c r="F17" s="135">
        <f>'공사원가 (벼락지)'!F17</f>
        <v>0.13139999999999999</v>
      </c>
      <c r="G17" s="132">
        <f>'공사원가 (벼락지)'!K17</f>
        <v>59846</v>
      </c>
      <c r="H17" s="132"/>
      <c r="I17" s="132"/>
      <c r="J17" s="132"/>
      <c r="K17" s="133">
        <f t="shared" si="0"/>
        <v>59846</v>
      </c>
    </row>
    <row r="18" spans="2:11" ht="26.45" customHeight="1">
      <c r="B18" s="127"/>
      <c r="C18" s="134"/>
      <c r="D18" s="1373" t="s">
        <v>840</v>
      </c>
      <c r="E18" s="1374"/>
      <c r="F18" s="135">
        <f>'공사원가 (벼락지)'!F18</f>
        <v>2.3E-2</v>
      </c>
      <c r="G18" s="132">
        <f>'공사원가 (벼락지)'!K18</f>
        <v>291387</v>
      </c>
      <c r="H18" s="132"/>
      <c r="I18" s="132"/>
      <c r="J18" s="132"/>
      <c r="K18" s="133">
        <f t="shared" si="0"/>
        <v>291387</v>
      </c>
    </row>
    <row r="19" spans="2:11" ht="26.45" customHeight="1">
      <c r="B19" s="127" t="s">
        <v>289</v>
      </c>
      <c r="C19" s="134"/>
      <c r="D19" s="1373" t="s">
        <v>837</v>
      </c>
      <c r="E19" s="1374"/>
      <c r="F19" s="135">
        <v>4.0000000000000001E-3</v>
      </c>
      <c r="G19" s="132">
        <f>'공사원가 (벼락지)'!K19</f>
        <v>164690</v>
      </c>
      <c r="H19" s="132"/>
      <c r="I19" s="132"/>
      <c r="J19" s="132"/>
      <c r="K19" s="133">
        <f t="shared" si="0"/>
        <v>164690</v>
      </c>
    </row>
    <row r="20" spans="2:11" ht="26.45" customHeight="1">
      <c r="B20" s="127"/>
      <c r="C20" s="134"/>
      <c r="D20" s="1380" t="s">
        <v>122</v>
      </c>
      <c r="E20" s="669" t="s">
        <v>829</v>
      </c>
      <c r="F20" s="135"/>
      <c r="G20" s="132"/>
      <c r="H20" s="132"/>
      <c r="I20" s="132"/>
      <c r="J20" s="132"/>
      <c r="K20" s="133"/>
    </row>
    <row r="21" spans="2:11" ht="26.45" customHeight="1">
      <c r="B21" s="127"/>
      <c r="C21" s="134"/>
      <c r="D21" s="1381"/>
      <c r="E21" s="143" t="s">
        <v>830</v>
      </c>
      <c r="F21" s="144">
        <v>3.15E-2</v>
      </c>
      <c r="G21" s="132">
        <f>'공사원가 (벼락지)'!K21</f>
        <v>534234</v>
      </c>
      <c r="H21" s="132"/>
      <c r="I21" s="139"/>
      <c r="J21" s="139"/>
      <c r="K21" s="133">
        <f t="shared" si="0"/>
        <v>534234</v>
      </c>
    </row>
    <row r="22" spans="2:11" ht="26.45" customHeight="1">
      <c r="B22" s="127"/>
      <c r="C22" s="134"/>
      <c r="D22" s="142" t="s">
        <v>123</v>
      </c>
      <c r="E22" s="666"/>
      <c r="F22" s="667">
        <f>'공사원가 (벼락지)'!F22</f>
        <v>8.0000000000000002E-3</v>
      </c>
      <c r="G22" s="132">
        <f>'공사원가 (벼락지)'!K22</f>
        <v>193752</v>
      </c>
      <c r="H22" s="132"/>
      <c r="I22" s="139"/>
      <c r="J22" s="139"/>
      <c r="K22" s="133">
        <f t="shared" si="0"/>
        <v>193752</v>
      </c>
    </row>
    <row r="23" spans="2:11" ht="26.45" customHeight="1">
      <c r="B23" s="127" t="s">
        <v>124</v>
      </c>
      <c r="C23" s="134"/>
      <c r="D23" s="129" t="s">
        <v>838</v>
      </c>
      <c r="E23" s="130"/>
      <c r="F23" s="668">
        <f>'공사원가 (벼락지)'!F23</f>
        <v>8.0999999999999996E-4</v>
      </c>
      <c r="G23" s="132"/>
      <c r="H23" s="132"/>
      <c r="I23" s="139"/>
      <c r="J23" s="139"/>
      <c r="K23" s="133"/>
    </row>
    <row r="24" spans="2:11" ht="26.45" customHeight="1">
      <c r="B24" s="127"/>
      <c r="C24" s="134" t="s">
        <v>34</v>
      </c>
      <c r="D24" s="1378" t="s">
        <v>125</v>
      </c>
      <c r="E24" s="1379"/>
      <c r="F24" s="135">
        <v>5.1999999999999998E-2</v>
      </c>
      <c r="G24" s="132">
        <f>'공사원가 (벼락지)'!K24</f>
        <v>990611</v>
      </c>
      <c r="H24" s="132"/>
      <c r="I24" s="139"/>
      <c r="J24" s="139"/>
      <c r="K24" s="133">
        <f t="shared" si="0"/>
        <v>990611</v>
      </c>
    </row>
    <row r="25" spans="2:11" ht="26.45" customHeight="1">
      <c r="B25" s="127"/>
      <c r="C25" s="141"/>
      <c r="D25" s="1378" t="s">
        <v>126</v>
      </c>
      <c r="E25" s="1379"/>
      <c r="F25" s="135"/>
      <c r="G25" s="132">
        <f>'공사원가 (벼락지)'!K25</f>
        <v>11225530.893333334</v>
      </c>
      <c r="H25" s="132"/>
      <c r="I25" s="132"/>
      <c r="J25" s="132"/>
      <c r="K25" s="133">
        <f t="shared" si="0"/>
        <v>11225530.893333334</v>
      </c>
    </row>
    <row r="26" spans="2:11" ht="26.45" customHeight="1">
      <c r="B26" s="127"/>
      <c r="C26" s="146" t="s">
        <v>127</v>
      </c>
      <c r="D26" s="147"/>
      <c r="E26" s="147"/>
      <c r="F26" s="148"/>
      <c r="G26" s="132">
        <f>'공사원가 (벼락지)'!K26</f>
        <v>30275754.939844344</v>
      </c>
      <c r="H26" s="132"/>
      <c r="I26" s="139"/>
      <c r="J26" s="139"/>
      <c r="K26" s="133">
        <f t="shared" si="0"/>
        <v>30275754.939844344</v>
      </c>
    </row>
    <row r="27" spans="2:11" ht="26.45" customHeight="1">
      <c r="B27" s="1376" t="s">
        <v>37</v>
      </c>
      <c r="C27" s="1377"/>
      <c r="D27" s="1377"/>
      <c r="E27" s="1377"/>
      <c r="F27" s="135">
        <v>0.08</v>
      </c>
      <c r="G27" s="132">
        <f>'공사원가 (벼락지)'!K27</f>
        <v>2422060</v>
      </c>
      <c r="H27" s="132"/>
      <c r="I27" s="139"/>
      <c r="J27" s="139"/>
      <c r="K27" s="133">
        <f t="shared" si="0"/>
        <v>2422060</v>
      </c>
    </row>
    <row r="28" spans="2:11" ht="26.45" customHeight="1">
      <c r="B28" s="149" t="s">
        <v>38</v>
      </c>
      <c r="C28" s="150"/>
      <c r="D28" s="150"/>
      <c r="E28" s="150"/>
      <c r="F28" s="151"/>
      <c r="G28" s="132">
        <f>'공사원가 (벼락지)'!K28</f>
        <v>32697814.939844344</v>
      </c>
      <c r="H28" s="132"/>
      <c r="I28" s="139"/>
      <c r="J28" s="139"/>
      <c r="K28" s="133">
        <f t="shared" si="0"/>
        <v>32697814.939844344</v>
      </c>
    </row>
    <row r="29" spans="2:11" ht="26.45" customHeight="1">
      <c r="B29" s="1376" t="s">
        <v>39</v>
      </c>
      <c r="C29" s="1377"/>
      <c r="D29" s="1377"/>
      <c r="E29" s="1377"/>
      <c r="F29" s="135">
        <f>'공사원가 (벼락지)'!F29</f>
        <v>0.15</v>
      </c>
      <c r="G29" s="132">
        <f>'공사원가 (벼락지)'!K29</f>
        <v>3812185.0601556562</v>
      </c>
      <c r="H29" s="132"/>
      <c r="I29" s="152"/>
      <c r="J29" s="152"/>
      <c r="K29" s="133">
        <f t="shared" si="0"/>
        <v>3812185.0601556562</v>
      </c>
    </row>
    <row r="30" spans="2:11" ht="26.45" customHeight="1">
      <c r="B30" s="153" t="s">
        <v>300</v>
      </c>
      <c r="C30" s="154"/>
      <c r="D30" s="154"/>
      <c r="E30" s="154"/>
      <c r="F30" s="155"/>
      <c r="G30" s="132">
        <f>'공사원가 (벼락지)'!K30</f>
        <v>36510000</v>
      </c>
      <c r="H30" s="132"/>
      <c r="I30" s="156"/>
      <c r="J30" s="156"/>
      <c r="K30" s="157">
        <f t="shared" si="0"/>
        <v>36510000</v>
      </c>
    </row>
    <row r="31" spans="2:11" ht="26.45" customHeight="1">
      <c r="B31" s="149" t="s">
        <v>40</v>
      </c>
      <c r="C31" s="154"/>
      <c r="D31" s="154"/>
      <c r="E31" s="154"/>
      <c r="F31" s="158">
        <f>'공사원가 (벼락지)'!F31</f>
        <v>0.1</v>
      </c>
      <c r="G31" s="132">
        <f>'공사원가 (벼락지)'!K31</f>
        <v>3651000</v>
      </c>
      <c r="H31" s="132"/>
      <c r="I31" s="156"/>
      <c r="J31" s="156"/>
      <c r="K31" s="157">
        <f t="shared" si="0"/>
        <v>3651000</v>
      </c>
    </row>
    <row r="32" spans="2:11" ht="26.45" customHeight="1" thickBot="1">
      <c r="B32" s="671" t="s">
        <v>128</v>
      </c>
      <c r="C32" s="672"/>
      <c r="D32" s="672"/>
      <c r="E32" s="672"/>
      <c r="F32" s="673"/>
      <c r="G32" s="674">
        <f>G30+G31</f>
        <v>40161000</v>
      </c>
      <c r="H32" s="674"/>
      <c r="I32" s="674"/>
      <c r="J32" s="674"/>
      <c r="K32" s="675">
        <f>SUM(G32:J32)</f>
        <v>40161000</v>
      </c>
    </row>
    <row r="33" spans="7:9" ht="30" customHeight="1">
      <c r="H33" s="159"/>
      <c r="I33" s="159"/>
    </row>
    <row r="34" spans="7:9" ht="30" customHeight="1">
      <c r="G34" s="517"/>
      <c r="H34" s="516"/>
      <c r="I34" s="159"/>
    </row>
    <row r="35" spans="7:9" ht="30" customHeight="1">
      <c r="G35" s="518"/>
      <c r="H35" s="517"/>
    </row>
    <row r="36" spans="7:9" ht="30" customHeight="1">
      <c r="G36" s="517"/>
      <c r="H36" s="517"/>
    </row>
    <row r="37" spans="7:9" ht="30" customHeight="1">
      <c r="G37" s="519"/>
    </row>
    <row r="38" spans="7:9" ht="30" customHeight="1"/>
    <row r="39" spans="7:9" ht="30" customHeight="1"/>
    <row r="40" spans="7:9" ht="30" customHeight="1">
      <c r="G40" s="160"/>
    </row>
    <row r="41" spans="7:9" ht="21.95" customHeight="1"/>
    <row r="42" spans="7:9" ht="21.95" customHeight="1"/>
    <row r="43" spans="7:9" ht="21.95" customHeight="1"/>
    <row r="44" spans="7:9" ht="21.95" customHeight="1"/>
    <row r="45" spans="7:9" ht="21.95" customHeight="1"/>
    <row r="46" spans="7:9" ht="21.95" customHeight="1"/>
    <row r="47" spans="7:9" ht="21.95" customHeight="1"/>
    <row r="48" spans="7:9" ht="21.95" customHeight="1"/>
  </sheetData>
  <mergeCells count="19">
    <mergeCell ref="K6:K7"/>
    <mergeCell ref="B6:F7"/>
    <mergeCell ref="G6:G7"/>
    <mergeCell ref="H6:H7"/>
    <mergeCell ref="J6:J7"/>
    <mergeCell ref="C11:F11"/>
    <mergeCell ref="D12:F12"/>
    <mergeCell ref="B29:E29"/>
    <mergeCell ref="D25:E25"/>
    <mergeCell ref="D24:E24"/>
    <mergeCell ref="B27:E27"/>
    <mergeCell ref="D20:D21"/>
    <mergeCell ref="D13:E13"/>
    <mergeCell ref="D14:E14"/>
    <mergeCell ref="D15:E15"/>
    <mergeCell ref="D16:E16"/>
    <mergeCell ref="D17:E17"/>
    <mergeCell ref="D19:E19"/>
    <mergeCell ref="D18:E18"/>
  </mergeCells>
  <phoneticPr fontId="5" type="noConversion"/>
  <pageMargins left="0.75" right="0.45" top="0.95" bottom="0.5" header="0.5" footer="0.39"/>
  <pageSetup paperSize="9" scale="60" firstPageNumber="15" orientation="landscape" useFirstPageNumber="1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2:O12"/>
  <sheetViews>
    <sheetView view="pageBreakPreview" zoomScale="60" zoomScaleNormal="100" workbookViewId="0">
      <selection activeCell="L9" sqref="L9"/>
    </sheetView>
  </sheetViews>
  <sheetFormatPr defaultColWidth="7.109375" defaultRowHeight="12"/>
  <cols>
    <col min="1" max="16384" width="7.109375" style="79"/>
  </cols>
  <sheetData>
    <row r="12" spans="1:15" ht="25.5">
      <c r="A12" s="1086" t="s">
        <v>1064</v>
      </c>
      <c r="B12" s="1086"/>
      <c r="C12" s="1086"/>
      <c r="D12" s="1086"/>
      <c r="E12" s="1086"/>
      <c r="F12" s="1086"/>
      <c r="G12" s="1086"/>
      <c r="H12" s="1086"/>
      <c r="I12" s="1086"/>
      <c r="J12" s="1086"/>
      <c r="K12" s="1086"/>
      <c r="L12" s="1086"/>
      <c r="M12" s="1086"/>
      <c r="N12" s="1086"/>
      <c r="O12" s="1086"/>
    </row>
  </sheetData>
  <mergeCells count="1">
    <mergeCell ref="A12:O12"/>
  </mergeCells>
  <phoneticPr fontId="5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</sheetPr>
  <dimension ref="A1:O48"/>
  <sheetViews>
    <sheetView view="pageBreakPreview" topLeftCell="A19" zoomScale="85" zoomScaleNormal="75" zoomScaleSheetLayoutView="85" workbookViewId="0">
      <selection activeCell="H34" sqref="H34"/>
    </sheetView>
  </sheetViews>
  <sheetFormatPr defaultRowHeight="13.5"/>
  <cols>
    <col min="1" max="1" width="8.33203125" style="109" customWidth="1"/>
    <col min="2" max="3" width="5" style="109" customWidth="1"/>
    <col min="4" max="4" width="14.33203125" style="109" customWidth="1"/>
    <col min="5" max="5" width="14.21875" style="109" customWidth="1"/>
    <col min="6" max="6" width="8.5546875" style="109" customWidth="1"/>
    <col min="7" max="11" width="27.21875" style="109" customWidth="1"/>
    <col min="12" max="13" width="8" style="110"/>
    <col min="14" max="14" width="17.109375" style="110" bestFit="1" customWidth="1"/>
    <col min="15" max="15" width="11.88671875" style="110" customWidth="1"/>
    <col min="16" max="16384" width="8.88671875" style="110"/>
  </cols>
  <sheetData>
    <row r="1" spans="2:14" ht="14.25" thickBot="1"/>
    <row r="2" spans="2:14" ht="21.75" customHeight="1">
      <c r="B2" s="111"/>
      <c r="C2" s="112"/>
      <c r="D2" s="112"/>
      <c r="E2" s="112"/>
      <c r="F2" s="112"/>
      <c r="G2" s="112"/>
      <c r="H2" s="112"/>
      <c r="I2" s="112"/>
      <c r="J2" s="112"/>
      <c r="K2" s="113"/>
    </row>
    <row r="3" spans="2:14" s="109" customFormat="1" ht="39.950000000000003" customHeight="1">
      <c r="B3" s="114" t="s">
        <v>1351</v>
      </c>
      <c r="C3" s="115"/>
      <c r="D3" s="115"/>
      <c r="E3" s="115"/>
      <c r="F3" s="115"/>
      <c r="G3" s="115"/>
      <c r="H3" s="115"/>
      <c r="I3" s="115"/>
      <c r="J3" s="115"/>
      <c r="K3" s="116"/>
    </row>
    <row r="4" spans="2:14" ht="12.75" customHeight="1">
      <c r="B4" s="117"/>
      <c r="C4" s="118"/>
      <c r="D4" s="118"/>
      <c r="E4" s="119"/>
      <c r="F4" s="118"/>
      <c r="G4" s="118"/>
      <c r="H4" s="118"/>
      <c r="I4" s="118"/>
      <c r="J4" s="120"/>
      <c r="K4" s="121"/>
    </row>
    <row r="5" spans="2:14" ht="30" customHeight="1" thickBot="1">
      <c r="B5" s="122"/>
      <c r="D5" s="123" t="s">
        <v>28</v>
      </c>
      <c r="E5" s="124">
        <f>K32</f>
        <v>40161000</v>
      </c>
      <c r="F5" s="123" t="s">
        <v>29</v>
      </c>
      <c r="G5" s="125"/>
      <c r="H5" s="125"/>
      <c r="I5" s="125"/>
      <c r="J5" s="125"/>
      <c r="K5" s="121"/>
    </row>
    <row r="6" spans="2:14" ht="16.5" customHeight="1">
      <c r="B6" s="1384" t="s">
        <v>30</v>
      </c>
      <c r="C6" s="1385"/>
      <c r="D6" s="1385"/>
      <c r="E6" s="1385"/>
      <c r="F6" s="1386"/>
      <c r="G6" s="1390" t="s">
        <v>1344</v>
      </c>
      <c r="H6" s="1390"/>
      <c r="I6" s="670"/>
      <c r="J6" s="1392"/>
      <c r="K6" s="1382" t="s">
        <v>265</v>
      </c>
    </row>
    <row r="7" spans="2:14" ht="16.5" customHeight="1">
      <c r="B7" s="1387"/>
      <c r="C7" s="1388"/>
      <c r="D7" s="1388"/>
      <c r="E7" s="1388"/>
      <c r="F7" s="1389"/>
      <c r="G7" s="1391"/>
      <c r="H7" s="1391"/>
      <c r="I7" s="126"/>
      <c r="J7" s="1393"/>
      <c r="K7" s="1383"/>
    </row>
    <row r="8" spans="2:14" ht="26.45" customHeight="1">
      <c r="B8" s="127"/>
      <c r="C8" s="128" t="s">
        <v>31</v>
      </c>
      <c r="D8" s="129" t="s">
        <v>118</v>
      </c>
      <c r="E8" s="130"/>
      <c r="F8" s="131"/>
      <c r="G8" s="132">
        <f>공사비명세서!I30</f>
        <v>12669003.293333337</v>
      </c>
      <c r="H8" s="132"/>
      <c r="I8" s="132"/>
      <c r="J8" s="132"/>
      <c r="K8" s="133">
        <f t="shared" ref="K8:K31" si="0">SUM(G8:J8)</f>
        <v>12669003.293333337</v>
      </c>
    </row>
    <row r="9" spans="2:14" ht="26.45" customHeight="1">
      <c r="B9" s="127"/>
      <c r="C9" s="134" t="s">
        <v>32</v>
      </c>
      <c r="D9" s="129" t="s">
        <v>119</v>
      </c>
      <c r="E9" s="130"/>
      <c r="F9" s="135">
        <v>0.16500000000000001</v>
      </c>
      <c r="G9" s="136">
        <f>INT(G8*$F$9)</f>
        <v>2090385</v>
      </c>
      <c r="H9" s="132"/>
      <c r="I9" s="136"/>
      <c r="J9" s="136"/>
      <c r="K9" s="133">
        <f t="shared" si="0"/>
        <v>2090385</v>
      </c>
    </row>
    <row r="10" spans="2:14" ht="26.45" customHeight="1">
      <c r="B10" s="127" t="s">
        <v>33</v>
      </c>
      <c r="C10" s="137" t="s">
        <v>34</v>
      </c>
      <c r="D10" s="138" t="s">
        <v>120</v>
      </c>
      <c r="E10" s="138"/>
      <c r="F10" s="138"/>
      <c r="G10" s="139">
        <f>+G8+G9</f>
        <v>14759388.293333337</v>
      </c>
      <c r="H10" s="132"/>
      <c r="I10" s="139"/>
      <c r="J10" s="139"/>
      <c r="K10" s="133">
        <f t="shared" si="0"/>
        <v>14759388.293333337</v>
      </c>
    </row>
    <row r="11" spans="2:14" ht="26.45" customHeight="1">
      <c r="B11" s="127"/>
      <c r="C11" s="1370" t="s">
        <v>121</v>
      </c>
      <c r="D11" s="1371"/>
      <c r="E11" s="1371"/>
      <c r="F11" s="1372"/>
      <c r="G11" s="139">
        <f>공사비명세서!K30</f>
        <v>4290835.7531776736</v>
      </c>
      <c r="H11" s="132"/>
      <c r="I11" s="139"/>
      <c r="J11" s="139"/>
      <c r="K11" s="133">
        <f t="shared" si="0"/>
        <v>4290835.7531776736</v>
      </c>
    </row>
    <row r="12" spans="2:14" ht="26.45" customHeight="1">
      <c r="B12" s="127"/>
      <c r="C12" s="140"/>
      <c r="D12" s="1373" t="s">
        <v>35</v>
      </c>
      <c r="E12" s="1374"/>
      <c r="F12" s="1375"/>
      <c r="G12" s="132">
        <f>공사비명세서!M30</f>
        <v>7259280.8933333335</v>
      </c>
      <c r="H12" s="132"/>
      <c r="I12" s="132"/>
      <c r="J12" s="132"/>
      <c r="K12" s="133">
        <f t="shared" si="0"/>
        <v>7259280.8933333335</v>
      </c>
    </row>
    <row r="13" spans="2:14" ht="26.45" customHeight="1">
      <c r="B13" s="127"/>
      <c r="C13" s="134" t="s">
        <v>36</v>
      </c>
      <c r="D13" s="1373" t="s">
        <v>831</v>
      </c>
      <c r="E13" s="1374"/>
      <c r="F13" s="959">
        <v>3.56E-2</v>
      </c>
      <c r="G13" s="132">
        <f>INT(G10*$F$13)</f>
        <v>525434</v>
      </c>
      <c r="H13" s="132"/>
      <c r="I13" s="132"/>
      <c r="J13" s="132"/>
      <c r="K13" s="133">
        <f t="shared" si="0"/>
        <v>525434</v>
      </c>
    </row>
    <row r="14" spans="2:14" ht="26.45" customHeight="1">
      <c r="B14" s="127" t="s">
        <v>288</v>
      </c>
      <c r="C14" s="134"/>
      <c r="D14" s="1373" t="s">
        <v>832</v>
      </c>
      <c r="E14" s="1374"/>
      <c r="F14" s="959">
        <v>1.01E-2</v>
      </c>
      <c r="G14" s="132">
        <f>INT(G10*$F$14)</f>
        <v>149069</v>
      </c>
      <c r="H14" s="132"/>
      <c r="I14" s="132"/>
      <c r="J14" s="132"/>
      <c r="K14" s="133">
        <f t="shared" si="0"/>
        <v>149069</v>
      </c>
    </row>
    <row r="15" spans="2:14" ht="26.45" customHeight="1">
      <c r="B15" s="127"/>
      <c r="C15" s="134"/>
      <c r="D15" s="1373" t="s">
        <v>833</v>
      </c>
      <c r="E15" s="1374"/>
      <c r="F15" s="964">
        <v>3.5950000000000003E-2</v>
      </c>
      <c r="G15" s="132">
        <f>INT(G8*$F$15)</f>
        <v>455450</v>
      </c>
      <c r="H15" s="132"/>
      <c r="I15" s="132"/>
      <c r="J15" s="132"/>
      <c r="K15" s="133">
        <f t="shared" si="0"/>
        <v>455450</v>
      </c>
    </row>
    <row r="16" spans="2:14" ht="26.45" customHeight="1">
      <c r="B16" s="127"/>
      <c r="C16" s="134"/>
      <c r="D16" s="1373" t="s">
        <v>834</v>
      </c>
      <c r="E16" s="1374"/>
      <c r="F16" s="959">
        <v>4.7500000000000001E-2</v>
      </c>
      <c r="G16" s="132">
        <f>INT(G8*$F$16)</f>
        <v>601777</v>
      </c>
      <c r="H16" s="132"/>
      <c r="I16" s="132"/>
      <c r="J16" s="132"/>
      <c r="K16" s="133">
        <f t="shared" si="0"/>
        <v>601777</v>
      </c>
      <c r="N16" s="110" t="s">
        <v>1021</v>
      </c>
    </row>
    <row r="17" spans="2:15" ht="26.45" customHeight="1">
      <c r="B17" s="127"/>
      <c r="C17" s="134"/>
      <c r="D17" s="1373" t="s">
        <v>835</v>
      </c>
      <c r="E17" s="1374"/>
      <c r="F17" s="959">
        <v>0.13139999999999999</v>
      </c>
      <c r="G17" s="132">
        <f>INT(G15*$F$17)</f>
        <v>59846</v>
      </c>
      <c r="H17" s="132"/>
      <c r="I17" s="132"/>
      <c r="J17" s="132"/>
      <c r="K17" s="133">
        <f t="shared" si="0"/>
        <v>59846</v>
      </c>
      <c r="N17" s="705">
        <f>INT((G11+G8)*F21+F20)</f>
        <v>534234</v>
      </c>
    </row>
    <row r="18" spans="2:15" ht="26.45" customHeight="1">
      <c r="B18" s="127"/>
      <c r="C18" s="134"/>
      <c r="D18" s="1373" t="s">
        <v>840</v>
      </c>
      <c r="E18" s="1374"/>
      <c r="F18" s="959">
        <v>2.3E-2</v>
      </c>
      <c r="G18" s="132">
        <f>INT(G8*$F$18)</f>
        <v>291387</v>
      </c>
      <c r="H18" s="132"/>
      <c r="I18" s="132"/>
      <c r="J18" s="132"/>
      <c r="K18" s="133">
        <f>SUM(G18:J18)</f>
        <v>291387</v>
      </c>
      <c r="N18" s="705">
        <f>INT(((G11+G8)*F21)*1.2)</f>
        <v>641081</v>
      </c>
    </row>
    <row r="19" spans="2:15" ht="26.45" customHeight="1">
      <c r="B19" s="127" t="s">
        <v>289</v>
      </c>
      <c r="C19" s="134"/>
      <c r="D19" s="1373" t="s">
        <v>837</v>
      </c>
      <c r="E19" s="1374"/>
      <c r="F19" s="959">
        <v>6.7999999999999996E-3</v>
      </c>
      <c r="G19" s="132">
        <f>INT((G11+G8+G12)*$F$19)</f>
        <v>164690</v>
      </c>
      <c r="H19" s="132"/>
      <c r="I19" s="132"/>
      <c r="J19" s="132"/>
      <c r="K19" s="133">
        <f t="shared" si="0"/>
        <v>164690</v>
      </c>
      <c r="N19" s="110" t="s">
        <v>1020</v>
      </c>
    </row>
    <row r="20" spans="2:15" ht="26.45" customHeight="1">
      <c r="B20" s="127"/>
      <c r="C20" s="134"/>
      <c r="D20" s="1380" t="s">
        <v>122</v>
      </c>
      <c r="E20" s="143" t="s">
        <v>829</v>
      </c>
      <c r="F20" s="959"/>
      <c r="G20" s="132"/>
      <c r="H20" s="132"/>
      <c r="I20" s="132"/>
      <c r="J20" s="132"/>
      <c r="K20" s="133"/>
    </row>
    <row r="21" spans="2:15" ht="26.45" customHeight="1">
      <c r="B21" s="127"/>
      <c r="C21" s="134"/>
      <c r="D21" s="1381"/>
      <c r="E21" s="143" t="s">
        <v>836</v>
      </c>
      <c r="F21" s="960">
        <v>3.15E-2</v>
      </c>
      <c r="G21" s="139">
        <f>INT((G8+G11)*$F$21)</f>
        <v>534234</v>
      </c>
      <c r="H21" s="132"/>
      <c r="I21" s="139"/>
      <c r="J21" s="139"/>
      <c r="K21" s="133">
        <f t="shared" si="0"/>
        <v>534234</v>
      </c>
    </row>
    <row r="22" spans="2:15" ht="26.45" customHeight="1">
      <c r="B22" s="127"/>
      <c r="C22" s="134"/>
      <c r="D22" s="142" t="s">
        <v>123</v>
      </c>
      <c r="E22" s="145"/>
      <c r="F22" s="961">
        <v>8.0000000000000002E-3</v>
      </c>
      <c r="G22" s="139">
        <f>INT((G8+G11+G12)*$F$22)</f>
        <v>193752</v>
      </c>
      <c r="H22" s="132"/>
      <c r="I22" s="139"/>
      <c r="J22" s="139"/>
      <c r="K22" s="133">
        <f t="shared" si="0"/>
        <v>193752</v>
      </c>
    </row>
    <row r="23" spans="2:15" ht="26.45" customHeight="1">
      <c r="B23" s="127" t="s">
        <v>124</v>
      </c>
      <c r="C23" s="134"/>
      <c r="D23" s="129" t="s">
        <v>838</v>
      </c>
      <c r="E23" s="130"/>
      <c r="F23" s="963">
        <v>8.0999999999999996E-4</v>
      </c>
      <c r="G23" s="139"/>
      <c r="H23" s="132"/>
      <c r="I23" s="139"/>
      <c r="J23" s="139"/>
      <c r="K23" s="133">
        <f>SUM(G23:J23)</f>
        <v>0</v>
      </c>
    </row>
    <row r="24" spans="2:15" ht="26.45" customHeight="1">
      <c r="B24" s="127"/>
      <c r="C24" s="134" t="s">
        <v>34</v>
      </c>
      <c r="D24" s="1378" t="s">
        <v>125</v>
      </c>
      <c r="E24" s="1379"/>
      <c r="F24" s="962">
        <v>5.1999999999999998E-2</v>
      </c>
      <c r="G24" s="139">
        <f>INT((G10+G11)*$F$24)</f>
        <v>990611</v>
      </c>
      <c r="H24" s="132"/>
      <c r="I24" s="139"/>
      <c r="J24" s="139"/>
      <c r="K24" s="133">
        <f t="shared" si="0"/>
        <v>990611</v>
      </c>
    </row>
    <row r="25" spans="2:15" ht="26.45" customHeight="1">
      <c r="B25" s="127"/>
      <c r="C25" s="141"/>
      <c r="D25" s="1378" t="s">
        <v>126</v>
      </c>
      <c r="E25" s="1379"/>
      <c r="F25" s="135"/>
      <c r="G25" s="132">
        <f>SUM(G12:G24)</f>
        <v>11225530.893333334</v>
      </c>
      <c r="H25" s="132"/>
      <c r="I25" s="132"/>
      <c r="J25" s="132"/>
      <c r="K25" s="133">
        <f t="shared" si="0"/>
        <v>11225530.893333334</v>
      </c>
    </row>
    <row r="26" spans="2:15" ht="26.45" customHeight="1">
      <c r="B26" s="127"/>
      <c r="C26" s="146" t="s">
        <v>127</v>
      </c>
      <c r="D26" s="147"/>
      <c r="E26" s="147"/>
      <c r="F26" s="148"/>
      <c r="G26" s="139">
        <f>SUM(G25,G10,G11)</f>
        <v>30275754.939844344</v>
      </c>
      <c r="H26" s="132"/>
      <c r="I26" s="139"/>
      <c r="J26" s="139"/>
      <c r="K26" s="133">
        <f t="shared" si="0"/>
        <v>30275754.939844344</v>
      </c>
    </row>
    <row r="27" spans="2:15" ht="26.45" customHeight="1">
      <c r="B27" s="1376" t="s">
        <v>37</v>
      </c>
      <c r="C27" s="1377"/>
      <c r="D27" s="1377"/>
      <c r="E27" s="1377"/>
      <c r="F27" s="135">
        <v>0.08</v>
      </c>
      <c r="G27" s="139">
        <f>INT((G26)*$F$27)</f>
        <v>2422060</v>
      </c>
      <c r="H27" s="132"/>
      <c r="I27" s="139"/>
      <c r="J27" s="139"/>
      <c r="K27" s="133">
        <f t="shared" si="0"/>
        <v>2422060</v>
      </c>
    </row>
    <row r="28" spans="2:15" ht="26.45" customHeight="1">
      <c r="B28" s="149" t="s">
        <v>38</v>
      </c>
      <c r="C28" s="150"/>
      <c r="D28" s="150"/>
      <c r="E28" s="150"/>
      <c r="F28" s="151"/>
      <c r="G28" s="139">
        <f>G27+G26</f>
        <v>32697814.939844344</v>
      </c>
      <c r="H28" s="132"/>
      <c r="I28" s="139"/>
      <c r="J28" s="139"/>
      <c r="K28" s="133">
        <f t="shared" si="0"/>
        <v>32697814.939844344</v>
      </c>
    </row>
    <row r="29" spans="2:15" ht="26.45" customHeight="1">
      <c r="B29" s="1376" t="s">
        <v>39</v>
      </c>
      <c r="C29" s="1377"/>
      <c r="D29" s="1377"/>
      <c r="E29" s="1377"/>
      <c r="F29" s="135">
        <v>0.15</v>
      </c>
      <c r="G29" s="152">
        <f>(G30-G28)</f>
        <v>3812185.0601556562</v>
      </c>
      <c r="H29" s="132"/>
      <c r="I29" s="152"/>
      <c r="J29" s="152"/>
      <c r="K29" s="133">
        <f t="shared" si="0"/>
        <v>3812185.0601556562</v>
      </c>
      <c r="N29" s="110">
        <v>14.61</v>
      </c>
    </row>
    <row r="30" spans="2:15" ht="26.45" customHeight="1">
      <c r="B30" s="153" t="s">
        <v>89</v>
      </c>
      <c r="C30" s="154"/>
      <c r="D30" s="154"/>
      <c r="E30" s="154"/>
      <c r="F30" s="155"/>
      <c r="G30" s="156">
        <f>INT(($G28+(($G28-$G11)*$F29))/10000)*10000-440000</f>
        <v>36510000</v>
      </c>
      <c r="H30" s="156"/>
      <c r="I30" s="156"/>
      <c r="J30" s="156"/>
      <c r="K30" s="157">
        <f t="shared" si="0"/>
        <v>36510000</v>
      </c>
      <c r="N30" s="156">
        <v>204461818</v>
      </c>
      <c r="O30" s="156">
        <f>INT(($G28+(($G28-$G11)*$F29))/10000)*10000</f>
        <v>36950000</v>
      </c>
    </row>
    <row r="31" spans="2:15" ht="26.45" customHeight="1">
      <c r="B31" s="149" t="s">
        <v>40</v>
      </c>
      <c r="C31" s="154"/>
      <c r="D31" s="154"/>
      <c r="E31" s="154"/>
      <c r="F31" s="158">
        <v>0.1</v>
      </c>
      <c r="G31" s="156">
        <f>G30*0.1</f>
        <v>3651000</v>
      </c>
      <c r="H31" s="132"/>
      <c r="I31" s="156"/>
      <c r="J31" s="156"/>
      <c r="K31" s="157">
        <f t="shared" si="0"/>
        <v>3651000</v>
      </c>
    </row>
    <row r="32" spans="2:15" ht="26.45" customHeight="1" thickBot="1">
      <c r="B32" s="671" t="s">
        <v>128</v>
      </c>
      <c r="C32" s="672"/>
      <c r="D32" s="672"/>
      <c r="E32" s="672"/>
      <c r="F32" s="673"/>
      <c r="G32" s="674">
        <f>G30+G31</f>
        <v>40161000</v>
      </c>
      <c r="H32" s="674"/>
      <c r="I32" s="674"/>
      <c r="J32" s="674"/>
      <c r="K32" s="675">
        <f>SUM(G32:J32)</f>
        <v>40161000</v>
      </c>
    </row>
    <row r="33" spans="6:9" ht="30" customHeight="1">
      <c r="H33" s="159"/>
      <c r="I33" s="159"/>
    </row>
    <row r="34" spans="6:9" ht="30" customHeight="1">
      <c r="F34" s="1075">
        <f>G29/G28</f>
        <v>0.11658837347905682</v>
      </c>
      <c r="G34" s="1074">
        <f>G28*F29</f>
        <v>4904672.2409766512</v>
      </c>
      <c r="H34" s="516"/>
      <c r="I34" s="159"/>
    </row>
    <row r="35" spans="6:9" ht="30" customHeight="1">
      <c r="G35" s="518"/>
      <c r="H35" s="517"/>
    </row>
    <row r="36" spans="6:9" ht="30" customHeight="1">
      <c r="G36" s="517">
        <f>수지예산서!D18</f>
        <v>50000</v>
      </c>
      <c r="H36" s="517"/>
    </row>
    <row r="37" spans="6:9" ht="30" customHeight="1">
      <c r="G37" s="519"/>
    </row>
    <row r="38" spans="6:9" ht="30" customHeight="1">
      <c r="G38" s="109">
        <f>62/1.1</f>
        <v>56.36363636363636</v>
      </c>
    </row>
    <row r="39" spans="6:9" ht="30" customHeight="1"/>
    <row r="40" spans="6:9" ht="30" customHeight="1">
      <c r="G40" s="160"/>
    </row>
    <row r="41" spans="6:9" ht="21.95" customHeight="1"/>
    <row r="42" spans="6:9" ht="21.95" customHeight="1"/>
    <row r="43" spans="6:9" ht="21.95" customHeight="1"/>
    <row r="44" spans="6:9" ht="21.95" customHeight="1"/>
    <row r="45" spans="6:9" ht="21.95" customHeight="1"/>
    <row r="46" spans="6:9" ht="21.95" customHeight="1"/>
    <row r="47" spans="6:9" ht="21.95" customHeight="1"/>
    <row r="48" spans="6:9" ht="21.95" customHeight="1"/>
  </sheetData>
  <mergeCells count="19">
    <mergeCell ref="B27:E27"/>
    <mergeCell ref="D25:E25"/>
    <mergeCell ref="B29:E29"/>
    <mergeCell ref="B6:F7"/>
    <mergeCell ref="G6:G7"/>
    <mergeCell ref="D13:E13"/>
    <mergeCell ref="D14:E14"/>
    <mergeCell ref="D15:E15"/>
    <mergeCell ref="D16:E16"/>
    <mergeCell ref="D24:E24"/>
    <mergeCell ref="D20:D21"/>
    <mergeCell ref="D17:E17"/>
    <mergeCell ref="J6:J7"/>
    <mergeCell ref="K6:K7"/>
    <mergeCell ref="C11:F11"/>
    <mergeCell ref="D12:F12"/>
    <mergeCell ref="D19:E19"/>
    <mergeCell ref="D18:E18"/>
    <mergeCell ref="H6:H7"/>
  </mergeCells>
  <phoneticPr fontId="5" type="noConversion"/>
  <pageMargins left="0.75" right="0.45" top="0.95" bottom="0.5" header="0.5" footer="0.39"/>
  <pageSetup paperSize="9" scale="60" firstPageNumber="15" orientation="landscape" useFirstPageNumber="1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2:O12"/>
  <sheetViews>
    <sheetView view="pageBreakPreview" zoomScale="70" zoomScaleNormal="100" zoomScaleSheetLayoutView="70" workbookViewId="0">
      <selection activeCell="A12" sqref="A12:O12"/>
    </sheetView>
  </sheetViews>
  <sheetFormatPr defaultColWidth="7.109375" defaultRowHeight="12"/>
  <cols>
    <col min="1" max="16384" width="7.109375" style="79"/>
  </cols>
  <sheetData>
    <row r="12" spans="1:15" ht="25.5">
      <c r="A12" s="1369" t="s">
        <v>839</v>
      </c>
      <c r="B12" s="1369"/>
      <c r="C12" s="1369"/>
      <c r="D12" s="1369"/>
      <c r="E12" s="1369"/>
      <c r="F12" s="1369"/>
      <c r="G12" s="1369"/>
      <c r="H12" s="1369"/>
      <c r="I12" s="1369"/>
      <c r="J12" s="1369"/>
      <c r="K12" s="1369"/>
      <c r="L12" s="1369"/>
      <c r="M12" s="1369"/>
      <c r="N12" s="1369"/>
      <c r="O12" s="1369"/>
    </row>
  </sheetData>
  <mergeCells count="1">
    <mergeCell ref="A12:O12"/>
  </mergeCells>
  <phoneticPr fontId="5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0"/>
  <dimension ref="A12:O12"/>
  <sheetViews>
    <sheetView view="pageBreakPreview" zoomScale="70" zoomScaleNormal="100" zoomScaleSheetLayoutView="70" workbookViewId="0">
      <selection activeCell="J9" sqref="J9"/>
    </sheetView>
  </sheetViews>
  <sheetFormatPr defaultColWidth="7.109375" defaultRowHeight="12"/>
  <cols>
    <col min="1" max="16384" width="7.109375" style="79"/>
  </cols>
  <sheetData>
    <row r="12" spans="1:15" ht="25.5">
      <c r="A12" s="1086" t="s">
        <v>1063</v>
      </c>
      <c r="B12" s="1086"/>
      <c r="C12" s="1086"/>
      <c r="D12" s="1086"/>
      <c r="E12" s="1086"/>
      <c r="F12" s="1086"/>
      <c r="G12" s="1086"/>
      <c r="H12" s="1086"/>
      <c r="I12" s="1086"/>
      <c r="J12" s="1086"/>
      <c r="K12" s="1086"/>
      <c r="L12" s="1086"/>
      <c r="M12" s="1086"/>
      <c r="N12" s="1086"/>
      <c r="O12" s="1086"/>
    </row>
  </sheetData>
  <mergeCells count="1">
    <mergeCell ref="A12:O12"/>
  </mergeCells>
  <phoneticPr fontId="16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tabColor rgb="FFFF0000"/>
  </sheetPr>
  <dimension ref="A1:Q34"/>
  <sheetViews>
    <sheetView showZeros="0" view="pageBreakPreview" topLeftCell="B1" zoomScale="115" zoomScaleNormal="100" zoomScaleSheetLayoutView="115" workbookViewId="0">
      <selection activeCell="G8" sqref="G8"/>
    </sheetView>
  </sheetViews>
  <sheetFormatPr defaultColWidth="7.109375" defaultRowHeight="21" customHeight="1"/>
  <cols>
    <col min="1" max="1" width="1.33203125" style="107" hidden="1" customWidth="1"/>
    <col min="2" max="2" width="22.21875" style="107" customWidth="1"/>
    <col min="3" max="3" width="11.33203125" style="107" customWidth="1"/>
    <col min="4" max="4" width="9" style="107" customWidth="1"/>
    <col min="5" max="5" width="3.21875" style="107" customWidth="1"/>
    <col min="6" max="13" width="9.21875" style="107" customWidth="1"/>
    <col min="14" max="14" width="2.21875" style="107" customWidth="1"/>
    <col min="15" max="15" width="7.109375" style="107"/>
    <col min="16" max="16" width="8.44140625" style="107" bestFit="1" customWidth="1"/>
    <col min="17" max="17" width="10.109375" style="107" bestFit="1" customWidth="1"/>
    <col min="18" max="16384" width="7.109375" style="107"/>
  </cols>
  <sheetData>
    <row r="1" spans="2:17" ht="10.5" customHeight="1"/>
    <row r="2" spans="2:17" ht="35.25" customHeight="1">
      <c r="B2" s="1395" t="s">
        <v>1352</v>
      </c>
      <c r="C2" s="1396"/>
      <c r="D2" s="1396"/>
      <c r="E2" s="1396"/>
      <c r="F2" s="1396"/>
      <c r="G2" s="1396"/>
      <c r="H2" s="1396"/>
      <c r="I2" s="1396"/>
      <c r="J2" s="1396"/>
      <c r="K2" s="1396"/>
      <c r="L2" s="1396"/>
      <c r="M2" s="1396"/>
      <c r="N2" s="1397"/>
    </row>
    <row r="3" spans="2:17" ht="18.95" customHeight="1">
      <c r="B3" s="1401" t="s">
        <v>129</v>
      </c>
      <c r="C3" s="1394" t="s">
        <v>130</v>
      </c>
      <c r="D3" s="1398" t="s">
        <v>131</v>
      </c>
      <c r="E3" s="1394" t="s">
        <v>132</v>
      </c>
      <c r="F3" s="1398" t="s">
        <v>133</v>
      </c>
      <c r="G3" s="1398"/>
      <c r="H3" s="1398" t="s">
        <v>134</v>
      </c>
      <c r="I3" s="1398"/>
      <c r="J3" s="1398" t="s">
        <v>135</v>
      </c>
      <c r="K3" s="1398"/>
      <c r="L3" s="1398" t="s">
        <v>136</v>
      </c>
      <c r="M3" s="1398"/>
      <c r="N3" s="1399" t="s">
        <v>1038</v>
      </c>
    </row>
    <row r="4" spans="2:17" ht="18.95" customHeight="1">
      <c r="B4" s="1401"/>
      <c r="C4" s="1394"/>
      <c r="D4" s="1398"/>
      <c r="E4" s="1394"/>
      <c r="F4" s="776" t="s">
        <v>137</v>
      </c>
      <c r="G4" s="776" t="s">
        <v>266</v>
      </c>
      <c r="H4" s="776" t="s">
        <v>137</v>
      </c>
      <c r="I4" s="776" t="s">
        <v>88</v>
      </c>
      <c r="J4" s="776" t="s">
        <v>137</v>
      </c>
      <c r="K4" s="776" t="s">
        <v>88</v>
      </c>
      <c r="L4" s="776" t="s">
        <v>137</v>
      </c>
      <c r="M4" s="776" t="s">
        <v>88</v>
      </c>
      <c r="N4" s="1400"/>
    </row>
    <row r="5" spans="2:17" ht="18.95" customHeight="1">
      <c r="B5" s="777" t="str">
        <f>재료집계표!B6</f>
        <v>사토장 준설토 운반</v>
      </c>
      <c r="C5" s="778" t="str">
        <f>재료집계표!C6</f>
        <v>덤프15.0ton(L=3.0km)</v>
      </c>
      <c r="D5" s="779">
        <f>재료집계표!J6</f>
        <v>1884.4</v>
      </c>
      <c r="E5" s="780" t="str">
        <f>재료집계표!D6</f>
        <v>㎥</v>
      </c>
      <c r="F5" s="781">
        <f t="shared" ref="F5:F7" si="0">H5+J5+L5</f>
        <v>5938.0860573715809</v>
      </c>
      <c r="G5" s="781">
        <f t="shared" ref="G5:G29" si="1">I5+K5+M5</f>
        <v>11189729.366511008</v>
      </c>
      <c r="H5" s="781">
        <f>'일위대가(총)'!I17</f>
        <v>3561</v>
      </c>
      <c r="I5" s="781">
        <f t="shared" ref="I5:I29" si="2">D5*H5</f>
        <v>6710348.4000000004</v>
      </c>
      <c r="J5" s="781">
        <f>'일위대가(총)'!K17</f>
        <v>1128.0860573715811</v>
      </c>
      <c r="K5" s="781">
        <f t="shared" ref="K5:K29" si="3">D5*J5</f>
        <v>2125765.3665110073</v>
      </c>
      <c r="L5" s="781">
        <f>'일위대가(총)'!M17</f>
        <v>1249</v>
      </c>
      <c r="M5" s="781">
        <f t="shared" ref="M5:M29" si="4">D5*L5</f>
        <v>2353615.6</v>
      </c>
      <c r="N5" s="782"/>
      <c r="O5" s="107" t="s">
        <v>1276</v>
      </c>
      <c r="Q5" s="929">
        <f>SUM(G5:G6)</f>
        <v>15619953.766511008</v>
      </c>
    </row>
    <row r="6" spans="2:17" ht="18.95" customHeight="1">
      <c r="B6" s="851" t="str">
        <f>재료집계표!B8</f>
        <v>준설토 굴착 및 적재</v>
      </c>
      <c r="C6" s="778" t="str">
        <f>재료집계표!C8</f>
        <v>백호 0.7㎥</v>
      </c>
      <c r="D6" s="779">
        <f>재료집계표!J8</f>
        <v>1884.4</v>
      </c>
      <c r="E6" s="780" t="str">
        <f>재료집계표!D8</f>
        <v>㎥</v>
      </c>
      <c r="F6" s="781">
        <f t="shared" ref="F6" si="5">H6+J6+L6</f>
        <v>2351</v>
      </c>
      <c r="G6" s="781">
        <f t="shared" si="1"/>
        <v>4430224.4000000004</v>
      </c>
      <c r="H6" s="781">
        <f>'일위대가(총)'!I20</f>
        <v>1338</v>
      </c>
      <c r="I6" s="781">
        <f t="shared" si="2"/>
        <v>2521327.2000000002</v>
      </c>
      <c r="J6" s="781">
        <f>'일위대가(총)'!K20</f>
        <v>469</v>
      </c>
      <c r="K6" s="781">
        <f t="shared" si="3"/>
        <v>883783.60000000009</v>
      </c>
      <c r="L6" s="781">
        <f>'일위대가(총)'!M20</f>
        <v>544</v>
      </c>
      <c r="M6" s="781">
        <f t="shared" si="4"/>
        <v>1025113.6000000001</v>
      </c>
      <c r="N6" s="782"/>
    </row>
    <row r="7" spans="2:17" ht="18.95" customHeight="1">
      <c r="B7" s="851" t="str">
        <f>재료집계표!B9</f>
        <v>사토장 고르기</v>
      </c>
      <c r="C7" s="778" t="str">
        <f>재료집계표!C9</f>
        <v>백호 0.7㎥</v>
      </c>
      <c r="D7" s="779">
        <f>재료집계표!J9</f>
        <v>628.13333333333333</v>
      </c>
      <c r="E7" s="780" t="str">
        <f>재료집계표!D9</f>
        <v>㎥</v>
      </c>
      <c r="F7" s="781">
        <f t="shared" si="0"/>
        <v>1678</v>
      </c>
      <c r="G7" s="781">
        <f t="shared" si="1"/>
        <v>1054007.7333333334</v>
      </c>
      <c r="H7" s="781">
        <f>'일위대가(총)'!I21</f>
        <v>955</v>
      </c>
      <c r="I7" s="781">
        <f t="shared" si="2"/>
        <v>599867.33333333337</v>
      </c>
      <c r="J7" s="781">
        <f>'일위대가(총)'!K21</f>
        <v>335</v>
      </c>
      <c r="K7" s="781">
        <f t="shared" si="3"/>
        <v>210424.66666666666</v>
      </c>
      <c r="L7" s="781">
        <f>'일위대가(총)'!M21</f>
        <v>388</v>
      </c>
      <c r="M7" s="781">
        <f t="shared" si="4"/>
        <v>243715.73333333334</v>
      </c>
      <c r="N7" s="782"/>
      <c r="O7" s="107" t="s">
        <v>1277</v>
      </c>
      <c r="Q7" s="929">
        <f>SUM(G7:G13)</f>
        <v>4310567.8533333335</v>
      </c>
    </row>
    <row r="8" spans="2:17" ht="18.95" customHeight="1">
      <c r="B8" s="851" t="str">
        <f>재료집계표!B10</f>
        <v>표토제거</v>
      </c>
      <c r="C8" s="778" t="str">
        <f>재료집계표!C10</f>
        <v>백호 0.7㎥</v>
      </c>
      <c r="D8" s="779">
        <f>재료집계표!J10</f>
        <v>808.28000000000009</v>
      </c>
      <c r="E8" s="780" t="str">
        <f>재료집계표!D10</f>
        <v>㎥</v>
      </c>
      <c r="F8" s="781">
        <f t="shared" ref="F8" si="6">H8+J8+L8</f>
        <v>2351</v>
      </c>
      <c r="G8" s="781">
        <f t="shared" ref="G8" si="7">I8+K8+M8</f>
        <v>1900266.2800000003</v>
      </c>
      <c r="H8" s="781">
        <f>'일위대가(총)'!I22</f>
        <v>1338</v>
      </c>
      <c r="I8" s="781">
        <f t="shared" ref="I8" si="8">D8*H8</f>
        <v>1081478.6400000001</v>
      </c>
      <c r="J8" s="781">
        <f>'일위대가(총)'!K22</f>
        <v>469</v>
      </c>
      <c r="K8" s="781">
        <f t="shared" ref="K8" si="9">D8*J8</f>
        <v>379083.32000000007</v>
      </c>
      <c r="L8" s="781">
        <f>'일위대가(총)'!M22</f>
        <v>544</v>
      </c>
      <c r="M8" s="781">
        <f t="shared" ref="M8" si="10">D8*L8</f>
        <v>439704.32000000007</v>
      </c>
      <c r="N8" s="782"/>
    </row>
    <row r="9" spans="2:17" ht="18.95" customHeight="1">
      <c r="B9" s="851" t="str">
        <f>재료집계표!B11</f>
        <v>표토제거 정지(토사)</v>
      </c>
      <c r="C9" s="778" t="str">
        <f>재료집계표!C11</f>
        <v>백호 0.7㎥</v>
      </c>
      <c r="D9" s="779">
        <f>재료집계표!J11</f>
        <v>808.28000000000009</v>
      </c>
      <c r="E9" s="780" t="str">
        <f>재료집계표!D11</f>
        <v>㎥</v>
      </c>
      <c r="F9" s="781">
        <f t="shared" ref="F9:F10" si="11">H9+J9+L9</f>
        <v>1678</v>
      </c>
      <c r="G9" s="781">
        <f t="shared" ref="G9:G10" si="12">I9+K9+M9</f>
        <v>1356293.8400000003</v>
      </c>
      <c r="H9" s="781">
        <f>'일위대가(총)'!I23</f>
        <v>955</v>
      </c>
      <c r="I9" s="781">
        <f t="shared" ref="I9:I10" si="13">D9*H9</f>
        <v>771907.40000000014</v>
      </c>
      <c r="J9" s="781">
        <f>'일위대가(총)'!K23</f>
        <v>335</v>
      </c>
      <c r="K9" s="781">
        <f t="shared" ref="K9:K10" si="14">D9*J9</f>
        <v>270773.80000000005</v>
      </c>
      <c r="L9" s="781">
        <f>'일위대가(총)'!M23</f>
        <v>388</v>
      </c>
      <c r="M9" s="781">
        <f t="shared" ref="M9:M10" si="15">D9*L9</f>
        <v>313612.64</v>
      </c>
      <c r="N9" s="782"/>
    </row>
    <row r="10" spans="2:17" ht="18.95" hidden="1" customHeight="1">
      <c r="B10" s="851" t="str">
        <f>재료집계표!B12</f>
        <v>사토장 (탐방로) 순성토 굴착 및 적재</v>
      </c>
      <c r="C10" s="778" t="str">
        <f>재료집계표!C12</f>
        <v>백호 0.7㎥</v>
      </c>
      <c r="D10" s="779">
        <f>재료집계표!J12</f>
        <v>0</v>
      </c>
      <c r="E10" s="780" t="str">
        <f>재료집계표!D12</f>
        <v>㎥</v>
      </c>
      <c r="F10" s="781">
        <f t="shared" si="11"/>
        <v>2351</v>
      </c>
      <c r="G10" s="781">
        <f t="shared" si="12"/>
        <v>0</v>
      </c>
      <c r="H10" s="781">
        <f>'일위대가(총)'!I24</f>
        <v>1338</v>
      </c>
      <c r="I10" s="781">
        <f t="shared" si="13"/>
        <v>0</v>
      </c>
      <c r="J10" s="781">
        <f>'일위대가(총)'!K24</f>
        <v>469</v>
      </c>
      <c r="K10" s="781">
        <f t="shared" si="14"/>
        <v>0</v>
      </c>
      <c r="L10" s="781">
        <f>'일위대가(총)'!M24</f>
        <v>544</v>
      </c>
      <c r="M10" s="781">
        <f t="shared" si="15"/>
        <v>0</v>
      </c>
      <c r="N10" s="782"/>
    </row>
    <row r="11" spans="2:17" ht="18.95" hidden="1" customHeight="1">
      <c r="B11" s="851" t="str">
        <f>재료집계표!B13</f>
        <v>사토장 (탐방로) 순성토 운반</v>
      </c>
      <c r="C11" s="778" t="str">
        <f>재료집계표!C13</f>
        <v>덤프15.0ton(L=10.0km)</v>
      </c>
      <c r="D11" s="779">
        <f>재료집계표!J13</f>
        <v>0</v>
      </c>
      <c r="E11" s="780" t="str">
        <f>재료집계표!D13</f>
        <v>㎥</v>
      </c>
      <c r="F11" s="781">
        <f t="shared" ref="F11" si="16">H11+J11+L11</f>
        <v>6654.2721636701799</v>
      </c>
      <c r="G11" s="781">
        <f t="shared" ref="G11" si="17">I11+K11+M11</f>
        <v>0</v>
      </c>
      <c r="H11" s="781">
        <f>'일위대가(총)'!I25</f>
        <v>3939</v>
      </c>
      <c r="I11" s="781">
        <f t="shared" ref="I11" si="18">D11*H11</f>
        <v>0</v>
      </c>
      <c r="J11" s="781">
        <f>'일위대가(총)'!K25</f>
        <v>1333.2721636701799</v>
      </c>
      <c r="K11" s="781">
        <f t="shared" ref="K11" si="19">D11*J11</f>
        <v>0</v>
      </c>
      <c r="L11" s="781">
        <f>'일위대가(총)'!M25</f>
        <v>1382</v>
      </c>
      <c r="M11" s="781">
        <f t="shared" ref="M11" si="20">D11*L11</f>
        <v>0</v>
      </c>
      <c r="N11" s="782"/>
    </row>
    <row r="12" spans="2:17" ht="18.95" hidden="1" customHeight="1">
      <c r="B12" s="851" t="str">
        <f>재료집계표!B14</f>
        <v>사토장(탐방로) 성토</v>
      </c>
      <c r="C12" s="778" t="str">
        <f>재료집계표!C14</f>
        <v>백호 0.7㎥</v>
      </c>
      <c r="D12" s="779">
        <f>재료집계표!J14</f>
        <v>0</v>
      </c>
      <c r="E12" s="780" t="str">
        <f>재료집계표!D14</f>
        <v>㎥</v>
      </c>
      <c r="F12" s="781">
        <f t="shared" ref="F12" si="21">H12+J12+L12</f>
        <v>1678</v>
      </c>
      <c r="G12" s="781">
        <f t="shared" ref="G12" si="22">I12+K12+M12</f>
        <v>0</v>
      </c>
      <c r="H12" s="781">
        <f>'일위대가(총)'!I26</f>
        <v>955</v>
      </c>
      <c r="I12" s="781">
        <f t="shared" ref="I12" si="23">D12*H12</f>
        <v>0</v>
      </c>
      <c r="J12" s="781">
        <f>'일위대가(총)'!K26</f>
        <v>335</v>
      </c>
      <c r="K12" s="781">
        <f t="shared" ref="K12" si="24">D12*J12</f>
        <v>0</v>
      </c>
      <c r="L12" s="781">
        <f>'일위대가(총)'!M26</f>
        <v>388</v>
      </c>
      <c r="M12" s="781">
        <f t="shared" ref="M12" si="25">D12*L12</f>
        <v>0</v>
      </c>
      <c r="N12" s="782"/>
    </row>
    <row r="13" spans="2:17" ht="18.95" hidden="1" customHeight="1">
      <c r="B13" s="851" t="str">
        <f>재료집계표!B15</f>
        <v>사토장(탐방로) 다짐</v>
      </c>
      <c r="C13" s="778" t="str">
        <f>재료집계표!C15</f>
        <v>진동로울러(핸드가이드식)</v>
      </c>
      <c r="D13" s="779">
        <f>재료집계표!J15</f>
        <v>0</v>
      </c>
      <c r="E13" s="780" t="str">
        <f>재료집계표!D15</f>
        <v>㎥</v>
      </c>
      <c r="F13" s="781">
        <f t="shared" ref="F13" si="26">H13+J13+L13</f>
        <v>2141</v>
      </c>
      <c r="G13" s="781">
        <f t="shared" ref="G13" si="27">I13+K13+M13</f>
        <v>0</v>
      </c>
      <c r="H13" s="781">
        <f>'일위대가(총)'!I27</f>
        <v>1858</v>
      </c>
      <c r="I13" s="781">
        <f t="shared" ref="I13" si="28">D13*H13</f>
        <v>0</v>
      </c>
      <c r="J13" s="781">
        <f>'일위대가(총)'!K27</f>
        <v>186</v>
      </c>
      <c r="K13" s="781">
        <f t="shared" ref="K13" si="29">D13*J13</f>
        <v>0</v>
      </c>
      <c r="L13" s="781">
        <f>'일위대가(총)'!M27</f>
        <v>97</v>
      </c>
      <c r="M13" s="781">
        <f t="shared" ref="M13" si="30">D13*L13</f>
        <v>0</v>
      </c>
      <c r="N13" s="782"/>
    </row>
    <row r="14" spans="2:17" ht="18.95" hidden="1" customHeight="1">
      <c r="B14" s="851" t="str">
        <f>재료집계표!B16</f>
        <v>가도설치</v>
      </c>
      <c r="C14" s="778" t="str">
        <f>재료집계표!C16</f>
        <v>백호 0.7㎥</v>
      </c>
      <c r="D14" s="779">
        <f>재료집계표!J16</f>
        <v>0</v>
      </c>
      <c r="E14" s="780" t="str">
        <f>재료집계표!D16</f>
        <v>㎥</v>
      </c>
      <c r="F14" s="781">
        <f t="shared" ref="F14:F15" si="31">H14+J14+L14</f>
        <v>2351</v>
      </c>
      <c r="G14" s="781">
        <f t="shared" ref="G14:G15" si="32">I14+K14+M14</f>
        <v>0</v>
      </c>
      <c r="H14" s="781">
        <f>'일위대가(총)'!I28</f>
        <v>1338</v>
      </c>
      <c r="I14" s="781">
        <f t="shared" ref="I14:I15" si="33">D14*H14</f>
        <v>0</v>
      </c>
      <c r="J14" s="781">
        <f>'일위대가(총)'!K28</f>
        <v>469</v>
      </c>
      <c r="K14" s="781">
        <f t="shared" ref="K14:K15" si="34">D14*J14</f>
        <v>0</v>
      </c>
      <c r="L14" s="781">
        <f>'일위대가(총)'!M28</f>
        <v>544</v>
      </c>
      <c r="M14" s="781">
        <f t="shared" ref="M14:M15" si="35">D14*L14</f>
        <v>0</v>
      </c>
      <c r="N14" s="782"/>
      <c r="O14" s="107" t="s">
        <v>1279</v>
      </c>
      <c r="Q14" s="929">
        <f>SUM(G14:G20)</f>
        <v>0</v>
      </c>
    </row>
    <row r="15" spans="2:17" ht="18.95" hidden="1" customHeight="1">
      <c r="B15" s="851" t="str">
        <f>재료집계표!B17</f>
        <v>가물막이 토공 굴착 및 적재</v>
      </c>
      <c r="C15" s="894" t="str">
        <f>재료집계표!C17</f>
        <v>백호 0.7㎥</v>
      </c>
      <c r="D15" s="779">
        <f>재료계산서!E15</f>
        <v>0</v>
      </c>
      <c r="E15" s="780" t="str">
        <f>재료집계표!D17</f>
        <v>㎥</v>
      </c>
      <c r="F15" s="781">
        <f t="shared" si="31"/>
        <v>2351</v>
      </c>
      <c r="G15" s="781">
        <f t="shared" si="32"/>
        <v>0</v>
      </c>
      <c r="H15" s="781">
        <f>'일위대가(총)'!I29</f>
        <v>1338</v>
      </c>
      <c r="I15" s="781">
        <f t="shared" si="33"/>
        <v>0</v>
      </c>
      <c r="J15" s="781">
        <f>'일위대가(총)'!K29</f>
        <v>469</v>
      </c>
      <c r="K15" s="781">
        <f t="shared" si="34"/>
        <v>0</v>
      </c>
      <c r="L15" s="781">
        <f>'일위대가(총)'!M29</f>
        <v>544</v>
      </c>
      <c r="M15" s="781">
        <f t="shared" si="35"/>
        <v>0</v>
      </c>
      <c r="N15" s="782"/>
    </row>
    <row r="16" spans="2:17" ht="18.95" hidden="1" customHeight="1">
      <c r="B16" s="851" t="str">
        <f>재료집계표!B18</f>
        <v>가물막이 토공 운반</v>
      </c>
      <c r="C16" s="894" t="str">
        <f>재료집계표!C18</f>
        <v>덤프트럭 15.0ton</v>
      </c>
      <c r="D16" s="779">
        <f>재료계산서!E16</f>
        <v>0</v>
      </c>
      <c r="E16" s="780" t="str">
        <f>재료집계표!D18</f>
        <v>㎥</v>
      </c>
      <c r="F16" s="781">
        <f t="shared" ref="F16" si="36">H16+J16+L16</f>
        <v>26071.631859624977</v>
      </c>
      <c r="G16" s="781">
        <f t="shared" ref="G16" si="37">I16+K16+M16</f>
        <v>0</v>
      </c>
      <c r="H16" s="781">
        <f>'일위대가(총)'!I30</f>
        <v>14187</v>
      </c>
      <c r="I16" s="781">
        <f t="shared" ref="I16" si="38">D16*H16</f>
        <v>0</v>
      </c>
      <c r="J16" s="781">
        <f>'일위대가(총)'!K30</f>
        <v>6907.6318596249776</v>
      </c>
      <c r="K16" s="781">
        <f t="shared" ref="K16" si="39">D16*J16</f>
        <v>0</v>
      </c>
      <c r="L16" s="781">
        <f>'일위대가(총)'!M30</f>
        <v>4977</v>
      </c>
      <c r="M16" s="781">
        <f t="shared" ref="M16" si="40">D16*L16</f>
        <v>0</v>
      </c>
      <c r="N16" s="782"/>
    </row>
    <row r="17" spans="2:17" ht="18.95" hidden="1" customHeight="1">
      <c r="B17" s="851" t="str">
        <f>재료집계표!B19</f>
        <v>가물막이토공 쌓기</v>
      </c>
      <c r="C17" s="894" t="str">
        <f>재료집계표!C19</f>
        <v>백호 0.7㎥</v>
      </c>
      <c r="D17" s="779">
        <f>재료계산서!E17</f>
        <v>0</v>
      </c>
      <c r="E17" s="780" t="str">
        <f>재료집계표!D19</f>
        <v>㎥</v>
      </c>
      <c r="F17" s="781">
        <f t="shared" ref="F17" si="41">H17+J17+L17</f>
        <v>1678</v>
      </c>
      <c r="G17" s="781">
        <f t="shared" ref="G17" si="42">I17+K17+M17</f>
        <v>0</v>
      </c>
      <c r="H17" s="781">
        <f>'일위대가(총)'!I31</f>
        <v>955</v>
      </c>
      <c r="I17" s="781">
        <f t="shared" ref="I17" si="43">D17*H17</f>
        <v>0</v>
      </c>
      <c r="J17" s="781">
        <f>'일위대가(총)'!K31</f>
        <v>335</v>
      </c>
      <c r="K17" s="781">
        <f t="shared" ref="K17" si="44">D17*J17</f>
        <v>0</v>
      </c>
      <c r="L17" s="781">
        <f>'일위대가(총)'!M31</f>
        <v>388</v>
      </c>
      <c r="M17" s="781">
        <f t="shared" ref="M17" si="45">D17*L17</f>
        <v>0</v>
      </c>
      <c r="N17" s="782"/>
    </row>
    <row r="18" spans="2:17" ht="18.95" hidden="1" customHeight="1">
      <c r="B18" s="851" t="str">
        <f>재료집계표!B20</f>
        <v>가물막이토공 헐기 및 적재</v>
      </c>
      <c r="C18" s="894" t="str">
        <f>재료집계표!C20</f>
        <v>백호 0.7㎥</v>
      </c>
      <c r="D18" s="779">
        <f>재료집계표!E20</f>
        <v>0</v>
      </c>
      <c r="E18" s="780" t="str">
        <f>재료집계표!D20</f>
        <v>㎥</v>
      </c>
      <c r="F18" s="781">
        <f t="shared" ref="F18" si="46">H18+J18+L18</f>
        <v>2351</v>
      </c>
      <c r="G18" s="781">
        <f t="shared" ref="G18" si="47">I18+K18+M18</f>
        <v>0</v>
      </c>
      <c r="H18" s="781">
        <f>'일위대가(총)'!I32</f>
        <v>1338</v>
      </c>
      <c r="I18" s="781">
        <f t="shared" ref="I18" si="48">D18*H18</f>
        <v>0</v>
      </c>
      <c r="J18" s="781">
        <f>'일위대가(총)'!K32</f>
        <v>469</v>
      </c>
      <c r="K18" s="781">
        <f t="shared" ref="K18" si="49">D18*J18</f>
        <v>0</v>
      </c>
      <c r="L18" s="781">
        <f>'일위대가(총)'!M32</f>
        <v>544</v>
      </c>
      <c r="M18" s="781">
        <f t="shared" ref="M18" si="50">D18*L18</f>
        <v>0</v>
      </c>
      <c r="N18" s="782"/>
    </row>
    <row r="19" spans="2:17" ht="18.95" hidden="1" customHeight="1">
      <c r="B19" s="851" t="str">
        <f>재료집계표!B21</f>
        <v>톤마대 쌓기및헐기</v>
      </c>
      <c r="C19" s="894" t="str">
        <f>재료집계표!C21</f>
        <v>톤마대(1.0X1.0m)</v>
      </c>
      <c r="D19" s="779">
        <f>재료집계표!J21</f>
        <v>0</v>
      </c>
      <c r="E19" s="780" t="str">
        <f>재료집계표!D21</f>
        <v>개</v>
      </c>
      <c r="F19" s="781">
        <f t="shared" ref="F19:F20" si="51">H19+J19+L19</f>
        <v>52882.747999999992</v>
      </c>
      <c r="G19" s="781">
        <f t="shared" ref="G19:G20" si="52">I19+K19+M19</f>
        <v>0</v>
      </c>
      <c r="H19" s="781">
        <f>'일위대가(총)'!I33</f>
        <v>32974.707999999999</v>
      </c>
      <c r="I19" s="781">
        <f t="shared" ref="I19:I20" si="53">D19*H19</f>
        <v>0</v>
      </c>
      <c r="J19" s="781">
        <f>'일위대가(총)'!K33</f>
        <v>14058.874</v>
      </c>
      <c r="K19" s="781">
        <f t="shared" ref="K19:K20" si="54">D19*J19</f>
        <v>0</v>
      </c>
      <c r="L19" s="781">
        <f>'일위대가(총)'!M33</f>
        <v>5849.1659999999993</v>
      </c>
      <c r="M19" s="781">
        <f t="shared" ref="M19:M20" si="55">D19*L19</f>
        <v>0</v>
      </c>
      <c r="N19" s="782"/>
    </row>
    <row r="20" spans="2:17" ht="18.95" hidden="1" customHeight="1">
      <c r="B20" s="851" t="str">
        <f>재료집계표!B22</f>
        <v>물푸기(펌프+발전기)</v>
      </c>
      <c r="C20" s="894" t="str">
        <f>재료집계표!C22</f>
        <v>펌프150mm</v>
      </c>
      <c r="D20" s="779">
        <f>재료계산서!E20</f>
        <v>0</v>
      </c>
      <c r="E20" s="780" t="str">
        <f>재료계산서!D20</f>
        <v>hr</v>
      </c>
      <c r="F20" s="781">
        <f t="shared" si="51"/>
        <v>4644.2356666666674</v>
      </c>
      <c r="G20" s="781">
        <f t="shared" si="52"/>
        <v>0</v>
      </c>
      <c r="H20" s="781">
        <f>'일위대가(총)'!I34</f>
        <v>1159.9666666666667</v>
      </c>
      <c r="I20" s="781">
        <f t="shared" si="53"/>
        <v>0</v>
      </c>
      <c r="J20" s="781">
        <f>'일위대가(총)'!K34</f>
        <v>2849.2690000000002</v>
      </c>
      <c r="K20" s="781">
        <f t="shared" si="54"/>
        <v>0</v>
      </c>
      <c r="L20" s="781">
        <f>'일위대가(총)'!M34</f>
        <v>635</v>
      </c>
      <c r="M20" s="781">
        <f t="shared" si="55"/>
        <v>0</v>
      </c>
      <c r="N20" s="782"/>
    </row>
    <row r="21" spans="2:17" ht="18.95" hidden="1" customHeight="1">
      <c r="B21" s="851" t="str">
        <f>재료집계표!B23</f>
        <v>무근콘크리트깨기및상차</v>
      </c>
      <c r="C21" s="894" t="str">
        <f>재료집계표!C23</f>
        <v>백호 0.7㎥</v>
      </c>
      <c r="D21" s="779">
        <f>재료계산서!E21</f>
        <v>0</v>
      </c>
      <c r="E21" s="780" t="str">
        <f>재료계산서!D21</f>
        <v>㎥</v>
      </c>
      <c r="F21" s="781">
        <f t="shared" ref="F21" si="56">H21+J21+L21</f>
        <v>4985</v>
      </c>
      <c r="G21" s="781">
        <f t="shared" ref="G21" si="57">I21+K21+M21</f>
        <v>0</v>
      </c>
      <c r="H21" s="781">
        <f>'일위대가(총)'!I35</f>
        <v>2837</v>
      </c>
      <c r="I21" s="781">
        <f t="shared" ref="I21" si="58">D21*H21</f>
        <v>0</v>
      </c>
      <c r="J21" s="781">
        <f>'일위대가(총)'!K35</f>
        <v>995</v>
      </c>
      <c r="K21" s="781">
        <f t="shared" ref="K21" si="59">D21*J21</f>
        <v>0</v>
      </c>
      <c r="L21" s="781">
        <f>'일위대가(총)'!M35</f>
        <v>1153</v>
      </c>
      <c r="M21" s="781">
        <f t="shared" ref="M21" si="60">D21*L21</f>
        <v>0</v>
      </c>
      <c r="N21" s="782"/>
      <c r="O21" s="107" t="s">
        <v>1278</v>
      </c>
      <c r="Q21" s="929">
        <f>SUM(G21:G26)</f>
        <v>0</v>
      </c>
    </row>
    <row r="22" spans="2:17" ht="18.95" hidden="1" customHeight="1">
      <c r="B22" s="851" t="str">
        <f>재료집계표!B24</f>
        <v>인공식물섬 철거</v>
      </c>
      <c r="C22" s="894" t="str">
        <f>재료집계표!C24</f>
        <v>백호 0.7㎥</v>
      </c>
      <c r="D22" s="779">
        <f>재료계산서!E22</f>
        <v>0</v>
      </c>
      <c r="E22" s="780" t="str">
        <f>재료계산서!D22</f>
        <v>㎥</v>
      </c>
      <c r="F22" s="781">
        <f t="shared" ref="F22" si="61">H22+J22+L22</f>
        <v>4985</v>
      </c>
      <c r="G22" s="781">
        <f t="shared" ref="G22" si="62">I22+K22+M22</f>
        <v>0</v>
      </c>
      <c r="H22" s="781">
        <f>'일위대가(총)'!I36</f>
        <v>2837</v>
      </c>
      <c r="I22" s="781">
        <f t="shared" ref="I22" si="63">D22*H22</f>
        <v>0</v>
      </c>
      <c r="J22" s="781">
        <f>'일위대가(총)'!K36</f>
        <v>995</v>
      </c>
      <c r="K22" s="781">
        <f t="shared" ref="K22" si="64">D22*J22</f>
        <v>0</v>
      </c>
      <c r="L22" s="781">
        <f>'일위대가(총)'!M36</f>
        <v>1153</v>
      </c>
      <c r="M22" s="781">
        <f t="shared" ref="M22" si="65">D22*L22</f>
        <v>0</v>
      </c>
      <c r="N22" s="782"/>
    </row>
    <row r="23" spans="2:17" ht="18.95" hidden="1" customHeight="1">
      <c r="B23" s="851" t="str">
        <f>재료집계표!B25</f>
        <v>혼합폐기물상차</v>
      </c>
      <c r="C23" s="894" t="str">
        <f>재료집계표!C25</f>
        <v>백호 0.7㎥</v>
      </c>
      <c r="D23" s="779">
        <f>재료계산서!E23</f>
        <v>0</v>
      </c>
      <c r="E23" s="780" t="str">
        <f>재료계산서!D23</f>
        <v>㎥</v>
      </c>
      <c r="F23" s="781">
        <f t="shared" ref="F23" si="66">H23+J23+L23</f>
        <v>1145</v>
      </c>
      <c r="G23" s="781">
        <f t="shared" ref="G23" si="67">I23+K23+M23</f>
        <v>0</v>
      </c>
      <c r="H23" s="781">
        <f>'일위대가(총)'!I37</f>
        <v>652</v>
      </c>
      <c r="I23" s="781">
        <f t="shared" ref="I23" si="68">D23*H23</f>
        <v>0</v>
      </c>
      <c r="J23" s="781">
        <f>'일위대가(총)'!K37</f>
        <v>228</v>
      </c>
      <c r="K23" s="781">
        <f t="shared" ref="K23" si="69">D23*J23</f>
        <v>0</v>
      </c>
      <c r="L23" s="781">
        <f>'일위대가(총)'!M37</f>
        <v>265</v>
      </c>
      <c r="M23" s="781">
        <f t="shared" ref="M23" si="70">D23*L23</f>
        <v>0</v>
      </c>
      <c r="N23" s="782"/>
    </row>
    <row r="24" spans="2:17" ht="18.95" hidden="1" customHeight="1">
      <c r="B24" s="851" t="str">
        <f>재료집계표!B26</f>
        <v>폐기물처리(폐콘크리트)</v>
      </c>
      <c r="C24" s="894" t="str">
        <f>재료집계표!C26</f>
        <v>폐콘크리트</v>
      </c>
      <c r="D24" s="927">
        <f>재료계산서!E24</f>
        <v>0</v>
      </c>
      <c r="E24" s="780" t="str">
        <f>재료계산서!D24</f>
        <v>TON</v>
      </c>
      <c r="F24" s="781">
        <f t="shared" ref="F24" si="71">H24+J24+L24</f>
        <v>28516</v>
      </c>
      <c r="G24" s="781">
        <f t="shared" ref="G24" si="72">I24+K24+M24</f>
        <v>0</v>
      </c>
      <c r="H24" s="781">
        <f>'일위대가(총)'!I38</f>
        <v>0</v>
      </c>
      <c r="I24" s="781">
        <f t="shared" ref="I24" si="73">D24*H24</f>
        <v>0</v>
      </c>
      <c r="J24" s="781">
        <f>'일위대가(총)'!K38</f>
        <v>0</v>
      </c>
      <c r="K24" s="781">
        <f t="shared" ref="K24" si="74">D24*J24</f>
        <v>0</v>
      </c>
      <c r="L24" s="781">
        <f>'일위대가(총)'!M38</f>
        <v>28516</v>
      </c>
      <c r="M24" s="781">
        <f t="shared" ref="M24" si="75">D24*L24</f>
        <v>0</v>
      </c>
      <c r="N24" s="782"/>
    </row>
    <row r="25" spans="2:17" ht="18.95" hidden="1" customHeight="1">
      <c r="B25" s="851" t="str">
        <f>재료집계표!B27</f>
        <v>폐기물처리(혼합폐기물)</v>
      </c>
      <c r="C25" s="894" t="s">
        <v>1275</v>
      </c>
      <c r="D25" s="927">
        <f>재료계산서!E25</f>
        <v>0</v>
      </c>
      <c r="E25" s="780" t="str">
        <f>재료계산서!D25</f>
        <v>TON</v>
      </c>
      <c r="F25" s="781">
        <f t="shared" ref="F25" si="76">H25+J25+L25</f>
        <v>170497</v>
      </c>
      <c r="G25" s="781">
        <f t="shared" ref="G25" si="77">I25+K25+M25</f>
        <v>0</v>
      </c>
      <c r="H25" s="781">
        <f>'일위대가(총)'!I39</f>
        <v>0</v>
      </c>
      <c r="I25" s="781">
        <f t="shared" ref="I25" si="78">D25*H25</f>
        <v>0</v>
      </c>
      <c r="J25" s="781">
        <f>'일위대가(총)'!K39</f>
        <v>0</v>
      </c>
      <c r="K25" s="781">
        <f t="shared" ref="K25" si="79">D25*J25</f>
        <v>0</v>
      </c>
      <c r="L25" s="781">
        <f>'일위대가(총)'!M39</f>
        <v>170497</v>
      </c>
      <c r="M25" s="781">
        <f t="shared" ref="M25" si="80">D25*L25</f>
        <v>0</v>
      </c>
      <c r="N25" s="782"/>
    </row>
    <row r="26" spans="2:17" ht="18.95" hidden="1" customHeight="1">
      <c r="B26" s="851" t="str">
        <f>재료집계표!B28</f>
        <v>강재고재처리</v>
      </c>
      <c r="C26" s="894" t="str">
        <f>재료집계표!C28</f>
        <v>고  철(STS)</v>
      </c>
      <c r="D26" s="927">
        <f>재료계산서!E26</f>
        <v>0</v>
      </c>
      <c r="E26" s="780" t="str">
        <f>재료계산서!D26</f>
        <v>TON</v>
      </c>
      <c r="F26" s="781">
        <f t="shared" ref="F26" si="81">H26+J26+L26</f>
        <v>-1850000</v>
      </c>
      <c r="G26" s="781">
        <f t="shared" ref="G26" si="82">I26+K26+M26</f>
        <v>0</v>
      </c>
      <c r="H26" s="781">
        <f>'일위대가(총)'!I40</f>
        <v>0</v>
      </c>
      <c r="I26" s="781">
        <f t="shared" ref="I26" si="83">D26*H26</f>
        <v>0</v>
      </c>
      <c r="J26" s="781">
        <f>'일위대가(총)'!K40</f>
        <v>-1850000</v>
      </c>
      <c r="K26" s="781">
        <f t="shared" ref="K26" si="84">D26*J26</f>
        <v>0</v>
      </c>
      <c r="L26" s="781">
        <f>'일위대가(총)'!M40</f>
        <v>0</v>
      </c>
      <c r="M26" s="781">
        <f t="shared" ref="M26" si="85">D26*L26</f>
        <v>0</v>
      </c>
      <c r="N26" s="782"/>
    </row>
    <row r="27" spans="2:17" ht="18.95" customHeight="1">
      <c r="B27" s="777" t="str">
        <f>재료집계표!B29</f>
        <v xml:space="preserve">중기운반  1.00대당 </v>
      </c>
      <c r="C27" s="778" t="str">
        <f>재료집계표!C29</f>
        <v>트레일러 20ton</v>
      </c>
      <c r="D27" s="928">
        <f>재료집계표!J29</f>
        <v>1</v>
      </c>
      <c r="E27" s="780" t="str">
        <f>재료집계표!D29</f>
        <v>대</v>
      </c>
      <c r="F27" s="784">
        <f t="shared" ref="F27" si="86">H27+J27+L27</f>
        <v>496665</v>
      </c>
      <c r="G27" s="781">
        <f t="shared" si="1"/>
        <v>496665</v>
      </c>
      <c r="H27" s="784">
        <f>'일위대가(총)'!I41</f>
        <v>292141</v>
      </c>
      <c r="I27" s="781">
        <f t="shared" si="2"/>
        <v>292141</v>
      </c>
      <c r="J27" s="784">
        <f>'일위대가(총)'!K41</f>
        <v>121005</v>
      </c>
      <c r="K27" s="781">
        <f t="shared" si="3"/>
        <v>121005</v>
      </c>
      <c r="L27" s="784">
        <f>'일위대가(총)'!M41</f>
        <v>83519</v>
      </c>
      <c r="M27" s="781">
        <f t="shared" si="4"/>
        <v>83519</v>
      </c>
      <c r="N27" s="783"/>
      <c r="O27" s="107" t="s">
        <v>1280</v>
      </c>
      <c r="Q27" s="929">
        <f>SUM(G27:G29)</f>
        <v>4288598.32</v>
      </c>
    </row>
    <row r="28" spans="2:17" ht="18.95" customHeight="1">
      <c r="B28" s="777" t="s">
        <v>487</v>
      </c>
      <c r="C28" s="778" t="s">
        <v>488</v>
      </c>
      <c r="D28" s="785">
        <v>1</v>
      </c>
      <c r="E28" s="780" t="s">
        <v>482</v>
      </c>
      <c r="F28" s="781">
        <f>H28+J28+L28</f>
        <v>991933.32</v>
      </c>
      <c r="G28" s="781">
        <f t="shared" si="1"/>
        <v>991933.32</v>
      </c>
      <c r="H28" s="781">
        <f>'일위대가(총)'!I42</f>
        <v>691933.32</v>
      </c>
      <c r="I28" s="781">
        <f t="shared" si="2"/>
        <v>691933.32</v>
      </c>
      <c r="J28" s="781">
        <f>'일위대가(총)'!K42</f>
        <v>300000</v>
      </c>
      <c r="K28" s="781">
        <f t="shared" si="3"/>
        <v>300000</v>
      </c>
      <c r="L28" s="781">
        <f>'일위대가(총)'!M42</f>
        <v>0</v>
      </c>
      <c r="M28" s="781">
        <f t="shared" si="4"/>
        <v>0</v>
      </c>
      <c r="N28" s="783"/>
    </row>
    <row r="29" spans="2:17" ht="18.95" customHeight="1">
      <c r="B29" s="786" t="s">
        <v>1032</v>
      </c>
      <c r="C29" s="787" t="s">
        <v>1037</v>
      </c>
      <c r="D29" s="788">
        <v>1</v>
      </c>
      <c r="E29" s="789" t="s">
        <v>482</v>
      </c>
      <c r="F29" s="781">
        <f>H29+J29+L29</f>
        <v>2800000</v>
      </c>
      <c r="G29" s="781">
        <f t="shared" si="1"/>
        <v>2800000</v>
      </c>
      <c r="H29" s="790">
        <f>'일위대가(총)'!I43</f>
        <v>0</v>
      </c>
      <c r="I29" s="781">
        <f t="shared" si="2"/>
        <v>0</v>
      </c>
      <c r="J29" s="790">
        <f>'일위대가(총)'!K43</f>
        <v>0</v>
      </c>
      <c r="K29" s="781">
        <f t="shared" si="3"/>
        <v>0</v>
      </c>
      <c r="L29" s="790">
        <f>'일위대가(총)'!M43</f>
        <v>2800000</v>
      </c>
      <c r="M29" s="781">
        <f t="shared" si="4"/>
        <v>2800000</v>
      </c>
      <c r="N29" s="791"/>
    </row>
    <row r="30" spans="2:17" ht="18.95" customHeight="1">
      <c r="B30" s="792" t="s">
        <v>139</v>
      </c>
      <c r="C30" s="793"/>
      <c r="D30" s="794"/>
      <c r="E30" s="793"/>
      <c r="F30" s="795"/>
      <c r="G30" s="796">
        <f>SUM(G5:G29)</f>
        <v>24219119.939844344</v>
      </c>
      <c r="H30" s="796"/>
      <c r="I30" s="796">
        <f>SUM(I5:I29)</f>
        <v>12669003.293333337</v>
      </c>
      <c r="J30" s="796"/>
      <c r="K30" s="796">
        <f>SUM(K5:K29)</f>
        <v>4290835.7531776736</v>
      </c>
      <c r="L30" s="797"/>
      <c r="M30" s="796">
        <f>SUM(M5:M29)</f>
        <v>7259280.8933333335</v>
      </c>
      <c r="N30" s="798"/>
      <c r="Q30" s="929">
        <f>SUM(Q5:Q28)</f>
        <v>24219119.93984434</v>
      </c>
    </row>
    <row r="33" spans="4:6" ht="21" customHeight="1">
      <c r="D33" s="522"/>
      <c r="F33" s="929">
        <f>SUM(F5:F32)</f>
        <v>2767876.2937473333</v>
      </c>
    </row>
    <row r="34" spans="4:6" ht="21" customHeight="1">
      <c r="D34" s="523"/>
    </row>
  </sheetData>
  <mergeCells count="10">
    <mergeCell ref="E3:E4"/>
    <mergeCell ref="B2:N2"/>
    <mergeCell ref="L3:M3"/>
    <mergeCell ref="F3:G3"/>
    <mergeCell ref="H3:I3"/>
    <mergeCell ref="N3:N4"/>
    <mergeCell ref="B3:B4"/>
    <mergeCell ref="C3:C4"/>
    <mergeCell ref="D3:D4"/>
    <mergeCell ref="J3:K3"/>
  </mergeCells>
  <phoneticPr fontId="5" type="noConversion"/>
  <printOptions horizontalCentered="1"/>
  <pageMargins left="0.51181102362204722" right="0.19685039370078741" top="0.59055118110236227" bottom="0.6692913385826772" header="0.51181102362204722" footer="0.43307086614173229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3"/>
  <dimension ref="A12:O12"/>
  <sheetViews>
    <sheetView view="pageBreakPreview" zoomScale="60" zoomScaleNormal="100" workbookViewId="0">
      <selection activeCell="H9" sqref="H8:H9"/>
    </sheetView>
  </sheetViews>
  <sheetFormatPr defaultColWidth="7.109375" defaultRowHeight="12"/>
  <cols>
    <col min="1" max="16384" width="7.109375" style="79"/>
  </cols>
  <sheetData>
    <row r="12" spans="1:15" ht="25.5">
      <c r="A12" s="1086" t="s">
        <v>1062</v>
      </c>
      <c r="B12" s="1086"/>
      <c r="C12" s="1086"/>
      <c r="D12" s="1086"/>
      <c r="E12" s="1086"/>
      <c r="F12" s="1086"/>
      <c r="G12" s="1086"/>
      <c r="H12" s="1086"/>
      <c r="I12" s="1086"/>
      <c r="J12" s="1086"/>
      <c r="K12" s="1086"/>
      <c r="L12" s="1086"/>
      <c r="M12" s="1086"/>
      <c r="N12" s="1086"/>
      <c r="O12" s="1086"/>
    </row>
  </sheetData>
  <mergeCells count="1">
    <mergeCell ref="A12:O12"/>
  </mergeCells>
  <phoneticPr fontId="16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rgb="FFFF0000"/>
  </sheetPr>
  <dimension ref="B2:K35"/>
  <sheetViews>
    <sheetView view="pageBreakPreview" zoomScale="115" zoomScaleNormal="100" zoomScaleSheetLayoutView="115" workbookViewId="0">
      <selection activeCell="E9" sqref="E9"/>
    </sheetView>
  </sheetViews>
  <sheetFormatPr defaultColWidth="7.109375" defaultRowHeight="12"/>
  <cols>
    <col min="1" max="1" width="3" style="161" customWidth="1"/>
    <col min="2" max="2" width="25.5546875" style="161" customWidth="1"/>
    <col min="3" max="3" width="25.21875" style="161" customWidth="1"/>
    <col min="4" max="4" width="5.77734375" style="161" customWidth="1"/>
    <col min="5" max="5" width="9.109375" style="161" customWidth="1"/>
    <col min="6" max="9" width="6.44140625" style="161" customWidth="1"/>
    <col min="10" max="10" width="9.109375" style="161" customWidth="1"/>
    <col min="11" max="11" width="7.77734375" style="161" bestFit="1" customWidth="1"/>
    <col min="12" max="16384" width="7.109375" style="161"/>
  </cols>
  <sheetData>
    <row r="2" spans="2:11" ht="31.5" customHeight="1">
      <c r="B2" s="1404" t="s">
        <v>140</v>
      </c>
      <c r="C2" s="1405"/>
      <c r="D2" s="1405"/>
      <c r="E2" s="1405"/>
      <c r="F2" s="1405"/>
      <c r="G2" s="1405"/>
      <c r="H2" s="1405"/>
      <c r="I2" s="1405"/>
      <c r="J2" s="1405"/>
      <c r="K2" s="1406"/>
    </row>
    <row r="3" spans="2:11" ht="18.95" customHeight="1">
      <c r="B3" s="162" t="s">
        <v>1353</v>
      </c>
      <c r="C3" s="163"/>
      <c r="D3" s="163"/>
      <c r="E3" s="163"/>
      <c r="F3" s="163"/>
      <c r="G3" s="163"/>
      <c r="H3" s="163"/>
      <c r="I3" s="163"/>
      <c r="J3" s="163"/>
      <c r="K3" s="164"/>
    </row>
    <row r="4" spans="2:11" ht="18" customHeight="1">
      <c r="B4" s="1407" t="s">
        <v>141</v>
      </c>
      <c r="C4" s="1402" t="s">
        <v>56</v>
      </c>
      <c r="D4" s="1402"/>
      <c r="E4" s="165">
        <v>1</v>
      </c>
      <c r="F4" s="165">
        <v>2</v>
      </c>
      <c r="G4" s="165">
        <v>3</v>
      </c>
      <c r="H4" s="165">
        <v>4</v>
      </c>
      <c r="I4" s="165">
        <v>5</v>
      </c>
      <c r="J4" s="1402" t="s">
        <v>142</v>
      </c>
      <c r="K4" s="1403" t="s">
        <v>60</v>
      </c>
    </row>
    <row r="5" spans="2:11" ht="18" customHeight="1">
      <c r="B5" s="1407"/>
      <c r="C5" s="165" t="s">
        <v>143</v>
      </c>
      <c r="D5" s="165" t="s">
        <v>132</v>
      </c>
      <c r="E5" s="165"/>
      <c r="F5" s="165"/>
      <c r="G5" s="165"/>
      <c r="H5" s="165"/>
      <c r="I5" s="165"/>
      <c r="J5" s="1402"/>
      <c r="K5" s="1403"/>
    </row>
    <row r="6" spans="2:11" ht="18.600000000000001" customHeight="1">
      <c r="B6" s="167" t="str">
        <f>재료계산서!B5</f>
        <v>사토장 준설토 운반</v>
      </c>
      <c r="C6" s="90" t="str">
        <f>재료계산서!C5</f>
        <v>덤프15.0ton(L=3.0km)</v>
      </c>
      <c r="D6" s="168" t="str">
        <f>'일위대가(총)'!E17</f>
        <v>㎥</v>
      </c>
      <c r="E6" s="90">
        <f>재료계산서!E5</f>
        <v>1884.4</v>
      </c>
      <c r="F6" s="169"/>
      <c r="G6" s="165"/>
      <c r="H6" s="165"/>
      <c r="I6" s="165"/>
      <c r="J6" s="170">
        <f t="shared" ref="J6:J32" si="0">E6+F6+G6+H6+I6</f>
        <v>1884.4</v>
      </c>
      <c r="K6" s="166"/>
    </row>
    <row r="7" spans="2:11" ht="18.600000000000001" hidden="1" customHeight="1">
      <c r="B7" s="727"/>
      <c r="C7" s="728"/>
      <c r="D7" s="731"/>
      <c r="E7" s="728"/>
      <c r="F7" s="732"/>
      <c r="G7" s="729"/>
      <c r="H7" s="729"/>
      <c r="I7" s="729"/>
      <c r="J7" s="170"/>
      <c r="K7" s="730"/>
    </row>
    <row r="8" spans="2:11" ht="18.600000000000001" customHeight="1">
      <c r="B8" s="167" t="str">
        <f>재료계산서!B6</f>
        <v>준설토 굴착 및 적재</v>
      </c>
      <c r="C8" s="90" t="str">
        <f>재료계산서!C6</f>
        <v>백호 0.7㎥</v>
      </c>
      <c r="D8" s="168" t="str">
        <f>'일위대가(총)'!E9</f>
        <v>㎥</v>
      </c>
      <c r="E8" s="90">
        <f>재료계산서!E6</f>
        <v>1884.4</v>
      </c>
      <c r="F8" s="169"/>
      <c r="G8" s="165"/>
      <c r="H8" s="165"/>
      <c r="I8" s="165"/>
      <c r="J8" s="170">
        <f t="shared" si="0"/>
        <v>1884.4</v>
      </c>
      <c r="K8" s="166"/>
    </row>
    <row r="9" spans="2:11" ht="18.600000000000001" customHeight="1">
      <c r="B9" s="167" t="str">
        <f>재료계산서!B7</f>
        <v>사토장 고르기</v>
      </c>
      <c r="C9" s="90" t="str">
        <f>재료계산서!C7</f>
        <v>백호 0.7㎥</v>
      </c>
      <c r="D9" s="168" t="str">
        <f>'일위대가(총)'!E21</f>
        <v>㎥</v>
      </c>
      <c r="E9" s="90">
        <f>재료계산서!E7</f>
        <v>628.13333333333333</v>
      </c>
      <c r="F9" s="169"/>
      <c r="G9" s="165"/>
      <c r="H9" s="165"/>
      <c r="I9" s="165"/>
      <c r="J9" s="170">
        <f t="shared" si="0"/>
        <v>628.13333333333333</v>
      </c>
      <c r="K9" s="166"/>
    </row>
    <row r="10" spans="2:11" ht="18.600000000000001" customHeight="1">
      <c r="B10" s="167" t="str">
        <f>재료계산서!B8</f>
        <v>표토제거</v>
      </c>
      <c r="C10" s="90" t="str">
        <f>재료계산서!C8</f>
        <v>백호 0.7㎥</v>
      </c>
      <c r="D10" s="168" t="str">
        <f>'일위대가(총)'!E22</f>
        <v>㎥</v>
      </c>
      <c r="E10" s="90">
        <f>재료계산서!E8</f>
        <v>808.28000000000009</v>
      </c>
      <c r="F10" s="169"/>
      <c r="G10" s="165"/>
      <c r="H10" s="165"/>
      <c r="I10" s="165"/>
      <c r="J10" s="170">
        <f t="shared" si="0"/>
        <v>808.28000000000009</v>
      </c>
      <c r="K10" s="166"/>
    </row>
    <row r="11" spans="2:11" ht="18.600000000000001" customHeight="1">
      <c r="B11" s="167" t="str">
        <f>재료계산서!B9</f>
        <v>표토제거 정지(토사)</v>
      </c>
      <c r="C11" s="90" t="str">
        <f>재료계산서!C9</f>
        <v>백호 0.7㎥</v>
      </c>
      <c r="D11" s="168" t="str">
        <f>'일위대가(총)'!E23</f>
        <v>㎥</v>
      </c>
      <c r="E11" s="90">
        <f>재료계산서!E9</f>
        <v>808.28000000000009</v>
      </c>
      <c r="F11" s="169"/>
      <c r="G11" s="165"/>
      <c r="H11" s="165"/>
      <c r="I11" s="165"/>
      <c r="J11" s="170">
        <f t="shared" si="0"/>
        <v>808.28000000000009</v>
      </c>
      <c r="K11" s="166"/>
    </row>
    <row r="12" spans="2:11" ht="18.600000000000001" hidden="1" customHeight="1">
      <c r="B12" s="167" t="str">
        <f>재료계산서!B10</f>
        <v>사토장 (탐방로) 순성토 굴착 및 적재</v>
      </c>
      <c r="C12" s="90" t="str">
        <f>재료계산서!C10</f>
        <v>백호 0.7㎥</v>
      </c>
      <c r="D12" s="168" t="str">
        <f>'일위대가(총)'!E24</f>
        <v>㎥</v>
      </c>
      <c r="E12" s="90">
        <f>재료계산서!E10</f>
        <v>0</v>
      </c>
      <c r="F12" s="169"/>
      <c r="G12" s="165"/>
      <c r="H12" s="165"/>
      <c r="I12" s="165"/>
      <c r="J12" s="170">
        <f t="shared" si="0"/>
        <v>0</v>
      </c>
      <c r="K12" s="166"/>
    </row>
    <row r="13" spans="2:11" ht="18.600000000000001" hidden="1" customHeight="1">
      <c r="B13" s="167" t="str">
        <f>재료계산서!B11</f>
        <v>사토장 (탐방로) 순성토 운반</v>
      </c>
      <c r="C13" s="90" t="str">
        <f>재료계산서!C11</f>
        <v>덤프15.0ton(L=10.0km)</v>
      </c>
      <c r="D13" s="168" t="str">
        <f>'일위대가(총)'!E25</f>
        <v>㎥</v>
      </c>
      <c r="E13" s="90">
        <f>재료계산서!E11</f>
        <v>0</v>
      </c>
      <c r="F13" s="169"/>
      <c r="G13" s="165"/>
      <c r="H13" s="165"/>
      <c r="I13" s="165"/>
      <c r="J13" s="170">
        <f t="shared" ref="J13" si="1">E13+F13+G13+H13+I13</f>
        <v>0</v>
      </c>
      <c r="K13" s="166"/>
    </row>
    <row r="14" spans="2:11" ht="18.600000000000001" hidden="1" customHeight="1">
      <c r="B14" s="167" t="str">
        <f>재료계산서!B12</f>
        <v>사토장(탐방로) 성토</v>
      </c>
      <c r="C14" s="90" t="str">
        <f>재료계산서!C12</f>
        <v>백호 0.7㎥</v>
      </c>
      <c r="D14" s="168" t="str">
        <f>'일위대가(총)'!E26</f>
        <v>㎥</v>
      </c>
      <c r="E14" s="90">
        <v>0</v>
      </c>
      <c r="F14" s="169"/>
      <c r="G14" s="165"/>
      <c r="H14" s="165"/>
      <c r="I14" s="165"/>
      <c r="J14" s="170">
        <f t="shared" ref="J14" si="2">E14+F14+G14+H14+I14</f>
        <v>0</v>
      </c>
      <c r="K14" s="166"/>
    </row>
    <row r="15" spans="2:11" ht="18.600000000000001" hidden="1" customHeight="1">
      <c r="B15" s="167" t="str">
        <f>재료계산서!B13</f>
        <v>사토장(탐방로) 다짐</v>
      </c>
      <c r="C15" s="90" t="str">
        <f>재료계산서!C13</f>
        <v>진동로울러(핸드가이드식)</v>
      </c>
      <c r="D15" s="168" t="str">
        <f>'일위대가(총)'!E27</f>
        <v>㎥</v>
      </c>
      <c r="E15" s="90">
        <f>재료계산서!E13</f>
        <v>0</v>
      </c>
      <c r="F15" s="169"/>
      <c r="G15" s="165"/>
      <c r="H15" s="165"/>
      <c r="I15" s="165"/>
      <c r="J15" s="170">
        <f t="shared" ref="J15" si="3">E15+F15+G15+H15+I15</f>
        <v>0</v>
      </c>
      <c r="K15" s="166"/>
    </row>
    <row r="16" spans="2:11" ht="18.600000000000001" hidden="1" customHeight="1">
      <c r="B16" s="167" t="str">
        <f>재료계산서!B14</f>
        <v>가도설치</v>
      </c>
      <c r="C16" s="90" t="str">
        <f>재료계산서!C14</f>
        <v>백호 0.7㎥</v>
      </c>
      <c r="D16" s="168" t="str">
        <f>'일위대가(총)'!E14</f>
        <v>㎥</v>
      </c>
      <c r="E16" s="90">
        <f>재료계산서!E14</f>
        <v>0</v>
      </c>
      <c r="F16" s="169"/>
      <c r="G16" s="165"/>
      <c r="H16" s="165"/>
      <c r="I16" s="165"/>
      <c r="J16" s="170">
        <f t="shared" ref="J16:J17" si="4">E16+F16+G16+H16+I16</f>
        <v>0</v>
      </c>
      <c r="K16" s="166"/>
    </row>
    <row r="17" spans="2:11" ht="18.600000000000001" hidden="1" customHeight="1">
      <c r="B17" s="167" t="str">
        <f>재료계산서!B15</f>
        <v>가물막이 토공 굴착 및 적재</v>
      </c>
      <c r="C17" s="90" t="str">
        <f>재료계산서!C15</f>
        <v>백호 0.7㎥</v>
      </c>
      <c r="D17" s="168" t="str">
        <f>'일위대가(총)'!E29</f>
        <v>㎥</v>
      </c>
      <c r="E17" s="90">
        <f>재료계산서!E15</f>
        <v>0</v>
      </c>
      <c r="F17" s="169"/>
      <c r="G17" s="165"/>
      <c r="H17" s="165"/>
      <c r="I17" s="165"/>
      <c r="J17" s="170">
        <f t="shared" si="4"/>
        <v>0</v>
      </c>
      <c r="K17" s="166"/>
    </row>
    <row r="18" spans="2:11" ht="18.600000000000001" hidden="1" customHeight="1">
      <c r="B18" s="167" t="str">
        <f>재료계산서!B16</f>
        <v>가물막이 토공 운반</v>
      </c>
      <c r="C18" s="90" t="str">
        <f>재료계산서!C16</f>
        <v>덤프트럭 15.0ton</v>
      </c>
      <c r="D18" s="168" t="str">
        <f>'일위대가(총)'!E30</f>
        <v>㎥</v>
      </c>
      <c r="E18" s="90">
        <f>재료계산서!E16</f>
        <v>0</v>
      </c>
      <c r="F18" s="169"/>
      <c r="G18" s="165"/>
      <c r="H18" s="165"/>
      <c r="I18" s="165"/>
      <c r="J18" s="170">
        <f t="shared" ref="J18" si="5">E18+F18+G18+H18+I18</f>
        <v>0</v>
      </c>
      <c r="K18" s="166"/>
    </row>
    <row r="19" spans="2:11" ht="18.600000000000001" hidden="1" customHeight="1">
      <c r="B19" s="167" t="str">
        <f>재료계산서!B17</f>
        <v>가물막이토공 쌓기</v>
      </c>
      <c r="C19" s="90" t="str">
        <f>재료계산서!C17</f>
        <v>백호 0.7㎥</v>
      </c>
      <c r="D19" s="168" t="str">
        <f>'일위대가(총)'!E31</f>
        <v>㎥</v>
      </c>
      <c r="E19" s="90">
        <f>재료계산서!E17</f>
        <v>0</v>
      </c>
      <c r="F19" s="169"/>
      <c r="G19" s="165"/>
      <c r="H19" s="165"/>
      <c r="I19" s="165"/>
      <c r="J19" s="170">
        <f t="shared" si="0"/>
        <v>0</v>
      </c>
      <c r="K19" s="166"/>
    </row>
    <row r="20" spans="2:11" ht="18.600000000000001" hidden="1" customHeight="1">
      <c r="B20" s="167" t="str">
        <f>재료계산서!B18</f>
        <v>가물막이토공 헐기 및 적재</v>
      </c>
      <c r="C20" s="90" t="str">
        <f>재료계산서!C18</f>
        <v>백호 0.7㎥</v>
      </c>
      <c r="D20" s="168" t="str">
        <f>재료계산서!D18</f>
        <v>㎥</v>
      </c>
      <c r="E20" s="90">
        <f>재료계산서!E18</f>
        <v>0</v>
      </c>
      <c r="F20" s="169"/>
      <c r="G20" s="165"/>
      <c r="H20" s="165"/>
      <c r="I20" s="165"/>
      <c r="J20" s="170">
        <f t="shared" ref="J20" si="6">E20+F20+G20+H20+I20</f>
        <v>0</v>
      </c>
      <c r="K20" s="166"/>
    </row>
    <row r="21" spans="2:11" ht="18.600000000000001" hidden="1" customHeight="1">
      <c r="B21" s="167" t="str">
        <f>'일위대가(총)'!B33</f>
        <v>톤마대 쌓기및헐기</v>
      </c>
      <c r="C21" s="90" t="s">
        <v>1150</v>
      </c>
      <c r="D21" s="168" t="str">
        <f>재료계산서!D19</f>
        <v>개</v>
      </c>
      <c r="E21" s="90">
        <f>재료계산서!E19</f>
        <v>0</v>
      </c>
      <c r="F21" s="169"/>
      <c r="G21" s="165"/>
      <c r="H21" s="165"/>
      <c r="I21" s="165"/>
      <c r="J21" s="170">
        <f t="shared" si="0"/>
        <v>0</v>
      </c>
      <c r="K21" s="166"/>
    </row>
    <row r="22" spans="2:11" ht="18.600000000000001" hidden="1" customHeight="1">
      <c r="B22" s="167" t="str">
        <f>재료계산서!B20</f>
        <v>물푸기(펌프+발전기)</v>
      </c>
      <c r="C22" s="90" t="str">
        <f>재료계산서!C20</f>
        <v>펌프150mm</v>
      </c>
      <c r="D22" s="168" t="str">
        <f>재료계산서!D20</f>
        <v>hr</v>
      </c>
      <c r="E22" s="90">
        <f>재료계산서!E20</f>
        <v>0</v>
      </c>
      <c r="F22" s="169"/>
      <c r="G22" s="165"/>
      <c r="H22" s="165"/>
      <c r="I22" s="165"/>
      <c r="J22" s="170">
        <f t="shared" si="0"/>
        <v>0</v>
      </c>
      <c r="K22" s="166"/>
    </row>
    <row r="23" spans="2:11" ht="18.600000000000001" hidden="1" customHeight="1">
      <c r="B23" s="167" t="str">
        <f>재료계산서!B21</f>
        <v>무근콘크리트깨기및상차</v>
      </c>
      <c r="C23" s="90" t="str">
        <f>재료계산서!C21</f>
        <v>백호 0.7㎥</v>
      </c>
      <c r="D23" s="168" t="str">
        <f>재료계산서!D21</f>
        <v>㎥</v>
      </c>
      <c r="E23" s="90">
        <f>재료계산서!E21</f>
        <v>0</v>
      </c>
      <c r="F23" s="169"/>
      <c r="G23" s="165"/>
      <c r="H23" s="165"/>
      <c r="I23" s="165"/>
      <c r="J23" s="170">
        <f t="shared" si="0"/>
        <v>0</v>
      </c>
      <c r="K23" s="166"/>
    </row>
    <row r="24" spans="2:11" ht="18.600000000000001" hidden="1" customHeight="1">
      <c r="B24" s="167" t="str">
        <f>재료계산서!B22</f>
        <v>인공식물섬 철거</v>
      </c>
      <c r="C24" s="90" t="str">
        <f>재료계산서!C22</f>
        <v>백호 0.7㎥</v>
      </c>
      <c r="D24" s="168" t="str">
        <f>재료계산서!D22</f>
        <v>㎥</v>
      </c>
      <c r="E24" s="90">
        <f>재료계산서!E22</f>
        <v>0</v>
      </c>
      <c r="F24" s="169"/>
      <c r="G24" s="165"/>
      <c r="H24" s="165"/>
      <c r="I24" s="165"/>
      <c r="J24" s="170">
        <f t="shared" si="0"/>
        <v>0</v>
      </c>
      <c r="K24" s="166"/>
    </row>
    <row r="25" spans="2:11" ht="18.600000000000001" hidden="1" customHeight="1">
      <c r="B25" s="167" t="str">
        <f>재료계산서!B23</f>
        <v>혼합폐기물상차</v>
      </c>
      <c r="C25" s="90" t="str">
        <f>재료계산서!C23</f>
        <v>백호 0.7㎥</v>
      </c>
      <c r="D25" s="168" t="str">
        <f>재료계산서!D23</f>
        <v>㎥</v>
      </c>
      <c r="E25" s="90">
        <f>재료계산서!E23</f>
        <v>0</v>
      </c>
      <c r="F25" s="169"/>
      <c r="G25" s="165"/>
      <c r="H25" s="165"/>
      <c r="I25" s="165"/>
      <c r="J25" s="170">
        <f t="shared" si="0"/>
        <v>0</v>
      </c>
      <c r="K25" s="166"/>
    </row>
    <row r="26" spans="2:11" ht="18.600000000000001" hidden="1" customHeight="1">
      <c r="B26" s="167" t="str">
        <f>재료계산서!B24</f>
        <v>폐기물처리(폐콘크리트)</v>
      </c>
      <c r="C26" s="90" t="str">
        <f>재료계산서!C24</f>
        <v>폐콘크리트</v>
      </c>
      <c r="D26" s="168" t="str">
        <f>재료계산서!D24</f>
        <v>TON</v>
      </c>
      <c r="E26" s="925">
        <f>재료계산서!E24</f>
        <v>0</v>
      </c>
      <c r="F26" s="169"/>
      <c r="G26" s="165"/>
      <c r="H26" s="165"/>
      <c r="I26" s="165"/>
      <c r="J26" s="926">
        <f t="shared" si="0"/>
        <v>0</v>
      </c>
      <c r="K26" s="166"/>
    </row>
    <row r="27" spans="2:11" ht="18.600000000000001" hidden="1" customHeight="1">
      <c r="B27" s="167" t="str">
        <f>재료계산서!B25</f>
        <v>폐기물처리(혼합폐기물)</v>
      </c>
      <c r="C27" s="90" t="str">
        <f>재료계산서!C25</f>
        <v>기타 건설폐기물(폐보드류,폐판넬등)</v>
      </c>
      <c r="D27" s="168" t="str">
        <f>재료계산서!D25</f>
        <v>TON</v>
      </c>
      <c r="E27" s="925">
        <f>재료계산서!E25</f>
        <v>0</v>
      </c>
      <c r="F27" s="169"/>
      <c r="G27" s="165"/>
      <c r="H27" s="165"/>
      <c r="I27" s="165"/>
      <c r="J27" s="926">
        <f t="shared" si="0"/>
        <v>0</v>
      </c>
      <c r="K27" s="166"/>
    </row>
    <row r="28" spans="2:11" ht="18.600000000000001" hidden="1" customHeight="1">
      <c r="B28" s="167" t="str">
        <f>재료계산서!B26</f>
        <v>강재고재처리</v>
      </c>
      <c r="C28" s="90" t="str">
        <f>재료계산서!C26</f>
        <v>고  철(STS)</v>
      </c>
      <c r="D28" s="168" t="str">
        <f>재료계산서!D26</f>
        <v>TON</v>
      </c>
      <c r="E28" s="925">
        <f>재료계산서!E26</f>
        <v>0</v>
      </c>
      <c r="F28" s="169"/>
      <c r="G28" s="165"/>
      <c r="H28" s="165"/>
      <c r="I28" s="165"/>
      <c r="J28" s="926">
        <f t="shared" si="0"/>
        <v>0</v>
      </c>
      <c r="K28" s="166"/>
    </row>
    <row r="29" spans="2:11" ht="18.600000000000001" customHeight="1">
      <c r="B29" s="167" t="str">
        <f>재료계산서!B27</f>
        <v xml:space="preserve">중기운반  1.00대당 </v>
      </c>
      <c r="C29" s="90" t="str">
        <f>재료계산서!C27</f>
        <v>트레일러 20ton</v>
      </c>
      <c r="D29" s="90" t="s">
        <v>1115</v>
      </c>
      <c r="E29" s="90">
        <f>재료계산서!E27</f>
        <v>1</v>
      </c>
      <c r="F29" s="165"/>
      <c r="G29" s="165"/>
      <c r="H29" s="165"/>
      <c r="I29" s="165"/>
      <c r="J29" s="742">
        <f t="shared" si="0"/>
        <v>1</v>
      </c>
      <c r="K29" s="620"/>
    </row>
    <row r="30" spans="2:11" ht="18.600000000000001" customHeight="1">
      <c r="B30" s="171" t="s">
        <v>487</v>
      </c>
      <c r="C30" s="165" t="s">
        <v>485</v>
      </c>
      <c r="D30" s="165" t="s">
        <v>491</v>
      </c>
      <c r="E30" s="90">
        <f>재료계산서!E28</f>
        <v>60</v>
      </c>
      <c r="F30" s="165"/>
      <c r="G30" s="165"/>
      <c r="H30" s="165"/>
      <c r="I30" s="165"/>
      <c r="J30" s="170">
        <f t="shared" si="0"/>
        <v>60</v>
      </c>
      <c r="K30" s="166"/>
    </row>
    <row r="31" spans="2:11" ht="18.600000000000001" customHeight="1">
      <c r="B31" s="616" t="str">
        <f>재료계산서!B29</f>
        <v>축중기(장비대)</v>
      </c>
      <c r="C31" s="617" t="s">
        <v>696</v>
      </c>
      <c r="D31" s="617" t="s">
        <v>171</v>
      </c>
      <c r="E31" s="826">
        <f>재료계산서!E29</f>
        <v>1</v>
      </c>
      <c r="F31" s="617"/>
      <c r="G31" s="617"/>
      <c r="H31" s="617"/>
      <c r="I31" s="617"/>
      <c r="J31" s="827">
        <f t="shared" si="0"/>
        <v>1</v>
      </c>
      <c r="K31" s="619"/>
    </row>
    <row r="32" spans="2:11" ht="18.600000000000001" customHeight="1">
      <c r="B32" s="172" t="s">
        <v>1032</v>
      </c>
      <c r="C32" s="173" t="s">
        <v>1037</v>
      </c>
      <c r="D32" s="173" t="s">
        <v>482</v>
      </c>
      <c r="E32" s="584">
        <f>재료계산서!E30</f>
        <v>1</v>
      </c>
      <c r="F32" s="173"/>
      <c r="G32" s="173"/>
      <c r="H32" s="173"/>
      <c r="I32" s="173"/>
      <c r="J32" s="585">
        <f t="shared" si="0"/>
        <v>1</v>
      </c>
      <c r="K32" s="174"/>
    </row>
    <row r="35" spans="5:10">
      <c r="E35" s="99"/>
      <c r="J35" s="930">
        <f>SUM(J6:J32)</f>
        <v>6076.4933333333329</v>
      </c>
    </row>
  </sheetData>
  <mergeCells count="5">
    <mergeCell ref="J4:J5"/>
    <mergeCell ref="K4:K5"/>
    <mergeCell ref="B2:K2"/>
    <mergeCell ref="B4:B5"/>
    <mergeCell ref="C4:D4"/>
  </mergeCells>
  <phoneticPr fontId="5" type="noConversion"/>
  <pageMargins left="0.74803149606299213" right="0.51181102362204722" top="0.59055118110236227" bottom="0.59055118110236227" header="0" footer="0.51181102362204722"/>
  <pageSetup paperSize="9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4"/>
  <dimension ref="B2:K32"/>
  <sheetViews>
    <sheetView view="pageBreakPreview" zoomScale="115" zoomScaleNormal="100" zoomScaleSheetLayoutView="115" workbookViewId="0">
      <selection activeCell="F29" sqref="F29"/>
    </sheetView>
  </sheetViews>
  <sheetFormatPr defaultColWidth="7.109375" defaultRowHeight="12"/>
  <cols>
    <col min="1" max="1" width="3.21875" style="161" customWidth="1"/>
    <col min="2" max="2" width="25.109375" style="161" customWidth="1"/>
    <col min="3" max="3" width="18.5546875" style="161" customWidth="1"/>
    <col min="4" max="4" width="6.5546875" style="161" customWidth="1"/>
    <col min="5" max="5" width="11.6640625" style="161" customWidth="1"/>
    <col min="6" max="6" width="43.88671875" style="161" customWidth="1"/>
    <col min="7" max="7" width="6.77734375" style="161" customWidth="1"/>
    <col min="8" max="8" width="7.109375" style="161"/>
    <col min="9" max="9" width="9.77734375" style="161" bestFit="1" customWidth="1"/>
    <col min="10" max="10" width="7.109375" style="161"/>
    <col min="11" max="11" width="8.33203125" style="161" bestFit="1" customWidth="1"/>
    <col min="12" max="16384" width="7.109375" style="161"/>
  </cols>
  <sheetData>
    <row r="2" spans="2:11" ht="30" customHeight="1">
      <c r="B2" s="1404" t="s">
        <v>144</v>
      </c>
      <c r="C2" s="1405"/>
      <c r="D2" s="1405"/>
      <c r="E2" s="1405"/>
      <c r="F2" s="1405"/>
      <c r="G2" s="1406"/>
    </row>
    <row r="3" spans="2:11" ht="18.95" customHeight="1">
      <c r="B3" s="162" t="s">
        <v>1353</v>
      </c>
      <c r="C3" s="163"/>
      <c r="D3" s="163"/>
      <c r="E3" s="163"/>
      <c r="F3" s="163"/>
      <c r="G3" s="164"/>
    </row>
    <row r="4" spans="2:11" ht="18.95" customHeight="1">
      <c r="B4" s="171" t="s">
        <v>145</v>
      </c>
      <c r="C4" s="165" t="s">
        <v>146</v>
      </c>
      <c r="D4" s="165" t="s">
        <v>117</v>
      </c>
      <c r="E4" s="165" t="s">
        <v>147</v>
      </c>
      <c r="F4" s="165" t="s">
        <v>148</v>
      </c>
      <c r="G4" s="166" t="s">
        <v>149</v>
      </c>
    </row>
    <row r="5" spans="2:11" ht="18.95" customHeight="1">
      <c r="B5" s="167" t="str">
        <f>'일위대가(총)'!B17</f>
        <v>사토장 준설토 운반</v>
      </c>
      <c r="C5" s="90" t="str">
        <f>'일위대가(총)'!C17</f>
        <v>덤프15.0ton(L=3.0km)</v>
      </c>
      <c r="D5" s="90" t="s">
        <v>93</v>
      </c>
      <c r="E5" s="175">
        <f>토적계산서!E4</f>
        <v>1884.4</v>
      </c>
      <c r="F5" s="165" t="s">
        <v>1281</v>
      </c>
      <c r="G5" s="166"/>
    </row>
    <row r="6" spans="2:11" ht="18.95" customHeight="1">
      <c r="B6" s="167" t="str">
        <f>'일위대가(총)'!B20</f>
        <v>준설토 굴착 및 적재</v>
      </c>
      <c r="C6" s="90" t="str">
        <f>'일위대가(총)'!C20</f>
        <v>백호 0.7㎥</v>
      </c>
      <c r="D6" s="90" t="s">
        <v>93</v>
      </c>
      <c r="E6" s="175">
        <f>토적계산서!E18</f>
        <v>1884.4</v>
      </c>
      <c r="F6" s="165" t="s">
        <v>1071</v>
      </c>
      <c r="G6" s="166"/>
      <c r="H6" s="161" t="s">
        <v>1113</v>
      </c>
      <c r="I6" s="734" t="e">
        <f>#REF!+#REF!+#REF!+E5+#REF!+#REF!</f>
        <v>#REF!</v>
      </c>
      <c r="J6" s="513" t="e">
        <f>E6-I6</f>
        <v>#REF!</v>
      </c>
      <c r="K6" s="533" t="s">
        <v>1114</v>
      </c>
    </row>
    <row r="7" spans="2:11" ht="18.95" customHeight="1">
      <c r="B7" s="167" t="str">
        <f>'일위대가(총)'!B21</f>
        <v>사토장 고르기</v>
      </c>
      <c r="C7" s="90" t="str">
        <f>'일위대가(총)'!C21</f>
        <v>백호 0.7㎥</v>
      </c>
      <c r="D7" s="90" t="s">
        <v>93</v>
      </c>
      <c r="E7" s="175">
        <f>I7/3</f>
        <v>628.13333333333333</v>
      </c>
      <c r="F7" s="859" t="s">
        <v>1123</v>
      </c>
      <c r="G7" s="166"/>
      <c r="I7" s="852">
        <f>토적계산서!E18</f>
        <v>1884.4</v>
      </c>
    </row>
    <row r="8" spans="2:11" ht="18.95" customHeight="1">
      <c r="B8" s="167" t="str">
        <f>'일위대가(총)'!B22</f>
        <v>표토제거</v>
      </c>
      <c r="C8" s="90" t="str">
        <f>'일위대가(총)'!C22</f>
        <v>백호 0.7㎥</v>
      </c>
      <c r="D8" s="90" t="s">
        <v>93</v>
      </c>
      <c r="E8" s="175">
        <f>I8*0.2</f>
        <v>808.28000000000009</v>
      </c>
      <c r="F8" s="165" t="s">
        <v>1562</v>
      </c>
      <c r="G8" s="166"/>
      <c r="I8" s="513">
        <f>토적계산서!H18</f>
        <v>4041.4</v>
      </c>
    </row>
    <row r="9" spans="2:11" ht="18.95" customHeight="1">
      <c r="B9" s="167" t="str">
        <f>'일위대가(총)'!B23</f>
        <v>표토제거 정지(토사)</v>
      </c>
      <c r="C9" s="90" t="str">
        <f>'일위대가(총)'!C23</f>
        <v>백호 0.7㎥</v>
      </c>
      <c r="D9" s="90" t="s">
        <v>93</v>
      </c>
      <c r="E9" s="175">
        <f>I9*0.2</f>
        <v>808.28000000000009</v>
      </c>
      <c r="F9" s="165" t="s">
        <v>1561</v>
      </c>
      <c r="G9" s="166"/>
      <c r="I9" s="513">
        <f>토적계산서!H6</f>
        <v>4041.4</v>
      </c>
    </row>
    <row r="10" spans="2:11" ht="18.95" hidden="1" customHeight="1">
      <c r="B10" s="167" t="str">
        <f>'일위대가(총)'!B24</f>
        <v>사토장 (탐방로) 순성토 굴착 및 적재</v>
      </c>
      <c r="C10" s="90" t="str">
        <f>'일위대가(총)'!C24</f>
        <v>백호 0.7㎥</v>
      </c>
      <c r="D10" s="90" t="s">
        <v>93</v>
      </c>
      <c r="E10" s="175">
        <f>E11</f>
        <v>0</v>
      </c>
      <c r="F10" s="165" t="s">
        <v>1281</v>
      </c>
      <c r="G10" s="166"/>
      <c r="I10" s="513"/>
    </row>
    <row r="11" spans="2:11" ht="18.95" hidden="1" customHeight="1">
      <c r="B11" s="167" t="str">
        <f>'일위대가(총)'!B25</f>
        <v>사토장 (탐방로) 순성토 운반</v>
      </c>
      <c r="C11" s="90" t="str">
        <f>'일위대가(총)'!C25</f>
        <v>덤프15.0ton(L=10.0km)</v>
      </c>
      <c r="D11" s="90" t="s">
        <v>93</v>
      </c>
      <c r="E11" s="175">
        <f>토적계산서!I18</f>
        <v>0</v>
      </c>
      <c r="F11" s="165" t="s">
        <v>1281</v>
      </c>
      <c r="G11" s="166"/>
      <c r="I11" s="513"/>
    </row>
    <row r="12" spans="2:11" ht="18.95" hidden="1" customHeight="1">
      <c r="B12" s="167" t="str">
        <f>'일위대가(총)'!B26</f>
        <v>사토장(탐방로) 성토</v>
      </c>
      <c r="C12" s="90" t="str">
        <f>'일위대가(총)'!C28</f>
        <v>백호 0.7㎥</v>
      </c>
      <c r="D12" s="90" t="s">
        <v>93</v>
      </c>
      <c r="E12" s="175">
        <f>E11</f>
        <v>0</v>
      </c>
      <c r="F12" s="165" t="s">
        <v>1281</v>
      </c>
      <c r="G12" s="166"/>
      <c r="I12" s="513"/>
    </row>
    <row r="13" spans="2:11" ht="18.95" hidden="1" customHeight="1">
      <c r="B13" s="167" t="str">
        <f>'일위대가(총)'!B27</f>
        <v>사토장(탐방로) 다짐</v>
      </c>
      <c r="C13" s="90" t="str">
        <f>'일위대가(총)'!C27</f>
        <v>진동로울러(핸드가이드식)</v>
      </c>
      <c r="D13" s="90" t="s">
        <v>93</v>
      </c>
      <c r="E13" s="175">
        <v>0</v>
      </c>
      <c r="F13" s="165" t="s">
        <v>1281</v>
      </c>
      <c r="G13" s="166"/>
      <c r="I13" s="513"/>
    </row>
    <row r="14" spans="2:11" ht="18.95" hidden="1" customHeight="1">
      <c r="B14" s="167" t="str">
        <f>'일위대가(총)'!B28</f>
        <v>가도설치</v>
      </c>
      <c r="C14" s="90" t="str">
        <f>일위대가!C41</f>
        <v>백호 0.7㎥</v>
      </c>
      <c r="D14" s="90" t="str">
        <f>'일위대가(총)'!E28</f>
        <v>㎥</v>
      </c>
      <c r="E14" s="175">
        <f>토적계산서!J18</f>
        <v>0</v>
      </c>
      <c r="F14" s="165" t="s">
        <v>1093</v>
      </c>
      <c r="G14" s="166"/>
      <c r="I14" s="513">
        <f>토적계산서!J8</f>
        <v>0</v>
      </c>
      <c r="J14" s="513"/>
      <c r="K14" s="533"/>
    </row>
    <row r="15" spans="2:11" ht="18.95" hidden="1" customHeight="1">
      <c r="B15" s="167" t="str">
        <f>'일위대가(총)'!B29</f>
        <v>가물막이 토공 굴착 및 적재</v>
      </c>
      <c r="C15" s="90" t="str">
        <f>'일위대가(총)'!C29</f>
        <v>백호 0.7㎥</v>
      </c>
      <c r="D15" s="90" t="str">
        <f>'일위대가(총)'!E29</f>
        <v>㎥</v>
      </c>
      <c r="E15" s="893">
        <v>0</v>
      </c>
      <c r="F15" s="859" t="s">
        <v>1315</v>
      </c>
      <c r="G15" s="166"/>
      <c r="I15" s="852"/>
    </row>
    <row r="16" spans="2:11" ht="18.95" hidden="1" customHeight="1">
      <c r="B16" s="167" t="str">
        <f>'일위대가(총)'!B30</f>
        <v>가물막이 토공 운반</v>
      </c>
      <c r="C16" s="90" t="str">
        <f>'일위대가(총)'!C30</f>
        <v>덤프트럭 15.0ton</v>
      </c>
      <c r="D16" s="90" t="str">
        <f>'일위대가(총)'!E30</f>
        <v>㎥</v>
      </c>
      <c r="E16" s="893">
        <v>0</v>
      </c>
      <c r="F16" s="859" t="s">
        <v>1320</v>
      </c>
      <c r="G16" s="166"/>
      <c r="I16" s="852"/>
    </row>
    <row r="17" spans="2:11" ht="18.95" hidden="1" customHeight="1">
      <c r="B17" s="167" t="str">
        <f>'일위대가(총)'!B31</f>
        <v>가물막이토공 쌓기</v>
      </c>
      <c r="C17" s="90" t="str">
        <f>'일위대가(총)'!C31</f>
        <v>백호 0.7㎥</v>
      </c>
      <c r="D17" s="90" t="str">
        <f>'일위대가(총)'!E31</f>
        <v>㎥</v>
      </c>
      <c r="E17" s="893">
        <v>0</v>
      </c>
      <c r="F17" s="859" t="s">
        <v>1310</v>
      </c>
      <c r="G17" s="166"/>
      <c r="I17" s="852"/>
    </row>
    <row r="18" spans="2:11" ht="18.95" hidden="1" customHeight="1">
      <c r="B18" s="167" t="str">
        <f>'일위대가(총)'!B32</f>
        <v>가물막이토공 헐기 및 적재</v>
      </c>
      <c r="C18" s="90" t="str">
        <f>'일위대가(총)'!C32</f>
        <v>백호 0.7㎥</v>
      </c>
      <c r="D18" s="90" t="str">
        <f>'일위대가(총)'!E32</f>
        <v>㎥</v>
      </c>
      <c r="E18" s="893">
        <v>0</v>
      </c>
      <c r="F18" s="859" t="s">
        <v>1311</v>
      </c>
      <c r="G18" s="166"/>
      <c r="I18" s="852"/>
    </row>
    <row r="19" spans="2:11" ht="18.95" hidden="1" customHeight="1">
      <c r="B19" s="167" t="str">
        <f>'일위대가(총)'!B33</f>
        <v>톤마대 쌓기및헐기</v>
      </c>
      <c r="C19" s="90" t="str">
        <f>'일위대가(총)'!C33</f>
        <v>톤마대(1.0X1.0m)</v>
      </c>
      <c r="D19" s="90" t="s">
        <v>1160</v>
      </c>
      <c r="E19" s="893">
        <v>0</v>
      </c>
      <c r="F19" s="859"/>
      <c r="G19" s="166"/>
      <c r="I19" s="852"/>
    </row>
    <row r="20" spans="2:11" ht="18.95" hidden="1" customHeight="1">
      <c r="B20" s="167" t="str">
        <f>'일위대가(총)'!B34</f>
        <v>물푸기(펌프+발전기)</v>
      </c>
      <c r="C20" s="90" t="str">
        <f>'일위대가(총)'!C34</f>
        <v>펌프150mm</v>
      </c>
      <c r="D20" s="90" t="str">
        <f>'일위대가(총)'!E34</f>
        <v>hr</v>
      </c>
      <c r="E20" s="893">
        <v>0</v>
      </c>
      <c r="F20" s="859" t="s">
        <v>1343</v>
      </c>
      <c r="G20" s="166"/>
      <c r="I20" s="852"/>
    </row>
    <row r="21" spans="2:11" ht="18.95" hidden="1" customHeight="1">
      <c r="B21" s="167" t="str">
        <f>'일위대가(총)'!B35</f>
        <v>무근콘크리트깨기및상차</v>
      </c>
      <c r="C21" s="90" t="str">
        <f>'일위대가(총)'!C35</f>
        <v>백호 0.7㎥</v>
      </c>
      <c r="D21" s="90" t="str">
        <f>'일위대가(총)'!E35</f>
        <v>㎥</v>
      </c>
      <c r="E21" s="893">
        <v>0</v>
      </c>
      <c r="F21" s="617" t="s">
        <v>1272</v>
      </c>
      <c r="G21" s="166"/>
      <c r="I21" s="852"/>
    </row>
    <row r="22" spans="2:11" ht="18.95" hidden="1" customHeight="1">
      <c r="B22" s="167" t="str">
        <f>'일위대가(총)'!B36</f>
        <v>인공식물섬 철거</v>
      </c>
      <c r="C22" s="90" t="str">
        <f>'일위대가(총)'!C36</f>
        <v>백호 0.7㎥</v>
      </c>
      <c r="D22" s="90" t="str">
        <f>'일위대가(총)'!E36</f>
        <v>㎥</v>
      </c>
      <c r="E22" s="893">
        <v>0</v>
      </c>
      <c r="F22" s="165" t="s">
        <v>1273</v>
      </c>
      <c r="G22" s="166"/>
      <c r="I22" s="852"/>
    </row>
    <row r="23" spans="2:11" ht="18.95" hidden="1" customHeight="1">
      <c r="B23" s="167" t="str">
        <f>'일위대가(총)'!B37</f>
        <v>혼합폐기물상차</v>
      </c>
      <c r="C23" s="90" t="str">
        <f>'일위대가(총)'!C37</f>
        <v>백호 0.7㎥</v>
      </c>
      <c r="D23" s="90" t="str">
        <f>'일위대가(총)'!E37</f>
        <v>㎥</v>
      </c>
      <c r="E23" s="893">
        <v>0</v>
      </c>
      <c r="F23" s="165" t="s">
        <v>1273</v>
      </c>
      <c r="G23" s="166"/>
      <c r="I23" s="852"/>
    </row>
    <row r="24" spans="2:11" ht="18.95" hidden="1" customHeight="1">
      <c r="B24" s="167" t="str">
        <f>'일위대가(총)'!B38</f>
        <v>폐기물처리(폐콘크리트)</v>
      </c>
      <c r="C24" s="90" t="str">
        <f>'일위대가(총)'!C38</f>
        <v>폐콘크리트</v>
      </c>
      <c r="D24" s="90" t="str">
        <f>'일위대가(총)'!E38</f>
        <v>TON</v>
      </c>
      <c r="E24" s="924">
        <v>0</v>
      </c>
      <c r="F24" s="165" t="s">
        <v>1273</v>
      </c>
      <c r="G24" s="166"/>
      <c r="I24" s="852"/>
    </row>
    <row r="25" spans="2:11" ht="18.95" hidden="1" customHeight="1">
      <c r="B25" s="167" t="str">
        <f>'일위대가(총)'!B39</f>
        <v>폐기물처리(혼합폐기물)</v>
      </c>
      <c r="C25" s="90" t="str">
        <f>'일위대가(총)'!C39</f>
        <v>기타 건설폐기물(폐보드류,폐판넬등)</v>
      </c>
      <c r="D25" s="90" t="str">
        <f>'일위대가(총)'!E39</f>
        <v>TON</v>
      </c>
      <c r="E25" s="924">
        <v>0</v>
      </c>
      <c r="F25" s="165" t="s">
        <v>1273</v>
      </c>
      <c r="G25" s="166"/>
      <c r="I25" s="852"/>
    </row>
    <row r="26" spans="2:11" ht="18.95" hidden="1" customHeight="1">
      <c r="B26" s="167" t="str">
        <f>'일위대가(총)'!B40</f>
        <v>강재고재처리</v>
      </c>
      <c r="C26" s="90" t="str">
        <f>'일위대가(총)'!C40</f>
        <v>고  철(STS)</v>
      </c>
      <c r="D26" s="90" t="str">
        <f>'일위대가(총)'!E40</f>
        <v>TON</v>
      </c>
      <c r="E26" s="924">
        <v>0</v>
      </c>
      <c r="F26" s="923" t="s">
        <v>1274</v>
      </c>
      <c r="G26" s="166"/>
      <c r="I26" s="852"/>
    </row>
    <row r="27" spans="2:11" ht="18.95" customHeight="1">
      <c r="B27" s="167" t="str">
        <f>'일위대가(총)'!B41</f>
        <v xml:space="preserve">중기운반  1.00대당 </v>
      </c>
      <c r="C27" s="90" t="str">
        <f>'일위대가(총)'!C41</f>
        <v>트레일러 20ton</v>
      </c>
      <c r="D27" s="90" t="s">
        <v>1110</v>
      </c>
      <c r="E27" s="910">
        <v>1</v>
      </c>
      <c r="F27" s="165"/>
      <c r="G27" s="166"/>
      <c r="K27" s="533"/>
    </row>
    <row r="28" spans="2:11" ht="18.95" customHeight="1">
      <c r="B28" s="91" t="s">
        <v>1108</v>
      </c>
      <c r="C28" s="165" t="s">
        <v>486</v>
      </c>
      <c r="D28" s="165" t="s">
        <v>1111</v>
      </c>
      <c r="E28" s="165">
        <v>60</v>
      </c>
      <c r="F28" s="165"/>
      <c r="G28" s="166"/>
    </row>
    <row r="29" spans="2:11" ht="18.95" customHeight="1">
      <c r="B29" s="108" t="s">
        <v>1109</v>
      </c>
      <c r="C29" s="617" t="s">
        <v>697</v>
      </c>
      <c r="D29" s="165" t="s">
        <v>1110</v>
      </c>
      <c r="E29" s="617">
        <v>1</v>
      </c>
      <c r="F29" s="618"/>
      <c r="G29" s="619"/>
    </row>
    <row r="30" spans="2:11" ht="20.25" customHeight="1">
      <c r="B30" s="172" t="s">
        <v>1035</v>
      </c>
      <c r="C30" s="173" t="s">
        <v>1036</v>
      </c>
      <c r="D30" s="173" t="s">
        <v>1112</v>
      </c>
      <c r="E30" s="173">
        <v>1</v>
      </c>
      <c r="F30" s="582"/>
      <c r="G30" s="174"/>
    </row>
    <row r="32" spans="2:11">
      <c r="E32" s="513">
        <f>SUM(E5:E31)</f>
        <v>6076.4933333333329</v>
      </c>
    </row>
  </sheetData>
  <mergeCells count="1">
    <mergeCell ref="B2:G2"/>
  </mergeCells>
  <phoneticPr fontId="16" type="noConversion"/>
  <pageMargins left="0.74803149606299213" right="0.35433070866141736" top="0.59055118110236227" bottom="0.62992125984251968" header="0.51181102362204722" footer="0.51181102362204722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35"/>
  <dimension ref="A1:Y86"/>
  <sheetViews>
    <sheetView tabSelected="1" view="pageBreakPreview" topLeftCell="A37" zoomScale="85" zoomScaleNormal="75" zoomScaleSheetLayoutView="85" workbookViewId="0">
      <selection activeCell="K48" sqref="K48"/>
    </sheetView>
  </sheetViews>
  <sheetFormatPr defaultRowHeight="14.25"/>
  <cols>
    <col min="1" max="1" width="5.77734375" style="1" customWidth="1"/>
    <col min="2" max="2" width="10.33203125" style="4" customWidth="1"/>
    <col min="3" max="3" width="8.5546875" style="4" customWidth="1"/>
    <col min="4" max="4" width="6.88671875" style="4" customWidth="1"/>
    <col min="5" max="5" width="12.109375" style="4" customWidth="1"/>
    <col min="6" max="6" width="13.44140625" style="5" customWidth="1"/>
    <col min="7" max="7" width="11.33203125" style="5" customWidth="1"/>
    <col min="8" max="8" width="11.109375" style="5" customWidth="1"/>
    <col min="9" max="9" width="10.44140625" style="5" customWidth="1"/>
    <col min="10" max="10" width="8.88671875" style="5" customWidth="1"/>
    <col min="11" max="11" width="14.44140625" style="4" customWidth="1"/>
    <col min="12" max="12" width="11.6640625" style="538" bestFit="1" customWidth="1"/>
    <col min="13" max="13" width="12.77734375" style="538" bestFit="1" customWidth="1"/>
    <col min="14" max="14" width="12.77734375" style="1" bestFit="1" customWidth="1"/>
    <col min="15" max="15" width="22" style="1" customWidth="1"/>
    <col min="16" max="16384" width="8.88671875" style="1"/>
  </cols>
  <sheetData>
    <row r="1" spans="1:25" ht="45" customHeight="1">
      <c r="A1" s="574"/>
      <c r="B1" s="575" t="s">
        <v>1347</v>
      </c>
      <c r="C1" s="576"/>
      <c r="D1" s="576"/>
      <c r="E1" s="576"/>
      <c r="F1" s="576"/>
      <c r="G1" s="576"/>
      <c r="H1" s="576"/>
      <c r="I1" s="576"/>
      <c r="J1" s="576"/>
      <c r="K1" s="576"/>
      <c r="O1" s="514"/>
      <c r="P1" s="704"/>
    </row>
    <row r="2" spans="1:25" ht="21.95" customHeight="1">
      <c r="A2" s="1446" t="s">
        <v>495</v>
      </c>
      <c r="B2" s="1410" t="s">
        <v>494</v>
      </c>
      <c r="C2" s="1411"/>
      <c r="D2" s="1412"/>
      <c r="E2" s="1419" t="s">
        <v>493</v>
      </c>
      <c r="F2" s="1420"/>
      <c r="G2" s="907" t="s">
        <v>1187</v>
      </c>
      <c r="H2" s="656" t="s">
        <v>679</v>
      </c>
      <c r="I2" s="656"/>
      <c r="J2" s="656"/>
      <c r="K2" s="1408" t="s">
        <v>150</v>
      </c>
      <c r="O2" s="515"/>
    </row>
    <row r="3" spans="1:25" ht="21.95" customHeight="1">
      <c r="A3" s="1446"/>
      <c r="B3" s="1413"/>
      <c r="C3" s="1414"/>
      <c r="D3" s="1415"/>
      <c r="E3" s="1430" t="s">
        <v>1065</v>
      </c>
      <c r="F3" s="1431"/>
      <c r="G3" s="905" t="s">
        <v>1056</v>
      </c>
      <c r="H3" s="657" t="s">
        <v>1066</v>
      </c>
      <c r="I3" s="905"/>
      <c r="J3" s="657"/>
      <c r="K3" s="1409"/>
      <c r="M3" s="689">
        <f>수지예산서!D37</f>
        <v>50000</v>
      </c>
      <c r="O3" s="514"/>
    </row>
    <row r="4" spans="1:25" s="2" customFormat="1" ht="21" customHeight="1">
      <c r="A4" s="200">
        <v>1</v>
      </c>
      <c r="B4" s="1416" t="s">
        <v>1348</v>
      </c>
      <c r="C4" s="1417"/>
      <c r="D4" s="1418"/>
      <c r="E4" s="1424">
        <f>F39</f>
        <v>1884.4</v>
      </c>
      <c r="F4" s="1425"/>
      <c r="G4" s="906"/>
      <c r="H4" s="658"/>
      <c r="I4" s="658"/>
      <c r="J4" s="658"/>
      <c r="K4" s="200"/>
      <c r="L4" s="539"/>
      <c r="M4" s="539"/>
      <c r="P4" s="524"/>
      <c r="Q4" s="525"/>
      <c r="R4" s="526"/>
      <c r="S4" s="726"/>
      <c r="T4" s="499"/>
      <c r="U4" s="499"/>
    </row>
    <row r="5" spans="1:25" s="2" customFormat="1" ht="21" customHeight="1">
      <c r="A5" s="200">
        <v>2</v>
      </c>
      <c r="B5" s="1447" t="s">
        <v>752</v>
      </c>
      <c r="C5" s="1448"/>
      <c r="D5" s="1449"/>
      <c r="E5" s="1428"/>
      <c r="F5" s="1429"/>
      <c r="G5" s="906">
        <f>F60</f>
        <v>1884.3999999999999</v>
      </c>
      <c r="H5" s="658"/>
      <c r="I5" s="658"/>
      <c r="J5" s="658"/>
      <c r="K5" s="200"/>
      <c r="L5" s="539"/>
      <c r="M5" s="539"/>
      <c r="N5" s="691"/>
      <c r="O5" s="693"/>
      <c r="P5" s="691"/>
      <c r="Q5" s="700"/>
      <c r="R5" s="700"/>
      <c r="S5" s="531"/>
      <c r="T5" s="499"/>
      <c r="U5" s="499"/>
      <c r="V5" s="499"/>
      <c r="W5" s="499"/>
      <c r="X5" s="499"/>
      <c r="Y5" s="532"/>
    </row>
    <row r="6" spans="1:25" s="2" customFormat="1" ht="21" customHeight="1">
      <c r="A6" s="200">
        <v>3</v>
      </c>
      <c r="B6" s="1450"/>
      <c r="C6" s="1451"/>
      <c r="D6" s="1452"/>
      <c r="E6" s="1428"/>
      <c r="F6" s="1429"/>
      <c r="G6" s="906">
        <f>F61</f>
        <v>0</v>
      </c>
      <c r="H6" s="658">
        <f>H60</f>
        <v>4041.4</v>
      </c>
      <c r="I6" s="658"/>
      <c r="J6" s="658"/>
      <c r="K6" s="200"/>
      <c r="L6" s="539"/>
      <c r="M6" s="539"/>
      <c r="N6" s="691"/>
      <c r="O6" s="693"/>
      <c r="P6" s="691"/>
      <c r="Q6" s="700"/>
      <c r="R6" s="700"/>
      <c r="S6" s="531"/>
      <c r="T6" s="499"/>
      <c r="U6" s="499"/>
      <c r="V6" s="499"/>
      <c r="W6" s="499"/>
      <c r="X6" s="499"/>
      <c r="Y6" s="532"/>
    </row>
    <row r="7" spans="1:25" s="2" customFormat="1" ht="21" customHeight="1">
      <c r="A7" s="200"/>
      <c r="B7" s="1416"/>
      <c r="C7" s="1417"/>
      <c r="D7" s="1418"/>
      <c r="E7" s="1428"/>
      <c r="F7" s="1429"/>
      <c r="G7" s="906"/>
      <c r="H7" s="658"/>
      <c r="I7" s="658"/>
      <c r="J7" s="658"/>
      <c r="K7" s="200"/>
      <c r="L7" s="539"/>
      <c r="M7" s="540"/>
      <c r="N7" s="691"/>
      <c r="O7" s="693"/>
      <c r="P7" s="699"/>
      <c r="Q7" s="700"/>
      <c r="R7" s="700"/>
      <c r="S7" s="531"/>
      <c r="T7" s="499"/>
      <c r="U7" s="499"/>
      <c r="V7" s="499"/>
      <c r="W7" s="499"/>
      <c r="X7" s="499"/>
      <c r="Y7" s="532"/>
    </row>
    <row r="8" spans="1:25" s="2" customFormat="1" ht="21" customHeight="1">
      <c r="A8" s="200"/>
      <c r="B8" s="1416"/>
      <c r="C8" s="1417"/>
      <c r="D8" s="1418"/>
      <c r="E8" s="1428"/>
      <c r="F8" s="1429"/>
      <c r="G8" s="906"/>
      <c r="H8" s="658"/>
      <c r="I8" s="658"/>
      <c r="J8" s="658"/>
      <c r="K8" s="200"/>
      <c r="L8" s="539"/>
      <c r="M8" s="540"/>
      <c r="N8" s="691"/>
      <c r="O8" s="693"/>
      <c r="P8" s="699"/>
      <c r="Q8" s="700"/>
      <c r="R8" s="700"/>
      <c r="S8" s="531"/>
      <c r="T8" s="499"/>
      <c r="U8" s="499"/>
      <c r="V8" s="499"/>
      <c r="W8" s="499"/>
      <c r="X8" s="499"/>
      <c r="Y8" s="532"/>
    </row>
    <row r="9" spans="1:25" s="2" customFormat="1" ht="21" customHeight="1">
      <c r="A9" s="200"/>
      <c r="B9" s="1421"/>
      <c r="C9" s="1422"/>
      <c r="D9" s="1423"/>
      <c r="E9" s="1426"/>
      <c r="F9" s="1427"/>
      <c r="G9" s="904"/>
      <c r="H9" s="658"/>
      <c r="I9" s="658"/>
      <c r="J9" s="658"/>
      <c r="K9" s="861"/>
      <c r="L9" s="521"/>
      <c r="M9" s="853"/>
      <c r="N9" s="860"/>
      <c r="O9" s="693"/>
      <c r="P9" s="699"/>
      <c r="Q9" s="700"/>
      <c r="R9" s="700"/>
      <c r="S9" s="531"/>
      <c r="T9" s="499"/>
      <c r="U9" s="499"/>
      <c r="V9" s="499"/>
      <c r="W9" s="499"/>
      <c r="X9" s="499"/>
      <c r="Y9" s="532"/>
    </row>
    <row r="10" spans="1:25" s="2" customFormat="1" ht="21" customHeight="1">
      <c r="A10" s="200"/>
      <c r="B10" s="1416"/>
      <c r="C10" s="1417"/>
      <c r="D10" s="1418"/>
      <c r="E10" s="1428"/>
      <c r="F10" s="1429"/>
      <c r="G10" s="906"/>
      <c r="H10" s="658"/>
      <c r="I10" s="658"/>
      <c r="J10" s="658"/>
      <c r="K10" s="200"/>
      <c r="L10" s="539"/>
      <c r="M10" s="539"/>
      <c r="N10" s="691"/>
      <c r="O10" s="693"/>
      <c r="P10" s="691"/>
      <c r="Q10" s="700"/>
      <c r="R10" s="700"/>
      <c r="S10" s="531"/>
      <c r="T10" s="499"/>
      <c r="U10" s="499"/>
      <c r="V10" s="499"/>
      <c r="W10" s="499"/>
      <c r="X10" s="499"/>
      <c r="Y10" s="532"/>
    </row>
    <row r="11" spans="1:25" s="2" customFormat="1" ht="21" customHeight="1">
      <c r="A11" s="200"/>
      <c r="B11" s="1416"/>
      <c r="C11" s="1417"/>
      <c r="D11" s="1418"/>
      <c r="E11" s="1428"/>
      <c r="F11" s="1429"/>
      <c r="G11" s="906"/>
      <c r="H11" s="658"/>
      <c r="I11" s="658"/>
      <c r="J11" s="658"/>
      <c r="K11" s="200"/>
      <c r="L11" s="539"/>
      <c r="M11" s="539"/>
      <c r="N11" s="691"/>
      <c r="O11" s="693"/>
      <c r="P11" s="691"/>
      <c r="Q11" s="700"/>
      <c r="R11" s="700"/>
      <c r="S11" s="531"/>
      <c r="T11" s="499"/>
      <c r="U11" s="499"/>
      <c r="V11" s="499"/>
      <c r="W11" s="499"/>
      <c r="X11" s="499"/>
      <c r="Y11" s="532"/>
    </row>
    <row r="12" spans="1:25" s="2" customFormat="1" ht="21" customHeight="1">
      <c r="A12" s="200"/>
      <c r="B12" s="1421"/>
      <c r="C12" s="1422"/>
      <c r="D12" s="1423"/>
      <c r="E12" s="1426"/>
      <c r="F12" s="1427"/>
      <c r="G12" s="904"/>
      <c r="H12" s="658"/>
      <c r="I12" s="658"/>
      <c r="J12" s="658"/>
      <c r="K12" s="861"/>
      <c r="L12" s="521"/>
      <c r="N12" s="697"/>
      <c r="O12" s="698"/>
      <c r="P12" s="697"/>
      <c r="Q12" s="698"/>
      <c r="R12" s="701"/>
      <c r="T12" s="694"/>
    </row>
    <row r="13" spans="1:25" s="2" customFormat="1" ht="21" customHeight="1">
      <c r="A13" s="200"/>
      <c r="B13" s="1416"/>
      <c r="C13" s="1417"/>
      <c r="D13" s="1418"/>
      <c r="E13" s="1428"/>
      <c r="F13" s="1429"/>
      <c r="G13" s="906"/>
      <c r="H13" s="658"/>
      <c r="I13" s="658"/>
      <c r="J13" s="658"/>
      <c r="K13" s="200"/>
      <c r="L13" s="539"/>
      <c r="M13" s="828"/>
      <c r="N13" s="697"/>
      <c r="O13" s="698"/>
      <c r="P13" s="697"/>
      <c r="Q13" s="698"/>
      <c r="R13" s="701"/>
      <c r="T13" s="694"/>
    </row>
    <row r="14" spans="1:25" s="2" customFormat="1" ht="21" customHeight="1">
      <c r="A14" s="200"/>
      <c r="B14" s="1421"/>
      <c r="C14" s="1422"/>
      <c r="D14" s="1423"/>
      <c r="E14" s="1426"/>
      <c r="F14" s="1427"/>
      <c r="G14" s="904"/>
      <c r="H14" s="658"/>
      <c r="I14" s="658"/>
      <c r="J14" s="658"/>
      <c r="K14" s="200"/>
      <c r="L14" s="615"/>
      <c r="M14" s="539"/>
      <c r="N14" s="691"/>
      <c r="O14" s="693"/>
      <c r="P14" s="691"/>
      <c r="Q14" s="693"/>
      <c r="R14" s="700"/>
    </row>
    <row r="15" spans="1:25" s="2" customFormat="1" ht="21" customHeight="1">
      <c r="A15" s="200"/>
      <c r="B15" s="1416"/>
      <c r="C15" s="1417"/>
      <c r="D15" s="1418"/>
      <c r="E15" s="1428"/>
      <c r="F15" s="1429"/>
      <c r="G15" s="906"/>
      <c r="H15" s="658"/>
      <c r="I15" s="658"/>
      <c r="J15" s="658"/>
      <c r="K15" s="200"/>
      <c r="L15" s="539"/>
      <c r="M15" s="828"/>
      <c r="N15" s="697"/>
      <c r="O15" s="698"/>
      <c r="P15" s="697"/>
      <c r="Q15" s="698"/>
      <c r="R15" s="701"/>
      <c r="T15" s="694"/>
    </row>
    <row r="16" spans="1:25" s="2" customFormat="1" ht="21" customHeight="1">
      <c r="A16" s="200"/>
      <c r="B16" s="1421"/>
      <c r="C16" s="1422"/>
      <c r="D16" s="1423"/>
      <c r="E16" s="1426"/>
      <c r="F16" s="1427"/>
      <c r="G16" s="904"/>
      <c r="H16" s="658"/>
      <c r="I16" s="658"/>
      <c r="J16" s="658"/>
      <c r="K16" s="200"/>
      <c r="L16" s="539"/>
      <c r="M16" s="539"/>
      <c r="N16" s="691"/>
      <c r="O16" s="693"/>
      <c r="P16" s="691"/>
      <c r="Q16" s="693"/>
      <c r="R16" s="700"/>
    </row>
    <row r="17" spans="1:25" s="2" customFormat="1" ht="21" customHeight="1">
      <c r="A17" s="200"/>
      <c r="B17" s="1416"/>
      <c r="C17" s="1417"/>
      <c r="D17" s="1418"/>
      <c r="E17" s="1428"/>
      <c r="F17" s="1429"/>
      <c r="G17" s="906"/>
      <c r="H17" s="658"/>
      <c r="I17" s="658"/>
      <c r="J17" s="658"/>
      <c r="K17" s="200"/>
      <c r="L17" s="539"/>
      <c r="M17" s="539"/>
      <c r="N17" s="691"/>
      <c r="O17" s="693"/>
      <c r="P17" s="692"/>
      <c r="Q17" s="537"/>
      <c r="R17" s="537"/>
      <c r="U17" s="529"/>
    </row>
    <row r="18" spans="1:25" s="2" customFormat="1" ht="24.95" customHeight="1">
      <c r="A18" s="1434" t="s">
        <v>89</v>
      </c>
      <c r="B18" s="1435"/>
      <c r="C18" s="1435"/>
      <c r="D18" s="1441"/>
      <c r="E18" s="1442">
        <f>SUM(E4:F15)</f>
        <v>1884.4</v>
      </c>
      <c r="F18" s="1443"/>
      <c r="G18" s="659">
        <f>SUM(G4:G17)</f>
        <v>1884.3999999999999</v>
      </c>
      <c r="H18" s="659">
        <f>SUM(H4:H17)</f>
        <v>4041.4</v>
      </c>
      <c r="I18" s="659"/>
      <c r="J18" s="659"/>
      <c r="K18" s="733"/>
      <c r="L18" s="615"/>
      <c r="M18" s="521"/>
      <c r="O18" s="521"/>
      <c r="P18" s="696"/>
    </row>
    <row r="19" spans="1:25" ht="45" customHeight="1">
      <c r="A19" s="564"/>
      <c r="B19" s="176" t="s">
        <v>1349</v>
      </c>
      <c r="C19" s="177"/>
      <c r="D19" s="177"/>
      <c r="E19" s="177"/>
      <c r="F19" s="177"/>
      <c r="G19" s="177"/>
      <c r="H19" s="177"/>
      <c r="I19" s="177"/>
      <c r="J19" s="177"/>
      <c r="K19" s="178"/>
      <c r="O19" s="514"/>
    </row>
    <row r="20" spans="1:25" ht="21.95" customHeight="1">
      <c r="A20" s="1446" t="s">
        <v>1039</v>
      </c>
      <c r="B20" s="1444" t="s">
        <v>1040</v>
      </c>
      <c r="C20" s="1432" t="s">
        <v>1041</v>
      </c>
      <c r="D20" s="1432" t="s">
        <v>1042</v>
      </c>
      <c r="E20" s="1438" t="s">
        <v>1043</v>
      </c>
      <c r="F20" s="1438"/>
      <c r="G20" s="1439" t="s">
        <v>1044</v>
      </c>
      <c r="H20" s="1440"/>
      <c r="I20" s="1436"/>
      <c r="J20" s="1437"/>
      <c r="K20" s="1408" t="s">
        <v>1045</v>
      </c>
      <c r="O20" s="515"/>
    </row>
    <row r="21" spans="1:25" ht="21.95" customHeight="1">
      <c r="A21" s="1446"/>
      <c r="B21" s="1445"/>
      <c r="C21" s="1433"/>
      <c r="D21" s="1433"/>
      <c r="E21" s="181" t="s">
        <v>27</v>
      </c>
      <c r="F21" s="182" t="s">
        <v>1046</v>
      </c>
      <c r="G21" s="183" t="s">
        <v>1047</v>
      </c>
      <c r="H21" s="184" t="s">
        <v>1048</v>
      </c>
      <c r="I21" s="183"/>
      <c r="J21" s="184"/>
      <c r="K21" s="1409"/>
      <c r="O21" s="514"/>
    </row>
    <row r="22" spans="1:25" s="2" customFormat="1" ht="20.25" customHeight="1">
      <c r="A22" s="501">
        <v>1</v>
      </c>
      <c r="B22" s="185" t="s">
        <v>1049</v>
      </c>
      <c r="C22" s="186">
        <v>0</v>
      </c>
      <c r="D22" s="187"/>
      <c r="E22" s="188">
        <v>0</v>
      </c>
      <c r="F22" s="189">
        <f>($D22*((E22)))</f>
        <v>0</v>
      </c>
      <c r="G22" s="571"/>
      <c r="H22" s="190"/>
      <c r="I22" s="191"/>
      <c r="J22" s="192"/>
      <c r="K22" s="180"/>
      <c r="L22" s="539"/>
      <c r="M22" s="539"/>
      <c r="N22" s="2">
        <v>0.9</v>
      </c>
      <c r="P22" s="524"/>
      <c r="Q22" s="525"/>
      <c r="R22" s="526"/>
      <c r="S22" s="527"/>
      <c r="T22" s="191"/>
      <c r="U22" s="191"/>
      <c r="V22" s="528"/>
      <c r="W22" s="528"/>
      <c r="X22" s="528"/>
      <c r="Y22" s="528"/>
    </row>
    <row r="23" spans="1:25" s="2" customFormat="1" ht="20.25" customHeight="1">
      <c r="A23" s="200">
        <v>3</v>
      </c>
      <c r="B23" s="193" t="s">
        <v>1050</v>
      </c>
      <c r="C23" s="194">
        <v>20</v>
      </c>
      <c r="D23" s="194"/>
      <c r="E23" s="195">
        <v>9.6999999999999993</v>
      </c>
      <c r="F23" s="196">
        <v>0</v>
      </c>
      <c r="G23" s="572"/>
      <c r="H23" s="198">
        <f t="shared" ref="H23:H34" si="0">(G22+G23)/2*C23</f>
        <v>0</v>
      </c>
      <c r="I23" s="199"/>
      <c r="J23" s="196"/>
      <c r="K23" s="200"/>
      <c r="L23" s="195">
        <v>10.7</v>
      </c>
      <c r="M23" s="195">
        <f>L23*$N$22</f>
        <v>9.629999999999999</v>
      </c>
      <c r="N23" s="196"/>
      <c r="P23" s="529"/>
      <c r="Q23" s="530"/>
      <c r="R23" s="530"/>
      <c r="S23" s="531"/>
      <c r="T23" s="499"/>
      <c r="U23" s="499"/>
      <c r="V23" s="499"/>
      <c r="W23" s="499"/>
      <c r="X23" s="499"/>
      <c r="Y23" s="532"/>
    </row>
    <row r="24" spans="1:25" s="2" customFormat="1" ht="20.25" customHeight="1">
      <c r="A24" s="200">
        <v>4</v>
      </c>
      <c r="B24" s="193" t="s">
        <v>1356</v>
      </c>
      <c r="C24" s="194">
        <v>20</v>
      </c>
      <c r="D24" s="194"/>
      <c r="E24" s="195">
        <v>9.6999999999999993</v>
      </c>
      <c r="F24" s="196">
        <f t="shared" ref="F24:F34" si="1">ROUNDUP((E23+E24)/2*C24,1)</f>
        <v>194</v>
      </c>
      <c r="G24" s="572"/>
      <c r="H24" s="198">
        <f t="shared" si="0"/>
        <v>0</v>
      </c>
      <c r="I24" s="199"/>
      <c r="J24" s="196"/>
      <c r="K24" s="200"/>
      <c r="L24" s="195">
        <v>10.7</v>
      </c>
      <c r="M24" s="195">
        <f t="shared" ref="M24:M32" si="2">L24*$N$22</f>
        <v>9.629999999999999</v>
      </c>
      <c r="N24" s="196">
        <f>ROUNDDOWN((M23+M24)/2*C24,1)</f>
        <v>192.6</v>
      </c>
      <c r="P24" s="529"/>
      <c r="Q24" s="530"/>
      <c r="R24" s="530"/>
      <c r="S24" s="531"/>
      <c r="T24" s="499"/>
      <c r="U24" s="499"/>
      <c r="V24" s="499"/>
      <c r="W24" s="499"/>
      <c r="X24" s="499"/>
      <c r="Y24" s="532"/>
    </row>
    <row r="25" spans="1:25" s="2" customFormat="1" ht="20.25" customHeight="1">
      <c r="A25" s="200">
        <v>5</v>
      </c>
      <c r="B25" s="193" t="s">
        <v>1357</v>
      </c>
      <c r="C25" s="194">
        <v>20</v>
      </c>
      <c r="D25" s="194"/>
      <c r="E25" s="195">
        <v>9.6999999999999993</v>
      </c>
      <c r="F25" s="196">
        <f t="shared" si="1"/>
        <v>194</v>
      </c>
      <c r="G25" s="572"/>
      <c r="H25" s="198">
        <f t="shared" si="0"/>
        <v>0</v>
      </c>
      <c r="I25" s="199"/>
      <c r="J25" s="196"/>
      <c r="K25" s="200"/>
      <c r="L25" s="195">
        <v>10.7</v>
      </c>
      <c r="M25" s="195">
        <f t="shared" si="2"/>
        <v>9.629999999999999</v>
      </c>
      <c r="N25" s="196">
        <f t="shared" ref="N25:N34" si="3">ROUNDDOWN((M24+M25)/2*C25,1)</f>
        <v>192.6</v>
      </c>
      <c r="P25" s="529"/>
      <c r="Q25" s="530"/>
      <c r="R25" s="530"/>
      <c r="S25" s="531"/>
      <c r="T25" s="499"/>
      <c r="U25" s="499"/>
      <c r="V25" s="499"/>
      <c r="W25" s="499"/>
      <c r="X25" s="499"/>
      <c r="Y25" s="532"/>
    </row>
    <row r="26" spans="1:25" s="2" customFormat="1" ht="20.25" customHeight="1">
      <c r="A26" s="200">
        <v>6</v>
      </c>
      <c r="B26" s="193" t="s">
        <v>1358</v>
      </c>
      <c r="C26" s="194">
        <v>20</v>
      </c>
      <c r="D26" s="194"/>
      <c r="E26" s="195">
        <v>9.6999999999999993</v>
      </c>
      <c r="F26" s="196">
        <f t="shared" si="1"/>
        <v>194</v>
      </c>
      <c r="G26" s="572"/>
      <c r="H26" s="198">
        <f t="shared" si="0"/>
        <v>0</v>
      </c>
      <c r="I26" s="199"/>
      <c r="J26" s="196"/>
      <c r="K26" s="200"/>
      <c r="L26" s="195">
        <v>10.7</v>
      </c>
      <c r="M26" s="195">
        <f t="shared" si="2"/>
        <v>9.629999999999999</v>
      </c>
      <c r="N26" s="196">
        <f t="shared" si="3"/>
        <v>192.6</v>
      </c>
      <c r="P26" s="529"/>
      <c r="Q26" s="530"/>
      <c r="R26" s="530"/>
      <c r="S26" s="531"/>
      <c r="T26" s="499"/>
      <c r="U26" s="499"/>
      <c r="V26" s="499"/>
      <c r="W26" s="499"/>
      <c r="X26" s="499"/>
      <c r="Y26" s="532"/>
    </row>
    <row r="27" spans="1:25" s="2" customFormat="1" ht="20.25" customHeight="1">
      <c r="A27" s="200">
        <v>7</v>
      </c>
      <c r="B27" s="193" t="s">
        <v>1359</v>
      </c>
      <c r="C27" s="194">
        <v>20</v>
      </c>
      <c r="D27" s="194"/>
      <c r="E27" s="195">
        <v>9.6999999999999993</v>
      </c>
      <c r="F27" s="196">
        <f t="shared" si="1"/>
        <v>194</v>
      </c>
      <c r="G27" s="572"/>
      <c r="H27" s="198">
        <f t="shared" si="0"/>
        <v>0</v>
      </c>
      <c r="I27" s="199"/>
      <c r="J27" s="196"/>
      <c r="K27" s="200"/>
      <c r="L27" s="195">
        <v>10.7</v>
      </c>
      <c r="M27" s="195">
        <f t="shared" si="2"/>
        <v>9.629999999999999</v>
      </c>
      <c r="N27" s="196">
        <f t="shared" si="3"/>
        <v>192.6</v>
      </c>
      <c r="P27" s="529"/>
      <c r="Q27" s="530"/>
      <c r="R27" s="530"/>
      <c r="S27" s="531"/>
      <c r="T27" s="499"/>
      <c r="U27" s="499"/>
      <c r="V27" s="499"/>
      <c r="W27" s="499"/>
      <c r="X27" s="499"/>
      <c r="Y27" s="532"/>
    </row>
    <row r="28" spans="1:25" s="2" customFormat="1" ht="20.25" customHeight="1">
      <c r="A28" s="200">
        <v>8</v>
      </c>
      <c r="B28" s="193" t="s">
        <v>1361</v>
      </c>
      <c r="C28" s="194">
        <v>20</v>
      </c>
      <c r="D28" s="194"/>
      <c r="E28" s="195">
        <v>9.6999999999999993</v>
      </c>
      <c r="F28" s="196">
        <f t="shared" si="1"/>
        <v>194</v>
      </c>
      <c r="G28" s="572"/>
      <c r="H28" s="198">
        <f t="shared" si="0"/>
        <v>0</v>
      </c>
      <c r="I28" s="199"/>
      <c r="J28" s="196"/>
      <c r="K28" s="200"/>
      <c r="L28" s="195">
        <v>10.7</v>
      </c>
      <c r="M28" s="195">
        <f t="shared" si="2"/>
        <v>9.629999999999999</v>
      </c>
      <c r="N28" s="196">
        <f t="shared" si="3"/>
        <v>192.6</v>
      </c>
      <c r="P28" s="529"/>
      <c r="Q28" s="530"/>
      <c r="R28" s="530"/>
      <c r="S28" s="531"/>
      <c r="T28" s="499"/>
      <c r="U28" s="499"/>
      <c r="V28" s="499"/>
      <c r="W28" s="499"/>
      <c r="X28" s="499"/>
      <c r="Y28" s="532"/>
    </row>
    <row r="29" spans="1:25" s="2" customFormat="1" ht="20.25" customHeight="1">
      <c r="A29" s="200">
        <v>9</v>
      </c>
      <c r="B29" s="193" t="s">
        <v>1362</v>
      </c>
      <c r="C29" s="194">
        <v>20</v>
      </c>
      <c r="D29" s="194"/>
      <c r="E29" s="195">
        <v>9.6999999999999993</v>
      </c>
      <c r="F29" s="196">
        <f t="shared" si="1"/>
        <v>194</v>
      </c>
      <c r="G29" s="572"/>
      <c r="H29" s="198">
        <f t="shared" si="0"/>
        <v>0</v>
      </c>
      <c r="I29" s="199"/>
      <c r="J29" s="196"/>
      <c r="K29" s="200"/>
      <c r="L29" s="195">
        <v>10.7</v>
      </c>
      <c r="M29" s="195">
        <f t="shared" si="2"/>
        <v>9.629999999999999</v>
      </c>
      <c r="N29" s="196">
        <f t="shared" si="3"/>
        <v>192.6</v>
      </c>
      <c r="P29" s="529"/>
      <c r="Q29" s="530"/>
      <c r="R29" s="530"/>
      <c r="S29" s="531"/>
      <c r="T29" s="499"/>
      <c r="U29" s="499"/>
      <c r="V29" s="499"/>
      <c r="W29" s="499"/>
      <c r="X29" s="499"/>
      <c r="Y29" s="532"/>
    </row>
    <row r="30" spans="1:25" s="2" customFormat="1" ht="20.25" customHeight="1">
      <c r="A30" s="200">
        <v>10</v>
      </c>
      <c r="B30" s="193" t="s">
        <v>1363</v>
      </c>
      <c r="C30" s="194">
        <v>20</v>
      </c>
      <c r="D30" s="194"/>
      <c r="E30" s="195">
        <v>9.6999999999999993</v>
      </c>
      <c r="F30" s="196">
        <f t="shared" si="1"/>
        <v>194</v>
      </c>
      <c r="G30" s="572"/>
      <c r="H30" s="198">
        <f t="shared" si="0"/>
        <v>0</v>
      </c>
      <c r="I30" s="199"/>
      <c r="J30" s="196"/>
      <c r="K30" s="200"/>
      <c r="L30" s="195">
        <v>10.7</v>
      </c>
      <c r="M30" s="195">
        <f t="shared" si="2"/>
        <v>9.629999999999999</v>
      </c>
      <c r="N30" s="196">
        <f t="shared" si="3"/>
        <v>192.6</v>
      </c>
      <c r="P30" s="529"/>
      <c r="Q30" s="530"/>
      <c r="R30" s="530"/>
      <c r="S30" s="531"/>
      <c r="T30" s="499"/>
      <c r="U30" s="499"/>
      <c r="V30" s="499"/>
      <c r="W30" s="499"/>
      <c r="X30" s="499"/>
      <c r="Y30" s="532"/>
    </row>
    <row r="31" spans="1:25" s="2" customFormat="1" ht="20.25" customHeight="1">
      <c r="A31" s="200">
        <v>11</v>
      </c>
      <c r="B31" s="193" t="s">
        <v>1364</v>
      </c>
      <c r="C31" s="194">
        <v>20</v>
      </c>
      <c r="D31" s="194"/>
      <c r="E31" s="195">
        <v>9.6999999999999993</v>
      </c>
      <c r="F31" s="196">
        <f t="shared" si="1"/>
        <v>194</v>
      </c>
      <c r="G31" s="572"/>
      <c r="H31" s="198">
        <f t="shared" si="0"/>
        <v>0</v>
      </c>
      <c r="I31" s="199"/>
      <c r="J31" s="196"/>
      <c r="K31" s="200"/>
      <c r="L31" s="195">
        <v>10.7</v>
      </c>
      <c r="M31" s="195">
        <f t="shared" si="2"/>
        <v>9.629999999999999</v>
      </c>
      <c r="N31" s="196">
        <f t="shared" si="3"/>
        <v>192.6</v>
      </c>
      <c r="P31" s="529"/>
      <c r="Q31" s="530"/>
      <c r="R31" s="530"/>
      <c r="S31" s="531"/>
      <c r="T31" s="499"/>
      <c r="U31" s="499"/>
      <c r="V31" s="499"/>
      <c r="W31" s="499"/>
      <c r="X31" s="499"/>
      <c r="Y31" s="532"/>
    </row>
    <row r="32" spans="1:25" s="2" customFormat="1" ht="20.25" customHeight="1">
      <c r="A32" s="200">
        <v>12</v>
      </c>
      <c r="B32" s="193" t="s">
        <v>1365</v>
      </c>
      <c r="C32" s="194">
        <v>20</v>
      </c>
      <c r="D32" s="194"/>
      <c r="E32" s="195">
        <v>9.6999999999999993</v>
      </c>
      <c r="F32" s="196">
        <f t="shared" si="1"/>
        <v>194</v>
      </c>
      <c r="G32" s="572"/>
      <c r="H32" s="198">
        <f t="shared" si="0"/>
        <v>0</v>
      </c>
      <c r="I32" s="199"/>
      <c r="J32" s="196"/>
      <c r="K32" s="200"/>
      <c r="L32" s="195">
        <v>10.7</v>
      </c>
      <c r="M32" s="195">
        <f t="shared" si="2"/>
        <v>9.629999999999999</v>
      </c>
      <c r="N32" s="196">
        <f t="shared" si="3"/>
        <v>192.6</v>
      </c>
      <c r="P32" s="529"/>
      <c r="Q32" s="530"/>
      <c r="R32" s="530"/>
      <c r="S32" s="531"/>
      <c r="T32" s="499"/>
      <c r="U32" s="499"/>
      <c r="V32" s="499"/>
      <c r="W32" s="499"/>
      <c r="X32" s="499"/>
      <c r="Y32" s="532"/>
    </row>
    <row r="33" spans="1:25" s="2" customFormat="1" ht="20.25" customHeight="1">
      <c r="A33" s="200">
        <v>13</v>
      </c>
      <c r="B33" s="193" t="s">
        <v>1366</v>
      </c>
      <c r="C33" s="194">
        <v>20</v>
      </c>
      <c r="D33" s="194"/>
      <c r="E33" s="195">
        <v>2.85</v>
      </c>
      <c r="F33" s="196">
        <f t="shared" si="1"/>
        <v>125.5</v>
      </c>
      <c r="G33" s="572"/>
      <c r="H33" s="198">
        <f t="shared" si="0"/>
        <v>0</v>
      </c>
      <c r="I33" s="199"/>
      <c r="J33" s="196"/>
      <c r="K33" s="200"/>
      <c r="L33" s="195">
        <v>2.85</v>
      </c>
      <c r="M33" s="195">
        <v>2.85</v>
      </c>
      <c r="N33" s="196">
        <f t="shared" si="3"/>
        <v>124.8</v>
      </c>
      <c r="P33" s="529"/>
      <c r="Q33" s="530"/>
      <c r="R33" s="530"/>
      <c r="S33" s="531"/>
      <c r="T33" s="499"/>
      <c r="U33" s="499"/>
      <c r="V33" s="499"/>
      <c r="W33" s="499"/>
      <c r="X33" s="499"/>
      <c r="Y33" s="532"/>
    </row>
    <row r="34" spans="1:25" s="2" customFormat="1" ht="20.25" customHeight="1">
      <c r="A34" s="200">
        <v>15</v>
      </c>
      <c r="B34" s="193" t="s">
        <v>1367</v>
      </c>
      <c r="C34" s="194">
        <v>9</v>
      </c>
      <c r="D34" s="194"/>
      <c r="E34" s="195">
        <v>0</v>
      </c>
      <c r="F34" s="196">
        <f t="shared" si="1"/>
        <v>12.9</v>
      </c>
      <c r="G34" s="572"/>
      <c r="H34" s="198">
        <f t="shared" si="0"/>
        <v>0</v>
      </c>
      <c r="I34" s="199"/>
      <c r="J34" s="196"/>
      <c r="K34" s="200"/>
      <c r="L34" s="539"/>
      <c r="M34" s="195">
        <v>0</v>
      </c>
      <c r="N34" s="196">
        <f t="shared" si="3"/>
        <v>12.8</v>
      </c>
      <c r="P34" s="529"/>
      <c r="Q34" s="530"/>
      <c r="R34" s="530"/>
      <c r="S34" s="531"/>
      <c r="T34" s="499"/>
      <c r="U34" s="499"/>
      <c r="V34" s="499"/>
      <c r="W34" s="499"/>
      <c r="X34" s="499"/>
      <c r="Y34" s="532"/>
    </row>
    <row r="35" spans="1:25" s="2" customFormat="1" ht="20.25" customHeight="1">
      <c r="A35" s="200"/>
      <c r="B35" s="193"/>
      <c r="C35" s="194"/>
      <c r="D35" s="194"/>
      <c r="E35" s="195"/>
      <c r="F35" s="196"/>
      <c r="G35" s="572"/>
      <c r="H35" s="198"/>
      <c r="I35" s="199"/>
      <c r="J35" s="196"/>
      <c r="K35" s="200"/>
      <c r="L35" s="539"/>
      <c r="M35" s="539"/>
      <c r="N35" s="539"/>
      <c r="P35" s="529"/>
      <c r="Q35" s="530"/>
      <c r="R35" s="530"/>
      <c r="S35" s="531"/>
      <c r="T35" s="499"/>
      <c r="U35" s="499"/>
      <c r="V35" s="499"/>
      <c r="W35" s="499"/>
      <c r="X35" s="499"/>
      <c r="Y35" s="532"/>
    </row>
    <row r="36" spans="1:25" s="2" customFormat="1" ht="20.25" customHeight="1">
      <c r="A36" s="200"/>
      <c r="B36" s="193"/>
      <c r="C36" s="194"/>
      <c r="D36" s="194"/>
      <c r="E36" s="195"/>
      <c r="F36" s="196">
        <f>($D36*((E36)))</f>
        <v>0</v>
      </c>
      <c r="G36" s="197"/>
      <c r="H36" s="198"/>
      <c r="I36" s="199"/>
      <c r="J36" s="196"/>
      <c r="K36" s="200"/>
      <c r="L36" s="539"/>
      <c r="M36" s="539"/>
    </row>
    <row r="37" spans="1:25" s="2" customFormat="1" ht="20.25" customHeight="1">
      <c r="A37" s="200"/>
      <c r="B37" s="193"/>
      <c r="C37" s="194"/>
      <c r="D37" s="194"/>
      <c r="E37" s="195"/>
      <c r="F37" s="196">
        <f>C37*E37</f>
        <v>0</v>
      </c>
      <c r="G37" s="197"/>
      <c r="H37" s="198">
        <f>C37*G37</f>
        <v>0</v>
      </c>
      <c r="I37" s="199"/>
      <c r="J37" s="196"/>
      <c r="K37" s="200"/>
      <c r="L37" s="539"/>
      <c r="M37" s="539"/>
    </row>
    <row r="38" spans="1:25" s="2" customFormat="1" ht="20.25" customHeight="1">
      <c r="A38" s="206"/>
      <c r="B38" s="544"/>
      <c r="C38" s="201"/>
      <c r="D38" s="194"/>
      <c r="E38" s="195"/>
      <c r="F38" s="196"/>
      <c r="G38" s="202"/>
      <c r="H38" s="203"/>
      <c r="I38" s="204"/>
      <c r="J38" s="205"/>
      <c r="K38" s="206"/>
      <c r="L38" s="539"/>
      <c r="M38" s="539"/>
    </row>
    <row r="39" spans="1:25" s="2" customFormat="1" ht="20.25" customHeight="1">
      <c r="A39" s="1434" t="s">
        <v>1051</v>
      </c>
      <c r="B39" s="1441"/>
      <c r="C39" s="207">
        <f>SUM(C22:C38)</f>
        <v>229</v>
      </c>
      <c r="D39" s="207">
        <f>SUM(D22:D38)</f>
        <v>0</v>
      </c>
      <c r="E39" s="208"/>
      <c r="F39" s="209">
        <f>SUM(F22:F38)</f>
        <v>1884.4</v>
      </c>
      <c r="G39" s="210"/>
      <c r="H39" s="211">
        <f>SUM(H22:H38)</f>
        <v>0</v>
      </c>
      <c r="I39" s="212"/>
      <c r="J39" s="209"/>
      <c r="K39" s="213"/>
      <c r="L39" s="539"/>
      <c r="M39" s="950">
        <f>수지예산서!D37</f>
        <v>50000</v>
      </c>
      <c r="N39" s="949">
        <f>SUM(N23:N38)</f>
        <v>1870.9999999999995</v>
      </c>
    </row>
    <row r="40" spans="1:25" ht="45" customHeight="1">
      <c r="A40" s="535"/>
      <c r="B40" s="541" t="s">
        <v>1350</v>
      </c>
      <c r="C40" s="177"/>
      <c r="D40" s="177"/>
      <c r="E40" s="177"/>
      <c r="F40" s="177"/>
      <c r="G40" s="177"/>
      <c r="H40" s="177"/>
      <c r="I40" s="177"/>
      <c r="J40" s="177"/>
      <c r="K40" s="178"/>
      <c r="L40" s="539"/>
      <c r="M40" s="195"/>
      <c r="N40" s="196"/>
    </row>
    <row r="41" spans="1:25" ht="21.95" customHeight="1">
      <c r="A41" s="1446" t="s">
        <v>1039</v>
      </c>
      <c r="B41" s="1444" t="s">
        <v>1040</v>
      </c>
      <c r="C41" s="1432" t="s">
        <v>1041</v>
      </c>
      <c r="D41" s="1432" t="s">
        <v>1042</v>
      </c>
      <c r="E41" s="1439" t="s">
        <v>1360</v>
      </c>
      <c r="F41" s="1440"/>
      <c r="G41" s="1439" t="s">
        <v>679</v>
      </c>
      <c r="H41" s="1440"/>
      <c r="I41" s="1436"/>
      <c r="J41" s="1437"/>
      <c r="K41" s="1408" t="s">
        <v>1045</v>
      </c>
      <c r="L41" s="539"/>
      <c r="M41" s="195"/>
      <c r="N41" s="196"/>
    </row>
    <row r="42" spans="1:25" ht="21.95" customHeight="1">
      <c r="A42" s="1408"/>
      <c r="B42" s="1445"/>
      <c r="C42" s="1433"/>
      <c r="D42" s="1433"/>
      <c r="E42" s="181" t="s">
        <v>1052</v>
      </c>
      <c r="F42" s="182" t="s">
        <v>1053</v>
      </c>
      <c r="G42" s="183" t="s">
        <v>1054</v>
      </c>
      <c r="H42" s="184" t="s">
        <v>1048</v>
      </c>
      <c r="I42" s="181"/>
      <c r="J42" s="182"/>
      <c r="K42" s="1409"/>
      <c r="L42" s="539"/>
      <c r="M42" s="195"/>
      <c r="N42" s="196"/>
    </row>
    <row r="43" spans="1:25" s="2" customFormat="1" ht="21" customHeight="1">
      <c r="A43" s="501">
        <v>1</v>
      </c>
      <c r="B43" s="1070" t="s">
        <v>1815</v>
      </c>
      <c r="C43" s="1071">
        <v>0</v>
      </c>
      <c r="D43" s="187"/>
      <c r="E43" s="503">
        <v>0</v>
      </c>
      <c r="F43" s="500"/>
      <c r="G43" s="504">
        <v>0</v>
      </c>
      <c r="H43" s="500"/>
      <c r="I43" s="504"/>
      <c r="J43" s="500"/>
      <c r="K43" s="1606"/>
      <c r="L43" s="539"/>
      <c r="M43" s="539"/>
      <c r="N43" s="2">
        <v>0.38700000000000001</v>
      </c>
      <c r="O43" s="195"/>
      <c r="P43" s="529"/>
      <c r="Q43" s="838"/>
    </row>
    <row r="44" spans="1:25" s="2" customFormat="1" ht="21" customHeight="1">
      <c r="A44" s="200">
        <f>A43+1</f>
        <v>2</v>
      </c>
      <c r="B44" s="1072" t="s">
        <v>1816</v>
      </c>
      <c r="C44" s="1073">
        <v>1.1000000000000001</v>
      </c>
      <c r="D44" s="194"/>
      <c r="E44" s="1068">
        <v>19.100000000000001</v>
      </c>
      <c r="F44" s="196">
        <f>ROUNDUP((E43+E44)/2*C44,1)</f>
        <v>10.6</v>
      </c>
      <c r="G44" s="650">
        <v>36.9</v>
      </c>
      <c r="H44" s="196">
        <f>ROUNDUP((G43+G44)/2*C44,1)</f>
        <v>20.3</v>
      </c>
      <c r="I44" s="570"/>
      <c r="J44" s="568"/>
      <c r="K44" s="651"/>
      <c r="L44" s="1068">
        <v>49.8</v>
      </c>
      <c r="M44" s="195">
        <f>L44*$N$43</f>
        <v>19.272600000000001</v>
      </c>
      <c r="N44" s="196"/>
      <c r="O44" s="195"/>
      <c r="P44" s="529"/>
      <c r="Q44" s="838"/>
    </row>
    <row r="45" spans="1:25" s="2" customFormat="1" ht="21" customHeight="1">
      <c r="A45" s="200">
        <f t="shared" ref="A45:A51" si="4">A44+1</f>
        <v>3</v>
      </c>
      <c r="B45" s="1072" t="s">
        <v>1817</v>
      </c>
      <c r="C45" s="1073">
        <v>18.899999999999999</v>
      </c>
      <c r="D45" s="194"/>
      <c r="E45" s="1068">
        <v>19.100000000000001</v>
      </c>
      <c r="F45" s="196">
        <f t="shared" ref="F45:F50" si="5">ROUNDUP((E44+E45)/2*C45,1)</f>
        <v>361</v>
      </c>
      <c r="G45" s="650">
        <v>41.4</v>
      </c>
      <c r="H45" s="196">
        <f t="shared" ref="H45:H51" si="6">ROUNDUP((G44+G45)/2*C45,1)</f>
        <v>740</v>
      </c>
      <c r="I45" s="570"/>
      <c r="J45" s="568"/>
      <c r="K45" s="651"/>
      <c r="L45" s="1068">
        <v>49.4</v>
      </c>
      <c r="M45" s="195">
        <f t="shared" ref="M45:M50" si="7">L45*$N$43</f>
        <v>19.117799999999999</v>
      </c>
      <c r="N45" s="196">
        <f>ROUNDDOWN((M44+M45)/2*C45,1)</f>
        <v>362.7</v>
      </c>
      <c r="O45" s="195"/>
      <c r="P45" s="529"/>
      <c r="Q45" s="661"/>
    </row>
    <row r="46" spans="1:25" s="2" customFormat="1" ht="21" customHeight="1">
      <c r="A46" s="200">
        <f t="shared" si="4"/>
        <v>4</v>
      </c>
      <c r="B46" s="1072" t="s">
        <v>1818</v>
      </c>
      <c r="C46" s="1073">
        <v>20</v>
      </c>
      <c r="D46" s="194"/>
      <c r="E46" s="1068">
        <v>19</v>
      </c>
      <c r="F46" s="196">
        <f t="shared" si="5"/>
        <v>381</v>
      </c>
      <c r="G46" s="650">
        <v>41.4</v>
      </c>
      <c r="H46" s="196">
        <f t="shared" si="6"/>
        <v>828</v>
      </c>
      <c r="I46" s="570"/>
      <c r="J46" s="568"/>
      <c r="K46" s="651"/>
      <c r="L46" s="1068">
        <v>49.34</v>
      </c>
      <c r="M46" s="195">
        <f t="shared" si="7"/>
        <v>19.094580000000001</v>
      </c>
      <c r="N46" s="196">
        <f t="shared" ref="N46:N55" si="8">ROUNDDOWN((M45+M46)/2*C46,1)</f>
        <v>382.1</v>
      </c>
      <c r="O46" s="195"/>
      <c r="P46" s="529"/>
      <c r="Q46" s="661"/>
    </row>
    <row r="47" spans="1:25" s="2" customFormat="1" ht="21" customHeight="1">
      <c r="A47" s="200">
        <f>A45+1</f>
        <v>4</v>
      </c>
      <c r="B47" s="1072" t="s">
        <v>1825</v>
      </c>
      <c r="C47" s="1073">
        <v>18</v>
      </c>
      <c r="D47" s="194"/>
      <c r="E47" s="1068">
        <v>19</v>
      </c>
      <c r="F47" s="196">
        <f t="shared" si="5"/>
        <v>342</v>
      </c>
      <c r="G47" s="650">
        <v>41.2</v>
      </c>
      <c r="H47" s="196">
        <f t="shared" si="6"/>
        <v>743.4</v>
      </c>
      <c r="I47" s="570"/>
      <c r="J47" s="568"/>
      <c r="K47" s="651"/>
      <c r="L47" s="1068">
        <v>49.34</v>
      </c>
      <c r="M47" s="195">
        <f t="shared" si="7"/>
        <v>19.094580000000001</v>
      </c>
      <c r="N47" s="196">
        <f t="shared" si="8"/>
        <v>343.7</v>
      </c>
      <c r="O47" s="195"/>
      <c r="P47" s="529"/>
      <c r="Q47" s="661"/>
    </row>
    <row r="48" spans="1:25" s="2" customFormat="1" ht="21" customHeight="1">
      <c r="A48" s="200">
        <f>A46+1</f>
        <v>5</v>
      </c>
      <c r="B48" s="1072" t="s">
        <v>1819</v>
      </c>
      <c r="C48" s="1073">
        <v>2</v>
      </c>
      <c r="D48" s="194"/>
      <c r="E48" s="1068">
        <v>19</v>
      </c>
      <c r="F48" s="196">
        <f t="shared" si="5"/>
        <v>38</v>
      </c>
      <c r="G48" s="650">
        <v>41.2</v>
      </c>
      <c r="H48" s="196">
        <f t="shared" si="6"/>
        <v>82.4</v>
      </c>
      <c r="I48" s="570"/>
      <c r="J48" s="568"/>
      <c r="K48" s="1607"/>
      <c r="L48" s="1068">
        <v>49.8</v>
      </c>
      <c r="M48" s="195">
        <f t="shared" si="7"/>
        <v>19.272600000000001</v>
      </c>
      <c r="N48" s="196">
        <f t="shared" si="8"/>
        <v>38.299999999999997</v>
      </c>
      <c r="O48" s="195"/>
      <c r="P48" s="1068">
        <v>46.4</v>
      </c>
      <c r="Q48" s="661"/>
    </row>
    <row r="49" spans="1:17" s="2" customFormat="1" ht="21" customHeight="1">
      <c r="A49" s="200">
        <f t="shared" si="4"/>
        <v>6</v>
      </c>
      <c r="B49" s="1072" t="s">
        <v>1820</v>
      </c>
      <c r="C49" s="1073">
        <v>20</v>
      </c>
      <c r="D49" s="194"/>
      <c r="E49" s="1068">
        <v>19.100000000000001</v>
      </c>
      <c r="F49" s="196">
        <f t="shared" si="5"/>
        <v>381</v>
      </c>
      <c r="G49" s="650">
        <v>41.3</v>
      </c>
      <c r="H49" s="196">
        <f t="shared" si="6"/>
        <v>825</v>
      </c>
      <c r="I49" s="570"/>
      <c r="J49" s="568"/>
      <c r="K49" s="1607"/>
      <c r="L49" s="1068">
        <v>49.4</v>
      </c>
      <c r="M49" s="195">
        <f t="shared" si="7"/>
        <v>19.117799999999999</v>
      </c>
      <c r="N49" s="196">
        <f t="shared" si="8"/>
        <v>383.9</v>
      </c>
      <c r="O49" s="195"/>
      <c r="P49" s="1068">
        <v>45.06</v>
      </c>
      <c r="Q49" s="661"/>
    </row>
    <row r="50" spans="1:17" s="2" customFormat="1" ht="21" customHeight="1">
      <c r="A50" s="200">
        <f t="shared" si="4"/>
        <v>7</v>
      </c>
      <c r="B50" s="1072" t="s">
        <v>1821</v>
      </c>
      <c r="C50" s="1073">
        <v>18.8</v>
      </c>
      <c r="D50" s="194"/>
      <c r="E50" s="1068">
        <v>19.100000000000001</v>
      </c>
      <c r="F50" s="196">
        <f t="shared" si="5"/>
        <v>359.1</v>
      </c>
      <c r="G50" s="650">
        <v>41.4</v>
      </c>
      <c r="H50" s="196">
        <f t="shared" si="6"/>
        <v>777.4</v>
      </c>
      <c r="I50" s="570"/>
      <c r="J50" s="568"/>
      <c r="K50" s="1607"/>
      <c r="L50" s="1068">
        <v>49.34</v>
      </c>
      <c r="M50" s="195">
        <f t="shared" si="7"/>
        <v>19.094580000000001</v>
      </c>
      <c r="N50" s="196">
        <f t="shared" si="8"/>
        <v>359.1</v>
      </c>
      <c r="O50" s="195"/>
      <c r="P50" s="1068">
        <v>43.4</v>
      </c>
      <c r="Q50" s="661"/>
    </row>
    <row r="51" spans="1:17" s="2" customFormat="1" ht="21" customHeight="1">
      <c r="A51" s="200">
        <f t="shared" si="4"/>
        <v>8</v>
      </c>
      <c r="B51" s="1072" t="s">
        <v>1822</v>
      </c>
      <c r="C51" s="1073">
        <v>1.2</v>
      </c>
      <c r="D51" s="194"/>
      <c r="E51" s="1068">
        <v>0</v>
      </c>
      <c r="F51" s="196">
        <v>11.7</v>
      </c>
      <c r="G51" s="650">
        <v>0</v>
      </c>
      <c r="H51" s="196">
        <f t="shared" si="6"/>
        <v>24.900000000000002</v>
      </c>
      <c r="I51" s="570"/>
      <c r="J51" s="568"/>
      <c r="K51" s="1607"/>
      <c r="L51" s="195"/>
      <c r="M51" s="195"/>
      <c r="N51" s="196">
        <f t="shared" si="8"/>
        <v>11.4</v>
      </c>
      <c r="O51" s="195"/>
      <c r="P51" s="529"/>
      <c r="Q51" s="661"/>
    </row>
    <row r="52" spans="1:17" s="2" customFormat="1" ht="21" customHeight="1">
      <c r="A52" s="200"/>
      <c r="B52" s="193"/>
      <c r="C52" s="194"/>
      <c r="D52" s="194"/>
      <c r="E52" s="650"/>
      <c r="F52" s="196"/>
      <c r="G52" s="650"/>
      <c r="H52" s="196"/>
      <c r="I52" s="570"/>
      <c r="J52" s="568"/>
      <c r="K52" s="1607"/>
      <c r="L52" s="195"/>
      <c r="M52" s="195"/>
      <c r="N52" s="196">
        <f t="shared" si="8"/>
        <v>0</v>
      </c>
      <c r="O52" s="195"/>
      <c r="Q52" s="661"/>
    </row>
    <row r="53" spans="1:17" s="2" customFormat="1" ht="21" customHeight="1">
      <c r="A53" s="200"/>
      <c r="B53" s="193"/>
      <c r="C53" s="194"/>
      <c r="D53" s="194"/>
      <c r="E53" s="650"/>
      <c r="F53" s="196"/>
      <c r="G53" s="650"/>
      <c r="H53" s="196"/>
      <c r="I53" s="570"/>
      <c r="J53" s="568"/>
      <c r="K53" s="1607"/>
      <c r="L53" s="195"/>
      <c r="M53" s="195"/>
      <c r="N53" s="196">
        <f t="shared" si="8"/>
        <v>0</v>
      </c>
      <c r="O53" s="195"/>
      <c r="Q53" s="661"/>
    </row>
    <row r="54" spans="1:17" s="2" customFormat="1" ht="21" customHeight="1">
      <c r="A54" s="200"/>
      <c r="B54" s="193"/>
      <c r="C54" s="194"/>
      <c r="D54" s="194"/>
      <c r="E54" s="650" t="s">
        <v>1823</v>
      </c>
      <c r="F54" s="196"/>
      <c r="G54" s="650"/>
      <c r="H54" s="196"/>
      <c r="I54" s="570"/>
      <c r="J54" s="568"/>
      <c r="K54" s="569"/>
      <c r="L54" s="195"/>
      <c r="M54" s="195"/>
      <c r="N54" s="196">
        <f t="shared" si="8"/>
        <v>0</v>
      </c>
      <c r="O54" s="195"/>
      <c r="Q54" s="661"/>
    </row>
    <row r="55" spans="1:17" s="2" customFormat="1" ht="21" customHeight="1">
      <c r="A55" s="200"/>
      <c r="B55" s="193"/>
      <c r="C55" s="194"/>
      <c r="D55" s="194"/>
      <c r="E55" s="650"/>
      <c r="F55" s="196"/>
      <c r="G55" s="841"/>
      <c r="H55" s="196"/>
      <c r="I55" s="570"/>
      <c r="J55" s="568"/>
      <c r="K55" s="569"/>
      <c r="L55" s="539"/>
      <c r="M55" s="195"/>
      <c r="N55" s="196">
        <f t="shared" si="8"/>
        <v>0</v>
      </c>
      <c r="O55" s="195"/>
      <c r="Q55" s="661"/>
    </row>
    <row r="56" spans="1:17" s="2" customFormat="1" ht="21" customHeight="1">
      <c r="A56" s="200"/>
      <c r="B56" s="651"/>
      <c r="C56" s="651"/>
      <c r="D56" s="651"/>
      <c r="E56" s="650"/>
      <c r="F56" s="652"/>
      <c r="G56" s="841"/>
      <c r="H56" s="196"/>
      <c r="I56" s="570"/>
      <c r="J56" s="568"/>
      <c r="K56" s="569"/>
      <c r="L56" s="531"/>
      <c r="M56" s="531"/>
      <c r="N56" s="196"/>
      <c r="O56" s="195"/>
      <c r="P56" s="520"/>
      <c r="Q56" s="661"/>
    </row>
    <row r="57" spans="1:17" s="2" customFormat="1" ht="21" customHeight="1">
      <c r="A57" s="200"/>
      <c r="B57" s="193"/>
      <c r="C57" s="194"/>
      <c r="D57" s="194"/>
      <c r="E57" s="650"/>
      <c r="F57" s="196"/>
      <c r="G57" s="650"/>
      <c r="H57" s="196"/>
      <c r="I57" s="650"/>
      <c r="J57" s="908"/>
      <c r="K57" s="569"/>
      <c r="L57" s="531"/>
      <c r="M57" s="531"/>
      <c r="N57" s="196"/>
      <c r="O57" s="195"/>
      <c r="Q57" s="661"/>
    </row>
    <row r="58" spans="1:17" s="2" customFormat="1" ht="21" customHeight="1">
      <c r="A58" s="200"/>
      <c r="B58" s="193"/>
      <c r="C58" s="653"/>
      <c r="D58" s="723"/>
      <c r="E58" s="498"/>
      <c r="F58" s="198"/>
      <c r="G58" s="197"/>
      <c r="H58" s="198"/>
      <c r="I58" s="199"/>
      <c r="J58" s="196"/>
      <c r="K58" s="200"/>
      <c r="L58" s="531"/>
      <c r="M58" s="531"/>
      <c r="N58" s="196"/>
      <c r="O58" s="195"/>
      <c r="Q58" s="661"/>
    </row>
    <row r="59" spans="1:17" s="2" customFormat="1" ht="21" customHeight="1">
      <c r="A59" s="543"/>
      <c r="B59" s="654"/>
      <c r="C59" s="655"/>
      <c r="D59" s="724"/>
      <c r="E59" s="565"/>
      <c r="F59" s="536"/>
      <c r="G59" s="197"/>
      <c r="H59" s="198"/>
      <c r="I59" s="566"/>
      <c r="J59" s="567"/>
      <c r="K59" s="542"/>
      <c r="L59" s="531"/>
      <c r="M59" s="531"/>
      <c r="N59" s="196"/>
      <c r="O59" s="195"/>
      <c r="Q59" s="661"/>
    </row>
    <row r="60" spans="1:17" s="2" customFormat="1" ht="24.95" customHeight="1">
      <c r="A60" s="1434" t="s">
        <v>1051</v>
      </c>
      <c r="B60" s="1435"/>
      <c r="C60" s="703">
        <f>SUM(C43:C59)</f>
        <v>100</v>
      </c>
      <c r="D60" s="725">
        <f>SUM(D43:D59)</f>
        <v>0</v>
      </c>
      <c r="E60" s="208"/>
      <c r="F60" s="209">
        <f>SUM(F43:F59)</f>
        <v>1884.3999999999999</v>
      </c>
      <c r="G60" s="210"/>
      <c r="H60" s="211">
        <f>SUM(H42:H59)</f>
        <v>4041.4</v>
      </c>
      <c r="I60" s="212"/>
      <c r="J60" s="211"/>
      <c r="K60" s="213"/>
      <c r="L60" s="539"/>
      <c r="M60" s="195">
        <v>1520</v>
      </c>
      <c r="N60" s="949">
        <f>SUM(N44:N59)</f>
        <v>1881.1999999999998</v>
      </c>
      <c r="O60" s="195"/>
      <c r="Q60" s="661"/>
    </row>
    <row r="61" spans="1:17" ht="45" hidden="1" customHeight="1">
      <c r="A61" s="909"/>
      <c r="B61" s="541" t="s">
        <v>1345</v>
      </c>
      <c r="C61" s="177"/>
      <c r="D61" s="177"/>
      <c r="E61" s="177"/>
      <c r="F61" s="177"/>
      <c r="G61" s="177"/>
      <c r="H61" s="177"/>
      <c r="I61" s="177"/>
      <c r="J61" s="177"/>
      <c r="K61" s="178"/>
      <c r="L61" s="539"/>
      <c r="M61" s="195" t="e">
        <f>ROUND(#REF!*E61,1)</f>
        <v>#REF!</v>
      </c>
      <c r="N61" s="196"/>
      <c r="O61" s="660"/>
      <c r="P61" s="2"/>
      <c r="Q61" s="661"/>
    </row>
    <row r="62" spans="1:17" ht="21.95" hidden="1" customHeight="1">
      <c r="A62" s="1446" t="s">
        <v>1039</v>
      </c>
      <c r="B62" s="1444" t="s">
        <v>1040</v>
      </c>
      <c r="C62" s="1432" t="s">
        <v>1041</v>
      </c>
      <c r="D62" s="1432" t="s">
        <v>1042</v>
      </c>
      <c r="E62" s="1438" t="s">
        <v>1055</v>
      </c>
      <c r="F62" s="1438"/>
      <c r="G62" s="1439" t="s">
        <v>1044</v>
      </c>
      <c r="H62" s="1440"/>
      <c r="I62" s="1436"/>
      <c r="J62" s="1437"/>
      <c r="K62" s="1408" t="s">
        <v>1045</v>
      </c>
      <c r="L62" s="539"/>
      <c r="M62" s="195" t="e">
        <f>ROUND(#REF!*E62,1)</f>
        <v>#REF!</v>
      </c>
      <c r="N62" s="196"/>
      <c r="O62" s="2"/>
      <c r="P62" s="2"/>
      <c r="Q62" s="2"/>
    </row>
    <row r="63" spans="1:17" ht="21.95" hidden="1" customHeight="1">
      <c r="A63" s="1446"/>
      <c r="B63" s="1445"/>
      <c r="C63" s="1433"/>
      <c r="D63" s="1433"/>
      <c r="E63" s="181" t="s">
        <v>27</v>
      </c>
      <c r="F63" s="182" t="s">
        <v>1046</v>
      </c>
      <c r="G63" s="183" t="s">
        <v>1047</v>
      </c>
      <c r="H63" s="184" t="s">
        <v>1048</v>
      </c>
      <c r="I63" s="179"/>
      <c r="J63" s="182"/>
      <c r="K63" s="1409"/>
      <c r="L63" s="546"/>
    </row>
    <row r="64" spans="1:17" s="2" customFormat="1" ht="21" hidden="1" customHeight="1">
      <c r="A64" s="200">
        <v>1</v>
      </c>
      <c r="B64" s="193" t="s">
        <v>1344</v>
      </c>
      <c r="C64" s="194">
        <v>180</v>
      </c>
      <c r="D64" s="194"/>
      <c r="E64" s="195">
        <v>5.5</v>
      </c>
      <c r="F64" s="196">
        <f t="shared" ref="F64" si="9">C64*E64</f>
        <v>990</v>
      </c>
      <c r="G64" s="572"/>
      <c r="H64" s="198"/>
      <c r="I64" s="199"/>
      <c r="J64" s="196"/>
      <c r="K64" s="200"/>
      <c r="L64" s="548"/>
      <c r="M64" s="539"/>
    </row>
    <row r="65" spans="1:13" s="2" customFormat="1" ht="21" hidden="1" customHeight="1">
      <c r="A65" s="200">
        <v>2</v>
      </c>
      <c r="B65" s="193"/>
      <c r="C65" s="194">
        <v>70</v>
      </c>
      <c r="D65" s="194"/>
      <c r="E65" s="195">
        <v>5.5</v>
      </c>
      <c r="F65" s="196">
        <f t="shared" ref="F65:F66" si="10">C65*E65</f>
        <v>385</v>
      </c>
      <c r="G65" s="572"/>
      <c r="H65" s="198"/>
      <c r="I65" s="199"/>
      <c r="J65" s="196"/>
      <c r="K65" s="200"/>
      <c r="L65" s="548"/>
      <c r="M65" s="539"/>
    </row>
    <row r="66" spans="1:13" s="2" customFormat="1" ht="21" hidden="1" customHeight="1">
      <c r="A66" s="200">
        <v>3</v>
      </c>
      <c r="B66" s="193"/>
      <c r="C66" s="194">
        <v>70</v>
      </c>
      <c r="D66" s="194"/>
      <c r="E66" s="195">
        <v>5.5</v>
      </c>
      <c r="F66" s="196">
        <f t="shared" si="10"/>
        <v>385</v>
      </c>
      <c r="G66" s="572"/>
      <c r="H66" s="198"/>
      <c r="I66" s="199"/>
      <c r="J66" s="196"/>
      <c r="K66" s="200"/>
      <c r="L66" s="548"/>
      <c r="M66" s="539"/>
    </row>
    <row r="67" spans="1:13" s="2" customFormat="1" ht="21" hidden="1" customHeight="1">
      <c r="A67" s="200">
        <v>3</v>
      </c>
      <c r="B67" s="193" t="s">
        <v>1346</v>
      </c>
      <c r="C67" s="194">
        <v>70</v>
      </c>
      <c r="D67" s="194"/>
      <c r="E67" s="195">
        <v>5.5</v>
      </c>
      <c r="F67" s="196">
        <f t="shared" ref="F67" si="11">C67*E67</f>
        <v>385</v>
      </c>
      <c r="G67" s="572"/>
      <c r="H67" s="198"/>
      <c r="I67" s="199"/>
      <c r="J67" s="196"/>
      <c r="K67" s="200"/>
      <c r="L67" s="548"/>
      <c r="M67" s="539"/>
    </row>
    <row r="68" spans="1:13" s="2" customFormat="1" ht="21" hidden="1" customHeight="1">
      <c r="A68" s="200"/>
      <c r="B68" s="193"/>
      <c r="C68" s="194"/>
      <c r="D68" s="194"/>
      <c r="E68" s="195"/>
      <c r="F68" s="196"/>
      <c r="G68" s="572"/>
      <c r="H68" s="198"/>
      <c r="I68" s="199"/>
      <c r="J68" s="196"/>
      <c r="K68" s="200"/>
      <c r="L68" s="545"/>
      <c r="M68" s="539"/>
    </row>
    <row r="69" spans="1:13" s="2" customFormat="1" ht="21" hidden="1" customHeight="1">
      <c r="A69" s="200"/>
      <c r="B69" s="193"/>
      <c r="C69" s="194"/>
      <c r="D69" s="194"/>
      <c r="E69" s="195"/>
      <c r="F69" s="196">
        <f t="shared" ref="F69:F73" si="12">(E68+E69)/2*D69</f>
        <v>0</v>
      </c>
      <c r="G69" s="197"/>
      <c r="H69" s="198"/>
      <c r="I69" s="199"/>
      <c r="J69" s="196"/>
      <c r="K69" s="200"/>
      <c r="L69" s="545"/>
      <c r="M69" s="539"/>
    </row>
    <row r="70" spans="1:13" s="2" customFormat="1" ht="21" hidden="1" customHeight="1">
      <c r="A70" s="200"/>
      <c r="B70" s="193"/>
      <c r="C70" s="194"/>
      <c r="D70" s="194"/>
      <c r="E70" s="195"/>
      <c r="F70" s="196">
        <f t="shared" si="12"/>
        <v>0</v>
      </c>
      <c r="G70" s="197"/>
      <c r="H70" s="198"/>
      <c r="I70" s="199"/>
      <c r="J70" s="196"/>
      <c r="K70" s="200"/>
      <c r="L70" s="545"/>
      <c r="M70" s="539"/>
    </row>
    <row r="71" spans="1:13" s="2" customFormat="1" ht="21" hidden="1" customHeight="1">
      <c r="A71" s="200"/>
      <c r="B71" s="193"/>
      <c r="C71" s="194"/>
      <c r="D71" s="194"/>
      <c r="E71" s="195"/>
      <c r="F71" s="196">
        <f t="shared" si="12"/>
        <v>0</v>
      </c>
      <c r="G71" s="197"/>
      <c r="H71" s="198"/>
      <c r="I71" s="199"/>
      <c r="J71" s="196"/>
      <c r="K71" s="200"/>
      <c r="L71" s="545"/>
      <c r="M71" s="539"/>
    </row>
    <row r="72" spans="1:13" s="2" customFormat="1" ht="21" hidden="1" customHeight="1">
      <c r="A72" s="200"/>
      <c r="B72" s="193"/>
      <c r="C72" s="194"/>
      <c r="D72" s="194"/>
      <c r="E72" s="195"/>
      <c r="F72" s="196">
        <f t="shared" si="12"/>
        <v>0</v>
      </c>
      <c r="G72" s="197"/>
      <c r="H72" s="198"/>
      <c r="I72" s="199"/>
      <c r="J72" s="196"/>
      <c r="K72" s="200"/>
      <c r="L72" s="545"/>
      <c r="M72" s="539"/>
    </row>
    <row r="73" spans="1:13" s="2" customFormat="1" ht="21" hidden="1" customHeight="1">
      <c r="A73" s="200"/>
      <c r="B73" s="193"/>
      <c r="C73" s="194"/>
      <c r="D73" s="194"/>
      <c r="E73" s="195"/>
      <c r="F73" s="196">
        <f t="shared" si="12"/>
        <v>0</v>
      </c>
      <c r="G73" s="197"/>
      <c r="H73" s="198"/>
      <c r="I73" s="199"/>
      <c r="J73" s="196"/>
      <c r="K73" s="200"/>
      <c r="L73" s="545"/>
      <c r="M73" s="539"/>
    </row>
    <row r="74" spans="1:13" s="2" customFormat="1" ht="21" hidden="1" customHeight="1">
      <c r="A74" s="200"/>
      <c r="B74" s="193"/>
      <c r="C74" s="194"/>
      <c r="D74" s="194"/>
      <c r="E74" s="195"/>
      <c r="F74" s="196">
        <f>($D74*((E74)))</f>
        <v>0</v>
      </c>
      <c r="G74" s="197"/>
      <c r="H74" s="198"/>
      <c r="I74" s="199"/>
      <c r="J74" s="196"/>
      <c r="K74" s="200"/>
      <c r="L74" s="545"/>
      <c r="M74" s="539"/>
    </row>
    <row r="75" spans="1:13" s="2" customFormat="1" ht="21" hidden="1" customHeight="1">
      <c r="A75" s="200"/>
      <c r="B75" s="193"/>
      <c r="C75" s="194"/>
      <c r="D75" s="194"/>
      <c r="E75" s="195"/>
      <c r="F75" s="196">
        <f>($D75*((E75)))</f>
        <v>0</v>
      </c>
      <c r="G75" s="197"/>
      <c r="H75" s="198"/>
      <c r="I75" s="199"/>
      <c r="J75" s="196"/>
      <c r="K75" s="200"/>
      <c r="L75" s="545"/>
      <c r="M75" s="539"/>
    </row>
    <row r="76" spans="1:13" s="2" customFormat="1" ht="21" hidden="1" customHeight="1">
      <c r="A76" s="200"/>
      <c r="B76" s="193"/>
      <c r="C76" s="194"/>
      <c r="D76" s="194"/>
      <c r="E76" s="195"/>
      <c r="F76" s="196">
        <f>($D76*((E76)))</f>
        <v>0</v>
      </c>
      <c r="G76" s="197"/>
      <c r="H76" s="198"/>
      <c r="I76" s="199"/>
      <c r="J76" s="196"/>
      <c r="K76" s="200"/>
      <c r="L76" s="545"/>
      <c r="M76" s="521">
        <f>E18-G18</f>
        <v>0</v>
      </c>
    </row>
    <row r="77" spans="1:13" s="2" customFormat="1" ht="21" hidden="1" customHeight="1">
      <c r="A77" s="206"/>
      <c r="B77" s="544"/>
      <c r="C77" s="201"/>
      <c r="D77" s="194"/>
      <c r="E77" s="195"/>
      <c r="F77" s="196"/>
      <c r="G77" s="202"/>
      <c r="H77" s="203"/>
      <c r="I77" s="204"/>
      <c r="J77" s="205"/>
      <c r="K77" s="206"/>
      <c r="L77" s="545"/>
      <c r="M77" s="539"/>
    </row>
    <row r="78" spans="1:13" s="2" customFormat="1" ht="21" hidden="1" customHeight="1">
      <c r="A78" s="1434" t="s">
        <v>1051</v>
      </c>
      <c r="B78" s="1441"/>
      <c r="C78" s="207">
        <f>SUM(C64:C77)</f>
        <v>390</v>
      </c>
      <c r="D78" s="207">
        <f>SUM(D64:D77)</f>
        <v>0</v>
      </c>
      <c r="E78" s="208"/>
      <c r="F78" s="209">
        <f>SUM(F64:F77)</f>
        <v>2145</v>
      </c>
      <c r="G78" s="210"/>
      <c r="H78" s="211">
        <f>SUM(H64:H77)</f>
        <v>0</v>
      </c>
      <c r="I78" s="212"/>
      <c r="J78" s="209"/>
      <c r="K78" s="213"/>
      <c r="L78" s="545"/>
      <c r="M78" s="539"/>
    </row>
    <row r="79" spans="1:13" hidden="1">
      <c r="B79" s="1"/>
      <c r="C79" s="1"/>
      <c r="D79" s="1"/>
      <c r="E79" s="1"/>
      <c r="F79" s="1"/>
      <c r="G79" s="1"/>
      <c r="H79" s="1"/>
      <c r="I79" s="1"/>
      <c r="J79" s="1"/>
      <c r="K79" s="3"/>
    </row>
    <row r="80" spans="1:13" hidden="1">
      <c r="B80" s="1"/>
      <c r="C80" s="1"/>
      <c r="D80" s="1"/>
      <c r="E80" s="1"/>
      <c r="F80" s="1"/>
      <c r="G80" s="1"/>
      <c r="H80" s="1"/>
      <c r="I80" s="1"/>
      <c r="J80" s="1"/>
      <c r="K80" s="3"/>
    </row>
    <row r="81" spans="2:11">
      <c r="B81" s="1"/>
      <c r="C81" s="1"/>
      <c r="D81" s="1"/>
      <c r="E81" s="1"/>
      <c r="F81" s="1"/>
      <c r="G81" s="1"/>
      <c r="H81" s="1"/>
      <c r="I81" s="1"/>
      <c r="J81" s="1"/>
      <c r="K81" s="3"/>
    </row>
    <row r="82" spans="2:11">
      <c r="B82" s="1"/>
      <c r="C82" s="1"/>
      <c r="D82" s="1"/>
      <c r="E82" s="1"/>
      <c r="F82" s="1"/>
      <c r="G82" s="1"/>
      <c r="H82" s="1"/>
      <c r="I82" s="1"/>
      <c r="J82" s="1"/>
      <c r="K82" s="3"/>
    </row>
    <row r="83" spans="2:11">
      <c r="B83" s="1"/>
      <c r="C83" s="1"/>
      <c r="D83" s="1"/>
      <c r="E83" s="1"/>
      <c r="F83" s="1"/>
      <c r="G83" s="1"/>
      <c r="H83" s="1"/>
      <c r="I83" s="1"/>
      <c r="J83" s="1"/>
      <c r="K83" s="3"/>
    </row>
    <row r="84" spans="2:11">
      <c r="B84" s="1"/>
      <c r="C84" s="1"/>
      <c r="D84" s="1"/>
      <c r="E84" s="1"/>
      <c r="F84" s="1"/>
      <c r="G84" s="1"/>
      <c r="H84" s="1"/>
      <c r="I84" s="1"/>
      <c r="J84" s="1"/>
      <c r="K84" s="3"/>
    </row>
    <row r="85" spans="2:11">
      <c r="B85" s="1"/>
      <c r="C85" s="1"/>
      <c r="D85" s="1"/>
      <c r="E85" s="1"/>
      <c r="F85" s="1"/>
      <c r="G85" s="1"/>
      <c r="H85" s="1"/>
      <c r="I85" s="1"/>
      <c r="J85" s="1"/>
      <c r="K85" s="3"/>
    </row>
    <row r="86" spans="2:11">
      <c r="B86" s="1"/>
      <c r="C86" s="1"/>
      <c r="D86" s="1"/>
      <c r="E86" s="1"/>
      <c r="F86" s="1"/>
      <c r="G86" s="1"/>
      <c r="H86" s="1"/>
      <c r="I86" s="1"/>
      <c r="J86" s="1"/>
      <c r="K86" s="3"/>
    </row>
  </sheetData>
  <mergeCells count="61">
    <mergeCell ref="E7:F7"/>
    <mergeCell ref="B14:D14"/>
    <mergeCell ref="A2:A3"/>
    <mergeCell ref="A20:A21"/>
    <mergeCell ref="B10:D10"/>
    <mergeCell ref="B11:D11"/>
    <mergeCell ref="B17:D17"/>
    <mergeCell ref="A18:D18"/>
    <mergeCell ref="B9:D9"/>
    <mergeCell ref="B13:D13"/>
    <mergeCell ref="B15:D15"/>
    <mergeCell ref="B16:D16"/>
    <mergeCell ref="B5:D6"/>
    <mergeCell ref="C20:C21"/>
    <mergeCell ref="D20:D21"/>
    <mergeCell ref="B20:B21"/>
    <mergeCell ref="A78:B78"/>
    <mergeCell ref="B62:B63"/>
    <mergeCell ref="C62:C63"/>
    <mergeCell ref="A41:A42"/>
    <mergeCell ref="B41:B42"/>
    <mergeCell ref="C41:C42"/>
    <mergeCell ref="A62:A63"/>
    <mergeCell ref="E13:F13"/>
    <mergeCell ref="E15:F15"/>
    <mergeCell ref="E16:F16"/>
    <mergeCell ref="G20:H20"/>
    <mergeCell ref="E20:F20"/>
    <mergeCell ref="E14:F14"/>
    <mergeCell ref="E18:F18"/>
    <mergeCell ref="E6:F6"/>
    <mergeCell ref="K62:K63"/>
    <mergeCell ref="D41:D42"/>
    <mergeCell ref="A60:B60"/>
    <mergeCell ref="K41:K42"/>
    <mergeCell ref="E17:F17"/>
    <mergeCell ref="K20:K21"/>
    <mergeCell ref="I20:J20"/>
    <mergeCell ref="I62:J62"/>
    <mergeCell ref="I41:J41"/>
    <mergeCell ref="E62:F62"/>
    <mergeCell ref="G41:H41"/>
    <mergeCell ref="E41:F41"/>
    <mergeCell ref="D62:D63"/>
    <mergeCell ref="G62:H62"/>
    <mergeCell ref="A39:B39"/>
    <mergeCell ref="K2:K3"/>
    <mergeCell ref="B2:D3"/>
    <mergeCell ref="B7:D7"/>
    <mergeCell ref="E2:F2"/>
    <mergeCell ref="B12:D12"/>
    <mergeCell ref="B4:D4"/>
    <mergeCell ref="E4:F4"/>
    <mergeCell ref="E12:F12"/>
    <mergeCell ref="E10:F10"/>
    <mergeCell ref="E11:F11"/>
    <mergeCell ref="E9:F9"/>
    <mergeCell ref="B8:D8"/>
    <mergeCell ref="E8:F8"/>
    <mergeCell ref="E3:F3"/>
    <mergeCell ref="E5:F5"/>
  </mergeCells>
  <phoneticPr fontId="5" type="noConversion"/>
  <printOptions horizontalCentered="1" verticalCentered="1"/>
  <pageMargins left="1.0236220472440944" right="0.35433070866141736" top="0.9055118110236221" bottom="0.55118110236220474" header="0.51181102362204722" footer="0.39370078740157483"/>
  <pageSetup paperSize="9" firstPageNumber="35" orientation="landscape" useFirstPageNumber="1" r:id="rId1"/>
  <headerFooter alignWithMargins="0"/>
  <rowBreaks count="2" manualBreakCount="2">
    <brk id="18" max="10" man="1"/>
    <brk id="60" max="10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41"/>
  <sheetViews>
    <sheetView view="pageBreakPreview" zoomScale="85" zoomScaleNormal="100" zoomScaleSheetLayoutView="85" workbookViewId="0">
      <selection activeCell="I58" sqref="I58"/>
    </sheetView>
  </sheetViews>
  <sheetFormatPr defaultRowHeight="13.5"/>
  <cols>
    <col min="1" max="1" width="10.6640625" style="214" customWidth="1"/>
    <col min="2" max="2" width="18.77734375" style="214" customWidth="1"/>
    <col min="3" max="3" width="19" style="214" customWidth="1"/>
    <col min="4" max="4" width="23.88671875" style="214" customWidth="1"/>
    <col min="5" max="5" width="15.5546875" style="214" customWidth="1"/>
    <col min="6" max="6" width="4.88671875" style="214" customWidth="1"/>
    <col min="7" max="7" width="9.88671875" style="214" customWidth="1"/>
    <col min="8" max="16384" width="8.88671875" style="214"/>
  </cols>
  <sheetData>
    <row r="1" spans="1:7" ht="46.5" customHeight="1">
      <c r="A1" s="1453" t="s">
        <v>1139</v>
      </c>
      <c r="B1" s="1453"/>
      <c r="C1" s="1453"/>
      <c r="D1" s="1453"/>
      <c r="E1" s="1453"/>
      <c r="F1" s="1453"/>
      <c r="G1" s="1453"/>
    </row>
    <row r="2" spans="1:7" ht="26.25" customHeight="1">
      <c r="A2" s="876"/>
      <c r="B2" s="876"/>
      <c r="C2" s="876"/>
      <c r="D2" s="876"/>
      <c r="E2" s="876"/>
      <c r="F2" s="876"/>
      <c r="G2" s="876"/>
    </row>
    <row r="3" spans="1:7" ht="39" customHeight="1">
      <c r="A3" s="1454" t="s">
        <v>1129</v>
      </c>
      <c r="B3" s="1455"/>
      <c r="C3" s="878"/>
      <c r="D3" s="878" t="s">
        <v>1147</v>
      </c>
      <c r="E3" s="878" t="s">
        <v>1130</v>
      </c>
      <c r="F3" s="878" t="s">
        <v>1131</v>
      </c>
      <c r="G3" s="879" t="s">
        <v>1132</v>
      </c>
    </row>
    <row r="4" spans="1:7" ht="39" customHeight="1">
      <c r="A4" s="1457" t="s">
        <v>1141</v>
      </c>
      <c r="B4" s="735" t="s">
        <v>1140</v>
      </c>
      <c r="C4" s="892"/>
      <c r="D4" s="892">
        <f>E36</f>
        <v>594</v>
      </c>
      <c r="E4" s="892">
        <f t="shared" ref="E4:E9" si="0">ROUND((C4+D4),0)</f>
        <v>594</v>
      </c>
      <c r="F4" s="735" t="s">
        <v>1133</v>
      </c>
      <c r="G4" s="883"/>
    </row>
    <row r="5" spans="1:7" ht="39" customHeight="1">
      <c r="A5" s="1460"/>
      <c r="B5" s="735" t="s">
        <v>1144</v>
      </c>
      <c r="C5" s="892"/>
      <c r="D5" s="892">
        <f>E37</f>
        <v>594</v>
      </c>
      <c r="E5" s="892">
        <f t="shared" si="0"/>
        <v>594</v>
      </c>
      <c r="F5" s="735" t="s">
        <v>1133</v>
      </c>
      <c r="G5" s="883"/>
    </row>
    <row r="6" spans="1:7" ht="39" customHeight="1">
      <c r="A6" s="1458"/>
      <c r="B6" s="735" t="s">
        <v>812</v>
      </c>
      <c r="C6" s="892"/>
      <c r="D6" s="892"/>
      <c r="E6" s="892">
        <f>E4+E5</f>
        <v>1188</v>
      </c>
      <c r="F6" s="735" t="s">
        <v>164</v>
      </c>
      <c r="G6" s="883"/>
    </row>
    <row r="7" spans="1:7" ht="30" customHeight="1">
      <c r="A7" s="1456" t="s">
        <v>1142</v>
      </c>
      <c r="B7" s="735" t="s">
        <v>1143</v>
      </c>
      <c r="C7" s="892"/>
      <c r="D7" s="892">
        <f>E38</f>
        <v>180</v>
      </c>
      <c r="E7" s="892">
        <f t="shared" si="0"/>
        <v>180</v>
      </c>
      <c r="F7" s="888" t="s">
        <v>1149</v>
      </c>
      <c r="G7" s="883"/>
    </row>
    <row r="8" spans="1:7" ht="30" customHeight="1">
      <c r="A8" s="1456"/>
      <c r="B8" s="735" t="s">
        <v>1140</v>
      </c>
      <c r="C8" s="892"/>
      <c r="D8" s="892">
        <f>E39</f>
        <v>180</v>
      </c>
      <c r="E8" s="892">
        <f t="shared" si="0"/>
        <v>180</v>
      </c>
      <c r="F8" s="888" t="s">
        <v>1149</v>
      </c>
      <c r="G8" s="883"/>
    </row>
    <row r="9" spans="1:7" ht="30" customHeight="1">
      <c r="A9" s="1456"/>
      <c r="B9" s="735" t="s">
        <v>1144</v>
      </c>
      <c r="C9" s="892"/>
      <c r="D9" s="892">
        <f>E40</f>
        <v>180</v>
      </c>
      <c r="E9" s="892">
        <f t="shared" si="0"/>
        <v>180</v>
      </c>
      <c r="F9" s="888" t="s">
        <v>1149</v>
      </c>
      <c r="G9" s="883"/>
    </row>
    <row r="10" spans="1:7" ht="39" customHeight="1">
      <c r="A10" s="884"/>
      <c r="B10" s="885"/>
      <c r="C10" s="885"/>
      <c r="D10" s="885"/>
      <c r="E10" s="885"/>
      <c r="F10" s="885"/>
      <c r="G10" s="886"/>
    </row>
    <row r="11" spans="1:7" ht="21" customHeight="1"/>
    <row r="12" spans="1:7" ht="34.5" hidden="1" customHeight="1">
      <c r="A12" s="1453" t="s">
        <v>1145</v>
      </c>
      <c r="B12" s="1453"/>
      <c r="C12" s="1453"/>
      <c r="D12" s="1453"/>
      <c r="E12" s="1453"/>
      <c r="F12" s="1453"/>
      <c r="G12" s="1453"/>
    </row>
    <row r="13" spans="1:7" ht="19.5" hidden="1" customHeight="1"/>
    <row r="14" spans="1:7" ht="42" hidden="1" customHeight="1"/>
    <row r="15" spans="1:7" ht="50.25" hidden="1" customHeight="1"/>
    <row r="16" spans="1:7" ht="50.25" hidden="1" customHeight="1"/>
    <row r="17" spans="1:7" ht="50.25" hidden="1" customHeight="1"/>
    <row r="18" spans="1:7" ht="47.25" hidden="1" customHeight="1">
      <c r="C18" s="1459"/>
      <c r="D18" s="1459"/>
      <c r="E18" s="1459"/>
      <c r="F18" s="877"/>
    </row>
    <row r="19" spans="1:7" hidden="1"/>
    <row r="20" spans="1:7" ht="30" hidden="1" customHeight="1">
      <c r="A20" s="1454" t="s">
        <v>1134</v>
      </c>
      <c r="B20" s="1455"/>
      <c r="C20" s="878" t="s">
        <v>1135</v>
      </c>
      <c r="D20" s="878" t="s">
        <v>1148</v>
      </c>
      <c r="E20" s="878" t="s">
        <v>1136</v>
      </c>
      <c r="F20" s="878" t="s">
        <v>1137</v>
      </c>
      <c r="G20" s="879" t="s">
        <v>1138</v>
      </c>
    </row>
    <row r="21" spans="1:7" ht="34.5" hidden="1" customHeight="1">
      <c r="A21" s="1457" t="s">
        <v>1141</v>
      </c>
      <c r="B21" s="739" t="s">
        <v>1140</v>
      </c>
      <c r="C21" s="887">
        <v>8</v>
      </c>
      <c r="D21" s="739">
        <v>25</v>
      </c>
      <c r="E21" s="891">
        <f>C21*D21</f>
        <v>200</v>
      </c>
      <c r="F21" s="888" t="s">
        <v>1133</v>
      </c>
      <c r="G21" s="880"/>
    </row>
    <row r="22" spans="1:7" ht="34.5" hidden="1" customHeight="1">
      <c r="A22" s="1458"/>
      <c r="B22" s="739" t="s">
        <v>1144</v>
      </c>
      <c r="C22" s="887">
        <v>8</v>
      </c>
      <c r="D22" s="739">
        <f>D21</f>
        <v>25</v>
      </c>
      <c r="E22" s="891">
        <f>C22*D22</f>
        <v>200</v>
      </c>
      <c r="F22" s="888" t="s">
        <v>1133</v>
      </c>
      <c r="G22" s="880"/>
    </row>
    <row r="23" spans="1:7" ht="30" hidden="1" customHeight="1">
      <c r="A23" s="1456" t="s">
        <v>1142</v>
      </c>
      <c r="B23" s="735" t="s">
        <v>1143</v>
      </c>
      <c r="C23" s="882">
        <v>2</v>
      </c>
      <c r="D23" s="735">
        <f>D21</f>
        <v>25</v>
      </c>
      <c r="E23" s="892">
        <f>C23*D23</f>
        <v>50</v>
      </c>
      <c r="F23" s="888" t="s">
        <v>1149</v>
      </c>
      <c r="G23" s="883"/>
    </row>
    <row r="24" spans="1:7" ht="30" hidden="1" customHeight="1">
      <c r="A24" s="1456"/>
      <c r="B24" s="735" t="s">
        <v>1140</v>
      </c>
      <c r="C24" s="882">
        <v>2</v>
      </c>
      <c r="D24" s="735">
        <f>D21</f>
        <v>25</v>
      </c>
      <c r="E24" s="892">
        <f t="shared" ref="E24:E25" si="1">C24*D24</f>
        <v>50</v>
      </c>
      <c r="F24" s="888" t="s">
        <v>1149</v>
      </c>
      <c r="G24" s="883"/>
    </row>
    <row r="25" spans="1:7" ht="30" hidden="1" customHeight="1">
      <c r="A25" s="1456"/>
      <c r="B25" s="735" t="s">
        <v>1144</v>
      </c>
      <c r="C25" s="882">
        <v>2</v>
      </c>
      <c r="D25" s="881">
        <f>D21</f>
        <v>25</v>
      </c>
      <c r="E25" s="892">
        <f t="shared" si="1"/>
        <v>50</v>
      </c>
      <c r="F25" s="735" t="s">
        <v>1149</v>
      </c>
      <c r="G25" s="883"/>
    </row>
    <row r="26" spans="1:7" ht="30" hidden="1" customHeight="1">
      <c r="A26" s="738"/>
      <c r="B26" s="736"/>
      <c r="C26" s="889"/>
      <c r="D26" s="736"/>
      <c r="E26" s="889"/>
      <c r="F26" s="736"/>
      <c r="G26" s="890"/>
    </row>
    <row r="27" spans="1:7" ht="34.5" customHeight="1">
      <c r="A27" s="1453" t="s">
        <v>1146</v>
      </c>
      <c r="B27" s="1453"/>
      <c r="C27" s="1453"/>
      <c r="D27" s="1453"/>
      <c r="E27" s="1453"/>
      <c r="F27" s="1453"/>
      <c r="G27" s="1453"/>
    </row>
    <row r="28" spans="1:7" ht="19.5" customHeight="1"/>
    <row r="29" spans="1:7" ht="42" customHeight="1"/>
    <row r="30" spans="1:7" ht="50.25" customHeight="1"/>
    <row r="31" spans="1:7" ht="50.25" customHeight="1"/>
    <row r="32" spans="1:7" ht="50.25" customHeight="1"/>
    <row r="33" spans="1:7" ht="47.25" customHeight="1">
      <c r="C33" s="1459"/>
      <c r="D33" s="1459"/>
      <c r="E33" s="1459"/>
      <c r="F33" s="877"/>
    </row>
    <row r="35" spans="1:7" ht="30" customHeight="1">
      <c r="A35" s="1454" t="s">
        <v>1134</v>
      </c>
      <c r="B35" s="1455"/>
      <c r="C35" s="878" t="s">
        <v>1135</v>
      </c>
      <c r="D35" s="878" t="s">
        <v>1148</v>
      </c>
      <c r="E35" s="878" t="s">
        <v>1136</v>
      </c>
      <c r="F35" s="878" t="s">
        <v>1137</v>
      </c>
      <c r="G35" s="879" t="s">
        <v>1138</v>
      </c>
    </row>
    <row r="36" spans="1:7" ht="34.5" customHeight="1">
      <c r="A36" s="1457" t="s">
        <v>1141</v>
      </c>
      <c r="B36" s="739" t="s">
        <v>1140</v>
      </c>
      <c r="C36" s="887">
        <v>6.6</v>
      </c>
      <c r="D36" s="739">
        <v>90</v>
      </c>
      <c r="E36" s="891">
        <f>C36*D36</f>
        <v>594</v>
      </c>
      <c r="F36" s="888" t="s">
        <v>1133</v>
      </c>
      <c r="G36" s="880"/>
    </row>
    <row r="37" spans="1:7" ht="34.5" customHeight="1">
      <c r="A37" s="1458"/>
      <c r="B37" s="739" t="s">
        <v>1144</v>
      </c>
      <c r="C37" s="887">
        <v>6.6</v>
      </c>
      <c r="D37" s="739">
        <f>D36</f>
        <v>90</v>
      </c>
      <c r="E37" s="891">
        <f>C37*D37</f>
        <v>594</v>
      </c>
      <c r="F37" s="888" t="s">
        <v>1133</v>
      </c>
      <c r="G37" s="880"/>
    </row>
    <row r="38" spans="1:7" ht="30" customHeight="1">
      <c r="A38" s="1456" t="s">
        <v>1142</v>
      </c>
      <c r="B38" s="735" t="s">
        <v>1143</v>
      </c>
      <c r="C38" s="882">
        <v>2</v>
      </c>
      <c r="D38" s="735">
        <f>D36</f>
        <v>90</v>
      </c>
      <c r="E38" s="892">
        <f>C38*D38</f>
        <v>180</v>
      </c>
      <c r="F38" s="888" t="s">
        <v>1149</v>
      </c>
      <c r="G38" s="883"/>
    </row>
    <row r="39" spans="1:7" ht="30" customHeight="1">
      <c r="A39" s="1456"/>
      <c r="B39" s="735" t="s">
        <v>1140</v>
      </c>
      <c r="C39" s="882">
        <v>2</v>
      </c>
      <c r="D39" s="735">
        <f>D36</f>
        <v>90</v>
      </c>
      <c r="E39" s="892">
        <f t="shared" ref="E39:E40" si="2">C39*D39</f>
        <v>180</v>
      </c>
      <c r="F39" s="888" t="s">
        <v>1149</v>
      </c>
      <c r="G39" s="883"/>
    </row>
    <row r="40" spans="1:7" ht="30" customHeight="1">
      <c r="A40" s="1456"/>
      <c r="B40" s="735" t="s">
        <v>1144</v>
      </c>
      <c r="C40" s="882">
        <v>2</v>
      </c>
      <c r="D40" s="881">
        <f>D36</f>
        <v>90</v>
      </c>
      <c r="E40" s="892">
        <f t="shared" si="2"/>
        <v>180</v>
      </c>
      <c r="F40" s="735" t="s">
        <v>1149</v>
      </c>
      <c r="G40" s="883"/>
    </row>
    <row r="41" spans="1:7" ht="30" customHeight="1">
      <c r="A41" s="738"/>
      <c r="B41" s="736"/>
      <c r="C41" s="889"/>
      <c r="D41" s="736"/>
      <c r="E41" s="889"/>
      <c r="F41" s="736"/>
      <c r="G41" s="890"/>
    </row>
  </sheetData>
  <mergeCells count="14">
    <mergeCell ref="A38:A40"/>
    <mergeCell ref="A27:G27"/>
    <mergeCell ref="C33:E33"/>
    <mergeCell ref="A4:A6"/>
    <mergeCell ref="C18:E18"/>
    <mergeCell ref="A20:B20"/>
    <mergeCell ref="A21:A22"/>
    <mergeCell ref="A23:A25"/>
    <mergeCell ref="A35:B35"/>
    <mergeCell ref="A1:G1"/>
    <mergeCell ref="A3:B3"/>
    <mergeCell ref="A7:A9"/>
    <mergeCell ref="A12:G12"/>
    <mergeCell ref="A36:A37"/>
  </mergeCells>
  <phoneticPr fontId="5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landscape" r:id="rId1"/>
  <headerFooter alignWithMargins="0"/>
  <rowBreaks count="2" manualBreakCount="2">
    <brk id="11" max="6" man="1"/>
    <brk id="26" max="6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K62"/>
  <sheetViews>
    <sheetView view="pageBreakPreview" topLeftCell="A39" zoomScale="85" zoomScaleNormal="100" zoomScaleSheetLayoutView="85" workbookViewId="0">
      <selection activeCell="I58" sqref="I58"/>
    </sheetView>
  </sheetViews>
  <sheetFormatPr defaultRowHeight="13.5"/>
  <cols>
    <col min="1" max="1" width="10.6640625" style="214" customWidth="1"/>
    <col min="2" max="2" width="18.77734375" style="214" customWidth="1"/>
    <col min="3" max="3" width="19" style="214" customWidth="1"/>
    <col min="4" max="4" width="23.88671875" style="214" customWidth="1"/>
    <col min="5" max="5" width="15.5546875" style="214" customWidth="1"/>
    <col min="6" max="6" width="4.88671875" style="214" customWidth="1"/>
    <col min="7" max="7" width="9.88671875" style="214" customWidth="1"/>
    <col min="8" max="16384" width="8.88671875" style="214"/>
  </cols>
  <sheetData>
    <row r="1" spans="1:7" ht="46.5" customHeight="1">
      <c r="A1" s="1453" t="s">
        <v>1194</v>
      </c>
      <c r="B1" s="1453"/>
      <c r="C1" s="1453"/>
      <c r="D1" s="1453"/>
      <c r="E1" s="1453"/>
      <c r="F1" s="1453"/>
      <c r="G1" s="1453"/>
    </row>
    <row r="2" spans="1:7" ht="26.25" customHeight="1">
      <c r="A2" s="876"/>
      <c r="B2" s="876"/>
      <c r="C2" s="876"/>
      <c r="D2" s="876"/>
      <c r="E2" s="876"/>
      <c r="F2" s="876"/>
      <c r="G2" s="876"/>
    </row>
    <row r="3" spans="1:7" ht="39" customHeight="1">
      <c r="A3" s="1454" t="s">
        <v>1195</v>
      </c>
      <c r="B3" s="1455"/>
      <c r="C3" s="878"/>
      <c r="D3" s="878" t="s">
        <v>1258</v>
      </c>
      <c r="E3" s="878" t="s">
        <v>1196</v>
      </c>
      <c r="F3" s="878" t="s">
        <v>1197</v>
      </c>
      <c r="G3" s="879" t="s">
        <v>1198</v>
      </c>
    </row>
    <row r="4" spans="1:7" ht="39" customHeight="1">
      <c r="A4" s="1458" t="s">
        <v>1199</v>
      </c>
      <c r="B4" s="1484"/>
      <c r="C4" s="913"/>
      <c r="D4" s="913">
        <f>ROUNDUP(E37,2)</f>
        <v>0.73</v>
      </c>
      <c r="E4" s="740">
        <f>ROUND((C4+D4),0)</f>
        <v>1</v>
      </c>
      <c r="F4" s="739" t="s">
        <v>1200</v>
      </c>
      <c r="G4" s="880"/>
    </row>
    <row r="5" spans="1:7" ht="39" customHeight="1">
      <c r="A5" s="1485" t="s">
        <v>1201</v>
      </c>
      <c r="B5" s="1480"/>
      <c r="C5" s="913"/>
      <c r="D5" s="913">
        <f>E36</f>
        <v>100.4</v>
      </c>
      <c r="E5" s="881">
        <f>ROUND((C5+D5),0)</f>
        <v>100</v>
      </c>
      <c r="F5" s="735" t="s">
        <v>1202</v>
      </c>
      <c r="G5" s="880"/>
    </row>
    <row r="6" spans="1:7" ht="39" customHeight="1">
      <c r="A6" s="737" t="s">
        <v>1203</v>
      </c>
      <c r="B6" s="735" t="s">
        <v>1205</v>
      </c>
      <c r="C6" s="882"/>
      <c r="D6" s="882">
        <f>D5</f>
        <v>100.4</v>
      </c>
      <c r="E6" s="881">
        <f t="shared" ref="E6" si="0">ROUND((C6+D6),0)</f>
        <v>100</v>
      </c>
      <c r="F6" s="735" t="s">
        <v>1206</v>
      </c>
      <c r="G6" s="883"/>
    </row>
    <row r="7" spans="1:7" ht="39" customHeight="1">
      <c r="A7" s="1456" t="s">
        <v>1207</v>
      </c>
      <c r="B7" s="735" t="s">
        <v>1209</v>
      </c>
      <c r="C7" s="882"/>
      <c r="D7" s="882">
        <f>D4*2.3</f>
        <v>1.6789999999999998</v>
      </c>
      <c r="E7" s="882">
        <f>ROUND((C7+D7),3)</f>
        <v>1.679</v>
      </c>
      <c r="F7" s="735" t="s">
        <v>1211</v>
      </c>
      <c r="G7" s="883" t="s">
        <v>1212</v>
      </c>
    </row>
    <row r="8" spans="1:7" ht="39" customHeight="1">
      <c r="A8" s="1456"/>
      <c r="B8" s="735" t="s">
        <v>1213</v>
      </c>
      <c r="C8" s="882"/>
      <c r="D8" s="882">
        <f>E35</f>
        <v>3.0722400000000003</v>
      </c>
      <c r="E8" s="882">
        <f t="shared" ref="E8" si="1">ROUND((C8+D8),3)</f>
        <v>3.0720000000000001</v>
      </c>
      <c r="F8" s="735" t="s">
        <v>1214</v>
      </c>
      <c r="G8" s="883"/>
    </row>
    <row r="9" spans="1:7" ht="39" customHeight="1">
      <c r="A9" s="1456" t="s">
        <v>1215</v>
      </c>
      <c r="B9" s="1483"/>
      <c r="C9" s="882"/>
      <c r="D9" s="882">
        <f>E38+E39+E40</f>
        <v>5.395500000000001E-2</v>
      </c>
      <c r="E9" s="882">
        <f>ROUND(((C9+D9)),3)</f>
        <v>5.3999999999999999E-2</v>
      </c>
      <c r="F9" s="735" t="s">
        <v>1214</v>
      </c>
      <c r="G9" s="883"/>
    </row>
    <row r="10" spans="1:7" ht="39" customHeight="1">
      <c r="A10" s="884"/>
      <c r="B10" s="885"/>
      <c r="C10" s="885"/>
      <c r="D10" s="885"/>
      <c r="E10" s="885"/>
      <c r="F10" s="885"/>
      <c r="G10" s="886"/>
    </row>
    <row r="11" spans="1:7" ht="21" customHeight="1"/>
    <row r="12" spans="1:7" ht="34.5" hidden="1" customHeight="1">
      <c r="A12" s="1453" t="s">
        <v>1216</v>
      </c>
      <c r="B12" s="1453"/>
      <c r="C12" s="1453"/>
      <c r="D12" s="1453"/>
      <c r="E12" s="1453"/>
      <c r="F12" s="1453"/>
      <c r="G12" s="1453"/>
    </row>
    <row r="13" spans="1:7" ht="19.5" hidden="1" customHeight="1"/>
    <row r="14" spans="1:7" ht="42" hidden="1" customHeight="1"/>
    <row r="15" spans="1:7" ht="50.25" hidden="1" customHeight="1"/>
    <row r="16" spans="1:7" ht="50.25" hidden="1" customHeight="1"/>
    <row r="17" spans="1:11" ht="50.25" hidden="1" customHeight="1"/>
    <row r="18" spans="1:11" ht="47.25" hidden="1" customHeight="1">
      <c r="C18" s="1459"/>
      <c r="D18" s="1459"/>
      <c r="E18" s="1459"/>
      <c r="F18" s="877"/>
    </row>
    <row r="19" spans="1:11" hidden="1"/>
    <row r="20" spans="1:11" ht="30" hidden="1" customHeight="1">
      <c r="A20" s="1454" t="s">
        <v>1195</v>
      </c>
      <c r="B20" s="1455"/>
      <c r="C20" s="878" t="s">
        <v>1218</v>
      </c>
      <c r="D20" s="878" t="s">
        <v>1220</v>
      </c>
      <c r="E20" s="878" t="s">
        <v>1221</v>
      </c>
      <c r="F20" s="878" t="s">
        <v>1197</v>
      </c>
      <c r="G20" s="879" t="s">
        <v>1198</v>
      </c>
    </row>
    <row r="21" spans="1:11" ht="34.5" hidden="1" customHeight="1">
      <c r="A21" s="1457" t="s">
        <v>1223</v>
      </c>
      <c r="B21" s="739" t="s">
        <v>1224</v>
      </c>
      <c r="C21" s="887">
        <f>E50</f>
        <v>6.12</v>
      </c>
      <c r="D21" s="739"/>
      <c r="E21" s="913">
        <f>C21*D21/1000</f>
        <v>0</v>
      </c>
      <c r="F21" s="739" t="s">
        <v>1214</v>
      </c>
      <c r="G21" s="880"/>
      <c r="J21" s="214" t="s">
        <v>1225</v>
      </c>
      <c r="K21" s="214" t="s">
        <v>1226</v>
      </c>
    </row>
    <row r="22" spans="1:11" ht="34.5" hidden="1" customHeight="1">
      <c r="A22" s="1458"/>
      <c r="B22" s="739" t="s">
        <v>1228</v>
      </c>
      <c r="C22" s="887">
        <v>0.2</v>
      </c>
      <c r="D22" s="739"/>
      <c r="E22" s="913">
        <f>C22*D22</f>
        <v>0</v>
      </c>
      <c r="F22" s="888" t="s">
        <v>1200</v>
      </c>
      <c r="G22" s="880"/>
    </row>
    <row r="23" spans="1:11" ht="30" hidden="1" customHeight="1">
      <c r="A23" s="1456" t="s">
        <v>1230</v>
      </c>
      <c r="B23" s="735" t="s">
        <v>1231</v>
      </c>
      <c r="C23" s="882">
        <f>E60</f>
        <v>9.1125000000000012E-2</v>
      </c>
      <c r="D23" s="735"/>
      <c r="E23" s="882">
        <f>C23*D23</f>
        <v>0</v>
      </c>
      <c r="F23" s="888" t="s">
        <v>1056</v>
      </c>
      <c r="G23" s="883"/>
    </row>
    <row r="24" spans="1:11" ht="30" hidden="1" customHeight="1">
      <c r="A24" s="1456"/>
      <c r="B24" s="735" t="s">
        <v>1232</v>
      </c>
      <c r="C24" s="882">
        <f>E61</f>
        <v>9.7650000000000006</v>
      </c>
      <c r="D24" s="881"/>
      <c r="E24" s="882">
        <f>C24*D24/1000</f>
        <v>0</v>
      </c>
      <c r="F24" s="735" t="s">
        <v>1210</v>
      </c>
      <c r="G24" s="883"/>
    </row>
    <row r="25" spans="1:11" ht="30" hidden="1" customHeight="1">
      <c r="A25" s="1456" t="s">
        <v>1233</v>
      </c>
      <c r="B25" s="735" t="s">
        <v>1234</v>
      </c>
      <c r="C25" s="882">
        <f>E51</f>
        <v>0.56625000000000003</v>
      </c>
      <c r="D25" s="881"/>
      <c r="E25" s="882">
        <f>C25*D25/1000</f>
        <v>0</v>
      </c>
      <c r="F25" s="735" t="s">
        <v>1210</v>
      </c>
      <c r="G25" s="883"/>
    </row>
    <row r="26" spans="1:11" ht="30" hidden="1" customHeight="1">
      <c r="A26" s="1464"/>
      <c r="B26" s="736" t="s">
        <v>1235</v>
      </c>
      <c r="C26" s="889">
        <f>E52</f>
        <v>1.5787500000000001</v>
      </c>
      <c r="D26" s="736"/>
      <c r="E26" s="889">
        <f>C26*D26/1000</f>
        <v>0</v>
      </c>
      <c r="F26" s="736" t="s">
        <v>1210</v>
      </c>
      <c r="G26" s="890"/>
    </row>
    <row r="27" spans="1:11" ht="34.5" customHeight="1">
      <c r="A27" s="1453" t="s">
        <v>1236</v>
      </c>
      <c r="B27" s="1453"/>
      <c r="C27" s="1453"/>
      <c r="D27" s="1453"/>
      <c r="E27" s="1453"/>
      <c r="F27" s="1453"/>
      <c r="G27" s="1453"/>
    </row>
    <row r="28" spans="1:11" ht="50.25" customHeight="1"/>
    <row r="29" spans="1:11" ht="50.25" customHeight="1"/>
    <row r="30" spans="1:11" ht="50.25" customHeight="1"/>
    <row r="31" spans="1:11" ht="50.25" customHeight="1"/>
    <row r="32" spans="1:11" ht="86.25" customHeight="1"/>
    <row r="33" spans="1:7" ht="17.25" customHeight="1">
      <c r="C33" s="1459"/>
      <c r="D33" s="1459"/>
      <c r="E33" s="1459"/>
      <c r="F33" s="877"/>
    </row>
    <row r="34" spans="1:7" ht="30" customHeight="1">
      <c r="A34" s="1454" t="s">
        <v>1134</v>
      </c>
      <c r="B34" s="1455"/>
      <c r="C34" s="878" t="s">
        <v>1217</v>
      </c>
      <c r="D34" s="878" t="s">
        <v>1219</v>
      </c>
      <c r="E34" s="878" t="s">
        <v>1136</v>
      </c>
      <c r="F34" s="878" t="s">
        <v>132</v>
      </c>
      <c r="G34" s="879" t="s">
        <v>60</v>
      </c>
    </row>
    <row r="35" spans="1:7" ht="34.5" customHeight="1">
      <c r="A35" s="1457" t="s">
        <v>1222</v>
      </c>
      <c r="B35" s="739" t="s">
        <v>1204</v>
      </c>
      <c r="C35" s="887">
        <f>E50</f>
        <v>6.12</v>
      </c>
      <c r="D35" s="739">
        <v>502</v>
      </c>
      <c r="E35" s="913">
        <f>C35*D35/1000</f>
        <v>3.0722400000000003</v>
      </c>
      <c r="F35" s="739" t="s">
        <v>1210</v>
      </c>
      <c r="G35" s="880"/>
    </row>
    <row r="36" spans="1:7" ht="34.5" customHeight="1">
      <c r="A36" s="1458"/>
      <c r="B36" s="739" t="s">
        <v>1227</v>
      </c>
      <c r="C36" s="887">
        <v>0.2</v>
      </c>
      <c r="D36" s="739">
        <f>D35</f>
        <v>502</v>
      </c>
      <c r="E36" s="891">
        <f>C36*D36</f>
        <v>100.4</v>
      </c>
      <c r="F36" s="888" t="s">
        <v>1056</v>
      </c>
      <c r="G36" s="880"/>
    </row>
    <row r="37" spans="1:7" ht="30" customHeight="1">
      <c r="A37" s="1456" t="s">
        <v>1229</v>
      </c>
      <c r="B37" s="735" t="s">
        <v>1208</v>
      </c>
      <c r="C37" s="882">
        <f>E60</f>
        <v>9.1125000000000012E-2</v>
      </c>
      <c r="D37" s="735">
        <v>8</v>
      </c>
      <c r="E37" s="882">
        <f>C37*D37</f>
        <v>0.72900000000000009</v>
      </c>
      <c r="F37" s="888" t="s">
        <v>1056</v>
      </c>
      <c r="G37" s="883"/>
    </row>
    <row r="38" spans="1:7" ht="30" customHeight="1">
      <c r="A38" s="1456"/>
      <c r="B38" s="735" t="s">
        <v>1232</v>
      </c>
      <c r="C38" s="882">
        <f>E61</f>
        <v>9.7650000000000006</v>
      </c>
      <c r="D38" s="881">
        <v>4</v>
      </c>
      <c r="E38" s="882">
        <f>C38*D38/1000</f>
        <v>3.9060000000000004E-2</v>
      </c>
      <c r="F38" s="735" t="s">
        <v>1210</v>
      </c>
      <c r="G38" s="883"/>
    </row>
    <row r="39" spans="1:7" ht="30" customHeight="1">
      <c r="A39" s="1456" t="s">
        <v>1233</v>
      </c>
      <c r="B39" s="735" t="s">
        <v>1234</v>
      </c>
      <c r="C39" s="882">
        <f>E51</f>
        <v>0.56625000000000003</v>
      </c>
      <c r="D39" s="881">
        <v>4</v>
      </c>
      <c r="E39" s="882">
        <f>C39*D39/1000</f>
        <v>2.2650000000000001E-3</v>
      </c>
      <c r="F39" s="735" t="s">
        <v>1210</v>
      </c>
      <c r="G39" s="883"/>
    </row>
    <row r="40" spans="1:7" ht="30" customHeight="1">
      <c r="A40" s="1464"/>
      <c r="B40" s="736" t="s">
        <v>1235</v>
      </c>
      <c r="C40" s="889">
        <f>E52</f>
        <v>1.5787500000000001</v>
      </c>
      <c r="D40" s="736">
        <v>8</v>
      </c>
      <c r="E40" s="889">
        <f>C40*D40/1000</f>
        <v>1.2630000000000001E-2</v>
      </c>
      <c r="F40" s="736" t="s">
        <v>1210</v>
      </c>
      <c r="G40" s="890"/>
    </row>
    <row r="41" spans="1:7" ht="34.5" customHeight="1">
      <c r="A41" s="1453" t="s">
        <v>1237</v>
      </c>
      <c r="B41" s="1453"/>
      <c r="C41" s="1453"/>
      <c r="D41" s="1453"/>
      <c r="E41" s="1453"/>
      <c r="F41" s="1453"/>
      <c r="G41" s="1453"/>
    </row>
    <row r="42" spans="1:7" ht="50.25" customHeight="1">
      <c r="A42" s="307"/>
      <c r="B42" s="307"/>
      <c r="C42" s="307"/>
      <c r="D42" s="307"/>
      <c r="E42" s="307"/>
      <c r="F42" s="307"/>
      <c r="G42" s="307"/>
    </row>
    <row r="43" spans="1:7" ht="50.25" customHeight="1">
      <c r="A43" s="1461"/>
      <c r="B43" s="914"/>
      <c r="C43" s="307"/>
      <c r="D43" s="307"/>
      <c r="E43" s="307"/>
      <c r="F43" s="307"/>
      <c r="G43" s="307"/>
    </row>
    <row r="44" spans="1:7" ht="50.25" customHeight="1">
      <c r="A44" s="1461"/>
      <c r="B44" s="307"/>
      <c r="C44" s="307"/>
      <c r="D44" s="307"/>
      <c r="E44" s="307"/>
      <c r="F44" s="307"/>
      <c r="G44" s="307"/>
    </row>
    <row r="45" spans="1:7" ht="50.25" customHeight="1">
      <c r="A45" s="1461"/>
      <c r="B45" s="307"/>
      <c r="C45" s="307"/>
      <c r="D45" s="307"/>
      <c r="E45" s="307"/>
      <c r="F45" s="307"/>
      <c r="G45" s="307"/>
    </row>
    <row r="46" spans="1:7" ht="28.5" customHeight="1">
      <c r="A46" s="307"/>
      <c r="B46" s="307"/>
      <c r="C46" s="307"/>
      <c r="D46" s="307"/>
      <c r="E46" s="307"/>
      <c r="F46" s="307"/>
      <c r="G46" s="307"/>
    </row>
    <row r="47" spans="1:7" ht="25.5" customHeight="1">
      <c r="A47" s="1454" t="s">
        <v>1238</v>
      </c>
      <c r="B47" s="1455"/>
      <c r="C47" s="1473" t="s">
        <v>1239</v>
      </c>
      <c r="D47" s="1473"/>
      <c r="E47" s="912" t="s">
        <v>1240</v>
      </c>
      <c r="F47" s="912" t="s">
        <v>132</v>
      </c>
      <c r="G47" s="915" t="s">
        <v>60</v>
      </c>
    </row>
    <row r="48" spans="1:7" ht="36.75" customHeight="1">
      <c r="A48" s="1474" t="s">
        <v>1241</v>
      </c>
      <c r="B48" s="912" t="s">
        <v>1242</v>
      </c>
      <c r="C48" s="1475" t="s">
        <v>1243</v>
      </c>
      <c r="D48" s="1476"/>
      <c r="E48" s="916">
        <f>1*1*0.02*150</f>
        <v>3</v>
      </c>
      <c r="F48" s="1467" t="s">
        <v>1244</v>
      </c>
      <c r="G48" s="1469" t="s">
        <v>1245</v>
      </c>
    </row>
    <row r="49" spans="1:7" ht="36.75" customHeight="1">
      <c r="A49" s="1456"/>
      <c r="B49" s="735" t="s">
        <v>1246</v>
      </c>
      <c r="C49" s="1479" t="s">
        <v>1247</v>
      </c>
      <c r="D49" s="1480"/>
      <c r="E49" s="882">
        <f>2.6*1.2</f>
        <v>3.12</v>
      </c>
      <c r="F49" s="1477"/>
      <c r="G49" s="1478"/>
    </row>
    <row r="50" spans="1:7" ht="36.75" customHeight="1">
      <c r="A50" s="1464"/>
      <c r="B50" s="736" t="s">
        <v>349</v>
      </c>
      <c r="C50" s="1481"/>
      <c r="D50" s="1482"/>
      <c r="E50" s="889">
        <f>SUM(E48:E49)</f>
        <v>6.12</v>
      </c>
      <c r="F50" s="1468"/>
      <c r="G50" s="1470"/>
    </row>
    <row r="51" spans="1:7" ht="30" customHeight="1">
      <c r="A51" s="1456" t="s">
        <v>1233</v>
      </c>
      <c r="B51" s="735" t="s">
        <v>1234</v>
      </c>
      <c r="C51" s="1465" t="s">
        <v>1248</v>
      </c>
      <c r="D51" s="1466"/>
      <c r="E51" s="916">
        <f>3.75*15.1/100</f>
        <v>0.56625000000000003</v>
      </c>
      <c r="F51" s="1467" t="s">
        <v>1244</v>
      </c>
      <c r="G51" s="1469" t="s">
        <v>1249</v>
      </c>
    </row>
    <row r="52" spans="1:7" ht="30" customHeight="1">
      <c r="A52" s="1464"/>
      <c r="B52" s="736" t="s">
        <v>1235</v>
      </c>
      <c r="C52" s="1471" t="s">
        <v>1250</v>
      </c>
      <c r="D52" s="1472"/>
      <c r="E52" s="889">
        <f>3.75*42.1/100</f>
        <v>1.5787500000000001</v>
      </c>
      <c r="F52" s="1468"/>
      <c r="G52" s="1470"/>
    </row>
    <row r="53" spans="1:7" ht="34.5" customHeight="1">
      <c r="A53" s="1453" t="s">
        <v>1251</v>
      </c>
      <c r="B53" s="1453"/>
      <c r="C53" s="1453"/>
      <c r="D53" s="1453"/>
      <c r="E53" s="1453"/>
      <c r="F53" s="1453"/>
      <c r="G53" s="1453"/>
    </row>
    <row r="54" spans="1:7" ht="30.75" customHeight="1">
      <c r="A54" s="1461"/>
      <c r="B54" s="914"/>
      <c r="C54" s="307"/>
      <c r="D54" s="307"/>
      <c r="E54" s="307"/>
      <c r="F54" s="307"/>
      <c r="G54" s="307"/>
    </row>
    <row r="55" spans="1:7" ht="50.25" customHeight="1">
      <c r="A55" s="1461"/>
      <c r="B55" s="307"/>
      <c r="C55" s="307"/>
      <c r="D55" s="307"/>
      <c r="E55" s="307"/>
      <c r="F55" s="307"/>
      <c r="G55" s="307"/>
    </row>
    <row r="56" spans="1:7" ht="50.25" customHeight="1">
      <c r="A56" s="1461"/>
      <c r="B56" s="307"/>
      <c r="C56" s="307"/>
      <c r="D56" s="307"/>
      <c r="E56" s="307"/>
      <c r="F56" s="307"/>
      <c r="G56" s="307"/>
    </row>
    <row r="57" spans="1:7" ht="50.25" customHeight="1">
      <c r="A57" s="307"/>
      <c r="B57" s="307"/>
      <c r="C57" s="307"/>
      <c r="D57" s="307"/>
      <c r="E57" s="307"/>
      <c r="F57" s="307"/>
      <c r="G57" s="307"/>
    </row>
    <row r="58" spans="1:7" ht="83.25" customHeight="1">
      <c r="A58" s="307"/>
      <c r="B58" s="307"/>
      <c r="C58" s="307"/>
      <c r="D58" s="307"/>
      <c r="E58" s="307"/>
      <c r="F58" s="307"/>
      <c r="G58" s="307"/>
    </row>
    <row r="59" spans="1:7" ht="25.5" customHeight="1">
      <c r="A59" s="1462" t="s">
        <v>1238</v>
      </c>
      <c r="B59" s="1463"/>
      <c r="C59" s="1462" t="s">
        <v>1239</v>
      </c>
      <c r="D59" s="1463"/>
      <c r="E59" s="911" t="s">
        <v>1240</v>
      </c>
      <c r="F59" s="878" t="s">
        <v>132</v>
      </c>
      <c r="G59" s="879" t="s">
        <v>60</v>
      </c>
    </row>
    <row r="60" spans="1:7" ht="50.25" customHeight="1">
      <c r="A60" s="1458" t="s">
        <v>1229</v>
      </c>
      <c r="B60" s="917" t="s">
        <v>1252</v>
      </c>
      <c r="C60" s="737" t="s">
        <v>1253</v>
      </c>
      <c r="D60" s="880" t="s">
        <v>1254</v>
      </c>
      <c r="E60" s="918">
        <f>0.45*0.45*0.45</f>
        <v>9.1125000000000012E-2</v>
      </c>
      <c r="F60" s="919" t="s">
        <v>1056</v>
      </c>
      <c r="G60" s="880" t="s">
        <v>1249</v>
      </c>
    </row>
    <row r="61" spans="1:7" ht="50.25" customHeight="1">
      <c r="A61" s="1464"/>
      <c r="B61" s="920" t="s">
        <v>1255</v>
      </c>
      <c r="C61" s="738" t="s">
        <v>1256</v>
      </c>
      <c r="D61" s="921" t="s">
        <v>1257</v>
      </c>
      <c r="E61" s="922">
        <f>0.31*31.5</f>
        <v>9.7650000000000006</v>
      </c>
      <c r="F61" s="736" t="s">
        <v>1244</v>
      </c>
      <c r="G61" s="921" t="s">
        <v>1249</v>
      </c>
    </row>
    <row r="62" spans="1:7">
      <c r="A62" s="307"/>
      <c r="B62" s="307"/>
      <c r="C62" s="307"/>
      <c r="D62" s="307"/>
      <c r="E62" s="307"/>
      <c r="F62" s="307"/>
      <c r="G62" s="307"/>
    </row>
  </sheetData>
  <mergeCells count="38">
    <mergeCell ref="A9:B9"/>
    <mergeCell ref="A1:G1"/>
    <mergeCell ref="A3:B3"/>
    <mergeCell ref="A4:B4"/>
    <mergeCell ref="A5:B5"/>
    <mergeCell ref="A7:A8"/>
    <mergeCell ref="A39:A40"/>
    <mergeCell ref="A12:G12"/>
    <mergeCell ref="C18:E18"/>
    <mergeCell ref="A20:B20"/>
    <mergeCell ref="A21:A22"/>
    <mergeCell ref="A23:A24"/>
    <mergeCell ref="A25:A26"/>
    <mergeCell ref="A27:G27"/>
    <mergeCell ref="C33:E33"/>
    <mergeCell ref="A34:B34"/>
    <mergeCell ref="A35:A36"/>
    <mergeCell ref="A37:A38"/>
    <mergeCell ref="F51:F52"/>
    <mergeCell ref="G51:G52"/>
    <mergeCell ref="C52:D52"/>
    <mergeCell ref="A53:G53"/>
    <mergeCell ref="A41:G41"/>
    <mergeCell ref="A43:A45"/>
    <mergeCell ref="A47:B47"/>
    <mergeCell ref="C47:D47"/>
    <mergeCell ref="A48:A50"/>
    <mergeCell ref="C48:D48"/>
    <mergeCell ref="F48:F50"/>
    <mergeCell ref="G48:G50"/>
    <mergeCell ref="C49:D49"/>
    <mergeCell ref="C50:D50"/>
    <mergeCell ref="A54:A56"/>
    <mergeCell ref="A59:B59"/>
    <mergeCell ref="C59:D59"/>
    <mergeCell ref="A60:A61"/>
    <mergeCell ref="A51:A52"/>
    <mergeCell ref="C51:D51"/>
  </mergeCells>
  <phoneticPr fontId="5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landscape" r:id="rId1"/>
  <headerFooter alignWithMargins="0"/>
  <rowBreaks count="4" manualBreakCount="4">
    <brk id="11" max="5" man="1"/>
    <brk id="26" max="6" man="1"/>
    <brk id="40" max="6" man="1"/>
    <brk id="52" max="6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1"/>
  <dimension ref="A12:O12"/>
  <sheetViews>
    <sheetView view="pageBreakPreview" zoomScale="60" zoomScaleNormal="100" workbookViewId="0">
      <selection activeCell="J10" sqref="J10"/>
    </sheetView>
  </sheetViews>
  <sheetFormatPr defaultColWidth="7.109375" defaultRowHeight="12"/>
  <cols>
    <col min="1" max="16384" width="7.109375" style="79"/>
  </cols>
  <sheetData>
    <row r="12" spans="1:15" ht="25.5">
      <c r="A12" s="1086" t="s">
        <v>1061</v>
      </c>
      <c r="B12" s="1086"/>
      <c r="C12" s="1086"/>
      <c r="D12" s="1086"/>
      <c r="E12" s="1086"/>
      <c r="F12" s="1086"/>
      <c r="G12" s="1086"/>
      <c r="H12" s="1086"/>
      <c r="I12" s="1086"/>
      <c r="J12" s="1086"/>
      <c r="K12" s="1086"/>
      <c r="L12" s="1086"/>
      <c r="M12" s="1086"/>
      <c r="N12" s="1086"/>
      <c r="O12" s="1086"/>
    </row>
  </sheetData>
  <mergeCells count="1">
    <mergeCell ref="A12:O12"/>
  </mergeCells>
  <phoneticPr fontId="16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">
    <tabColor rgb="FFFF0000"/>
  </sheetPr>
  <dimension ref="A2:N45"/>
  <sheetViews>
    <sheetView showGridLines="0" showZeros="0" view="pageBreakPreview" zoomScaleNormal="100" zoomScaleSheetLayoutView="100" workbookViewId="0">
      <selection activeCell="A42" sqref="A42"/>
    </sheetView>
  </sheetViews>
  <sheetFormatPr defaultRowHeight="35.1" customHeight="1"/>
  <cols>
    <col min="1" max="1" width="6.77734375" style="224" customWidth="1"/>
    <col min="2" max="2" width="25.44140625" style="223" customWidth="1"/>
    <col min="3" max="3" width="16.88671875" style="223" customWidth="1"/>
    <col min="4" max="4" width="3.33203125" style="225" customWidth="1"/>
    <col min="5" max="5" width="3.5546875" style="226" customWidth="1"/>
    <col min="6" max="6" width="4.77734375" style="223" customWidth="1"/>
    <col min="7" max="7" width="9.88671875" style="223" bestFit="1" customWidth="1"/>
    <col min="8" max="8" width="4.77734375" style="223" customWidth="1"/>
    <col min="9" max="9" width="9.88671875" style="223" bestFit="1" customWidth="1"/>
    <col min="10" max="10" width="4.77734375" style="223" customWidth="1"/>
    <col min="11" max="11" width="9.88671875" style="223" bestFit="1" customWidth="1"/>
    <col min="12" max="12" width="4.77734375" style="223" customWidth="1"/>
    <col min="13" max="13" width="9.88671875" style="223" bestFit="1" customWidth="1"/>
    <col min="14" max="16384" width="8.88671875" style="223"/>
  </cols>
  <sheetData>
    <row r="2" spans="1:14" s="216" customFormat="1" ht="20.100000000000001" customHeight="1">
      <c r="A2" s="1488" t="s">
        <v>151</v>
      </c>
      <c r="B2" s="1488" t="s">
        <v>152</v>
      </c>
      <c r="C2" s="1488" t="s">
        <v>153</v>
      </c>
      <c r="D2" s="1490" t="s">
        <v>1106</v>
      </c>
      <c r="E2" s="1487" t="s">
        <v>132</v>
      </c>
      <c r="F2" s="1487" t="s">
        <v>155</v>
      </c>
      <c r="G2" s="1487"/>
      <c r="H2" s="1487" t="s">
        <v>156</v>
      </c>
      <c r="I2" s="1487"/>
      <c r="J2" s="1486" t="s">
        <v>157</v>
      </c>
      <c r="K2" s="1487"/>
      <c r="L2" s="1487" t="s">
        <v>158</v>
      </c>
      <c r="M2" s="1487"/>
      <c r="N2" s="215"/>
    </row>
    <row r="3" spans="1:14" s="216" customFormat="1" ht="20.100000000000001" customHeight="1">
      <c r="A3" s="1489"/>
      <c r="B3" s="1489"/>
      <c r="C3" s="1489"/>
      <c r="D3" s="1491"/>
      <c r="E3" s="1492"/>
      <c r="F3" s="218" t="s">
        <v>159</v>
      </c>
      <c r="G3" s="219" t="s">
        <v>160</v>
      </c>
      <c r="H3" s="220" t="s">
        <v>159</v>
      </c>
      <c r="I3" s="221" t="s">
        <v>160</v>
      </c>
      <c r="J3" s="497" t="s">
        <v>159</v>
      </c>
      <c r="K3" s="219" t="s">
        <v>160</v>
      </c>
      <c r="L3" s="220" t="s">
        <v>159</v>
      </c>
      <c r="M3" s="221" t="s">
        <v>160</v>
      </c>
      <c r="N3" s="215"/>
    </row>
    <row r="4" spans="1:14" s="222" customFormat="1" ht="21" hidden="1" customHeight="1">
      <c r="A4" s="799"/>
      <c r="B4" s="482"/>
      <c r="C4" s="482"/>
      <c r="D4" s="483"/>
      <c r="E4" s="484"/>
      <c r="F4" s="485"/>
      <c r="G4" s="486"/>
      <c r="H4" s="487"/>
      <c r="I4" s="488"/>
      <c r="J4" s="485"/>
      <c r="K4" s="486"/>
      <c r="L4" s="487"/>
      <c r="M4" s="488"/>
    </row>
    <row r="5" spans="1:14" s="222" customFormat="1" ht="21" hidden="1" customHeight="1">
      <c r="A5" s="800"/>
      <c r="B5" s="489"/>
      <c r="C5" s="489"/>
      <c r="D5" s="490"/>
      <c r="E5" s="491"/>
      <c r="F5" s="492"/>
      <c r="G5" s="493"/>
      <c r="H5" s="494"/>
      <c r="I5" s="495"/>
      <c r="J5" s="492"/>
      <c r="K5" s="493"/>
      <c r="L5" s="494"/>
      <c r="M5" s="495"/>
    </row>
    <row r="6" spans="1:14" s="222" customFormat="1" ht="21" hidden="1" customHeight="1">
      <c r="A6" s="800"/>
      <c r="B6" s="489"/>
      <c r="C6" s="489"/>
      <c r="D6" s="490"/>
      <c r="E6" s="491"/>
      <c r="F6" s="492"/>
      <c r="G6" s="493"/>
      <c r="H6" s="494"/>
      <c r="I6" s="495"/>
      <c r="J6" s="492"/>
      <c r="K6" s="493"/>
      <c r="L6" s="494"/>
      <c r="M6" s="495"/>
    </row>
    <row r="7" spans="1:14" s="222" customFormat="1" ht="21" hidden="1" customHeight="1">
      <c r="A7" s="800" t="s">
        <v>358</v>
      </c>
      <c r="B7" s="489" t="e">
        <f>일위대가!#REF!</f>
        <v>#REF!</v>
      </c>
      <c r="C7" s="489" t="s">
        <v>1092</v>
      </c>
      <c r="D7" s="490">
        <v>1</v>
      </c>
      <c r="E7" s="491" t="s">
        <v>42</v>
      </c>
      <c r="F7" s="492"/>
      <c r="G7" s="493" t="e">
        <f t="shared" ref="G7:G42" si="0">I7+K7+M7</f>
        <v>#REF!</v>
      </c>
      <c r="H7" s="494" t="e">
        <f>일위대가!#REF!</f>
        <v>#REF!</v>
      </c>
      <c r="I7" s="495" t="e">
        <f>일위대가!#REF!</f>
        <v>#REF!</v>
      </c>
      <c r="J7" s="492" t="e">
        <f>일위대가!#REF!</f>
        <v>#REF!</v>
      </c>
      <c r="K7" s="493" t="e">
        <f>일위대가!#REF!</f>
        <v>#REF!</v>
      </c>
      <c r="L7" s="494" t="e">
        <f>일위대가!#REF!</f>
        <v>#REF!</v>
      </c>
      <c r="M7" s="495" t="e">
        <f>일위대가!#REF!</f>
        <v>#REF!</v>
      </c>
    </row>
    <row r="8" spans="1:14" s="222" customFormat="1" ht="21" hidden="1" customHeight="1">
      <c r="A8" s="800" t="s">
        <v>1018</v>
      </c>
      <c r="B8" s="489" t="str">
        <f>일위대가!C4</f>
        <v>사토장 준설토 운반</v>
      </c>
      <c r="C8" s="489" t="s">
        <v>1034</v>
      </c>
      <c r="D8" s="490">
        <v>1</v>
      </c>
      <c r="E8" s="491" t="s">
        <v>42</v>
      </c>
      <c r="F8" s="492"/>
      <c r="G8" s="493">
        <f t="shared" si="0"/>
        <v>5938.0860573715809</v>
      </c>
      <c r="H8" s="494" t="e">
        <f>일위대가!#REF!</f>
        <v>#REF!</v>
      </c>
      <c r="I8" s="495">
        <f>일위대가!I6</f>
        <v>3561</v>
      </c>
      <c r="J8" s="492" t="e">
        <f>일위대가!#REF!</f>
        <v>#REF!</v>
      </c>
      <c r="K8" s="493">
        <f>일위대가!K6</f>
        <v>1128.0860573715811</v>
      </c>
      <c r="L8" s="494" t="e">
        <f>일위대가!#REF!</f>
        <v>#REF!</v>
      </c>
      <c r="M8" s="495">
        <f>일위대가!M6</f>
        <v>1249</v>
      </c>
    </row>
    <row r="9" spans="1:14" s="222" customFormat="1" ht="21" hidden="1" customHeight="1">
      <c r="A9" s="800" t="s">
        <v>1007</v>
      </c>
      <c r="B9" s="489" t="e">
        <f>일위대가!#REF!</f>
        <v>#REF!</v>
      </c>
      <c r="C9" s="489" t="s">
        <v>1014</v>
      </c>
      <c r="D9" s="490">
        <v>1</v>
      </c>
      <c r="E9" s="491" t="s">
        <v>42</v>
      </c>
      <c r="F9" s="492"/>
      <c r="G9" s="493" t="e">
        <f t="shared" si="0"/>
        <v>#REF!</v>
      </c>
      <c r="H9" s="494" t="e">
        <f>일위대가!#REF!</f>
        <v>#REF!</v>
      </c>
      <c r="I9" s="496" t="e">
        <f>일위대가!#REF!</f>
        <v>#REF!</v>
      </c>
      <c r="J9" s="492" t="e">
        <f>일위대가!#REF!</f>
        <v>#REF!</v>
      </c>
      <c r="K9" s="493" t="e">
        <f>일위대가!#REF!</f>
        <v>#REF!</v>
      </c>
      <c r="L9" s="494" t="e">
        <f>일위대가!#REF!</f>
        <v>#REF!</v>
      </c>
      <c r="M9" s="496" t="e">
        <f>일위대가!#REF!</f>
        <v>#REF!</v>
      </c>
    </row>
    <row r="10" spans="1:14" s="222" customFormat="1" ht="21" hidden="1" customHeight="1">
      <c r="A10" s="800" t="s">
        <v>496</v>
      </c>
      <c r="B10" s="489" t="e">
        <f>일위대가!#REF!</f>
        <v>#REF!</v>
      </c>
      <c r="C10" s="489" t="s">
        <v>675</v>
      </c>
      <c r="D10" s="490">
        <v>1</v>
      </c>
      <c r="E10" s="491" t="s">
        <v>42</v>
      </c>
      <c r="F10" s="492"/>
      <c r="G10" s="493" t="e">
        <f t="shared" si="0"/>
        <v>#REF!</v>
      </c>
      <c r="H10" s="494" t="e">
        <f>일위대가!#REF!</f>
        <v>#REF!</v>
      </c>
      <c r="I10" s="496" t="e">
        <f>일위대가!#REF!</f>
        <v>#REF!</v>
      </c>
      <c r="J10" s="492" t="e">
        <f>일위대가!#REF!</f>
        <v>#REF!</v>
      </c>
      <c r="K10" s="493" t="e">
        <f>일위대가!#REF!</f>
        <v>#REF!</v>
      </c>
      <c r="L10" s="494" t="e">
        <f>일위대가!#REF!</f>
        <v>#REF!</v>
      </c>
      <c r="M10" s="496" t="e">
        <f>일위대가!#REF!</f>
        <v>#REF!</v>
      </c>
    </row>
    <row r="11" spans="1:14" s="222" customFormat="1" ht="21" hidden="1" customHeight="1">
      <c r="A11" s="800" t="s">
        <v>693</v>
      </c>
      <c r="B11" s="489" t="e">
        <f>일위대가!#REF!</f>
        <v>#REF!</v>
      </c>
      <c r="C11" s="489" t="s">
        <v>675</v>
      </c>
      <c r="D11" s="490">
        <v>1</v>
      </c>
      <c r="E11" s="491" t="s">
        <v>42</v>
      </c>
      <c r="F11" s="492"/>
      <c r="G11" s="493" t="e">
        <f t="shared" si="0"/>
        <v>#REF!</v>
      </c>
      <c r="H11" s="494" t="e">
        <f>일위대가!#REF!</f>
        <v>#REF!</v>
      </c>
      <c r="I11" s="496" t="e">
        <f>일위대가!#REF!</f>
        <v>#REF!</v>
      </c>
      <c r="J11" s="492" t="e">
        <f>일위대가!#REF!</f>
        <v>#REF!</v>
      </c>
      <c r="K11" s="493" t="e">
        <f>일위대가!#REF!</f>
        <v>#REF!</v>
      </c>
      <c r="L11" s="494" t="e">
        <f>일위대가!#REF!</f>
        <v>#REF!</v>
      </c>
      <c r="M11" s="496" t="e">
        <f>일위대가!#REF!</f>
        <v>#REF!</v>
      </c>
    </row>
    <row r="12" spans="1:14" s="222" customFormat="1" ht="21" hidden="1" customHeight="1">
      <c r="A12" s="800" t="s">
        <v>694</v>
      </c>
      <c r="B12" s="489" t="e">
        <f>일위대가!#REF!</f>
        <v>#REF!</v>
      </c>
      <c r="C12" s="489" t="s">
        <v>676</v>
      </c>
      <c r="D12" s="490">
        <v>1</v>
      </c>
      <c r="E12" s="491" t="s">
        <v>42</v>
      </c>
      <c r="F12" s="492"/>
      <c r="G12" s="493" t="e">
        <f t="shared" si="0"/>
        <v>#REF!</v>
      </c>
      <c r="H12" s="494" t="e">
        <f>일위대가!#REF!</f>
        <v>#REF!</v>
      </c>
      <c r="I12" s="496" t="e">
        <f>일위대가!#REF!</f>
        <v>#REF!</v>
      </c>
      <c r="J12" s="492" t="e">
        <f>일위대가!#REF!</f>
        <v>#REF!</v>
      </c>
      <c r="K12" s="493" t="e">
        <f>일위대가!#REF!</f>
        <v>#REF!</v>
      </c>
      <c r="L12" s="494" t="e">
        <f>일위대가!#REF!</f>
        <v>#REF!</v>
      </c>
      <c r="M12" s="496" t="e">
        <f>일위대가!#REF!</f>
        <v>#REF!</v>
      </c>
    </row>
    <row r="13" spans="1:14" s="222" customFormat="1" ht="21" hidden="1" customHeight="1">
      <c r="A13" s="800" t="s">
        <v>689</v>
      </c>
      <c r="B13" s="489" t="e">
        <f>일위대가!#REF!</f>
        <v>#REF!</v>
      </c>
      <c r="C13" s="489" t="s">
        <v>676</v>
      </c>
      <c r="D13" s="490">
        <v>1</v>
      </c>
      <c r="E13" s="491" t="s">
        <v>42</v>
      </c>
      <c r="F13" s="492"/>
      <c r="G13" s="493" t="e">
        <f t="shared" si="0"/>
        <v>#REF!</v>
      </c>
      <c r="H13" s="494" t="e">
        <f>일위대가!#REF!</f>
        <v>#REF!</v>
      </c>
      <c r="I13" s="496" t="e">
        <f>일위대가!#REF!</f>
        <v>#REF!</v>
      </c>
      <c r="J13" s="492" t="e">
        <f>일위대가!#REF!</f>
        <v>#REF!</v>
      </c>
      <c r="K13" s="493" t="e">
        <f>일위대가!#REF!</f>
        <v>#REF!</v>
      </c>
      <c r="L13" s="494" t="e">
        <f>일위대가!#REF!</f>
        <v>#REF!</v>
      </c>
      <c r="M13" s="496" t="e">
        <f>일위대가!#REF!</f>
        <v>#REF!</v>
      </c>
    </row>
    <row r="14" spans="1:14" s="222" customFormat="1" ht="21" hidden="1" customHeight="1">
      <c r="A14" s="800" t="s">
        <v>690</v>
      </c>
      <c r="B14" s="489" t="e">
        <f>일위대가!#REF!</f>
        <v>#REF!</v>
      </c>
      <c r="C14" s="489" t="s">
        <v>677</v>
      </c>
      <c r="D14" s="490">
        <v>1</v>
      </c>
      <c r="E14" s="491" t="s">
        <v>42</v>
      </c>
      <c r="F14" s="492"/>
      <c r="G14" s="493" t="e">
        <f t="shared" si="0"/>
        <v>#REF!</v>
      </c>
      <c r="H14" s="494" t="e">
        <f>일위대가!#REF!</f>
        <v>#REF!</v>
      </c>
      <c r="I14" s="496" t="e">
        <f>일위대가!#REF!</f>
        <v>#REF!</v>
      </c>
      <c r="J14" s="492" t="e">
        <f>일위대가!#REF!</f>
        <v>#REF!</v>
      </c>
      <c r="K14" s="493" t="e">
        <f>일위대가!#REF!</f>
        <v>#REF!</v>
      </c>
      <c r="L14" s="494" t="e">
        <f>일위대가!#REF!</f>
        <v>#REF!</v>
      </c>
      <c r="M14" s="496" t="e">
        <f>일위대가!#REF!</f>
        <v>#REF!</v>
      </c>
    </row>
    <row r="15" spans="1:14" s="222" customFormat="1" ht="21" hidden="1" customHeight="1">
      <c r="A15" s="800" t="s">
        <v>691</v>
      </c>
      <c r="B15" s="489" t="e">
        <f>일위대가!#REF!</f>
        <v>#REF!</v>
      </c>
      <c r="C15" s="489" t="s">
        <v>677</v>
      </c>
      <c r="D15" s="490">
        <v>1</v>
      </c>
      <c r="E15" s="491" t="s">
        <v>42</v>
      </c>
      <c r="F15" s="492"/>
      <c r="G15" s="493" t="e">
        <f t="shared" si="0"/>
        <v>#REF!</v>
      </c>
      <c r="H15" s="494">
        <f>일위대가!H4</f>
        <v>0</v>
      </c>
      <c r="I15" s="496" t="e">
        <f>일위대가!#REF!</f>
        <v>#REF!</v>
      </c>
      <c r="J15" s="492">
        <f>일위대가!J4</f>
        <v>0</v>
      </c>
      <c r="K15" s="493" t="e">
        <f>일위대가!#REF!</f>
        <v>#REF!</v>
      </c>
      <c r="L15" s="494">
        <f>일위대가!L4</f>
        <v>0</v>
      </c>
      <c r="M15" s="496" t="e">
        <f>일위대가!#REF!</f>
        <v>#REF!</v>
      </c>
    </row>
    <row r="16" spans="1:14" s="222" customFormat="1" ht="21" hidden="1" customHeight="1">
      <c r="A16" s="800" t="s">
        <v>692</v>
      </c>
      <c r="B16" s="489" t="e">
        <f>일위대가!#REF!</f>
        <v>#REF!</v>
      </c>
      <c r="C16" s="489" t="s">
        <v>678</v>
      </c>
      <c r="D16" s="490">
        <v>1</v>
      </c>
      <c r="E16" s="491" t="s">
        <v>42</v>
      </c>
      <c r="F16" s="492"/>
      <c r="G16" s="493" t="e">
        <f t="shared" si="0"/>
        <v>#REF!</v>
      </c>
      <c r="H16" s="494">
        <f>일위대가!H5</f>
        <v>0</v>
      </c>
      <c r="I16" s="496" t="e">
        <f>일위대가!#REF!</f>
        <v>#REF!</v>
      </c>
      <c r="J16" s="492">
        <f>일위대가!J5</f>
        <v>0</v>
      </c>
      <c r="K16" s="493" t="e">
        <f>일위대가!#REF!</f>
        <v>#REF!</v>
      </c>
      <c r="L16" s="494">
        <f>일위대가!L5</f>
        <v>0</v>
      </c>
      <c r="M16" s="496" t="e">
        <f>일위대가!#REF!</f>
        <v>#REF!</v>
      </c>
    </row>
    <row r="17" spans="1:13" s="222" customFormat="1" ht="21" customHeight="1">
      <c r="A17" s="800" t="str">
        <f>일위대가!B4</f>
        <v>제1호표</v>
      </c>
      <c r="B17" s="489" t="str">
        <f>일위대가!C4</f>
        <v>사토장 준설토 운반</v>
      </c>
      <c r="C17" s="489" t="s">
        <v>1355</v>
      </c>
      <c r="D17" s="490">
        <v>1</v>
      </c>
      <c r="E17" s="491" t="s">
        <v>42</v>
      </c>
      <c r="F17" s="492"/>
      <c r="G17" s="493">
        <f t="shared" si="0"/>
        <v>5938.0860573715809</v>
      </c>
      <c r="H17" s="494">
        <f>일위대가!H6</f>
        <v>0</v>
      </c>
      <c r="I17" s="495">
        <f>일위대가!I6</f>
        <v>3561</v>
      </c>
      <c r="J17" s="492">
        <f>일위대가!J6</f>
        <v>0</v>
      </c>
      <c r="K17" s="493">
        <f>일위대가!K6</f>
        <v>1128.0860573715811</v>
      </c>
      <c r="L17" s="494">
        <f>일위대가!L6</f>
        <v>0</v>
      </c>
      <c r="M17" s="495">
        <f>일위대가!M6</f>
        <v>1249</v>
      </c>
    </row>
    <row r="18" spans="1:13" s="222" customFormat="1" ht="21" hidden="1" customHeight="1">
      <c r="A18" s="800"/>
      <c r="B18" s="489"/>
      <c r="C18" s="489"/>
      <c r="D18" s="490"/>
      <c r="E18" s="491"/>
      <c r="F18" s="492"/>
      <c r="G18" s="493"/>
      <c r="H18" s="494"/>
      <c r="I18" s="495"/>
      <c r="J18" s="492"/>
      <c r="K18" s="493"/>
      <c r="L18" s="494"/>
      <c r="M18" s="495"/>
    </row>
    <row r="19" spans="1:13" s="222" customFormat="1" ht="21" hidden="1" customHeight="1">
      <c r="A19" s="800"/>
      <c r="B19" s="489"/>
      <c r="C19" s="489"/>
      <c r="D19" s="490"/>
      <c r="E19" s="491"/>
      <c r="F19" s="492"/>
      <c r="G19" s="493"/>
      <c r="H19" s="494"/>
      <c r="I19" s="496"/>
      <c r="J19" s="492"/>
      <c r="K19" s="493"/>
      <c r="L19" s="494"/>
      <c r="M19" s="496"/>
    </row>
    <row r="20" spans="1:13" s="222" customFormat="1" ht="21" customHeight="1">
      <c r="A20" s="800" t="str">
        <f>일위대가!B8</f>
        <v>제2호표</v>
      </c>
      <c r="B20" s="489" t="str">
        <f>일위대가!C8</f>
        <v>준설토 굴착 및 적재</v>
      </c>
      <c r="C20" s="489" t="s">
        <v>1014</v>
      </c>
      <c r="D20" s="490">
        <v>1</v>
      </c>
      <c r="E20" s="491" t="s">
        <v>42</v>
      </c>
      <c r="F20" s="492"/>
      <c r="G20" s="493">
        <f t="shared" si="0"/>
        <v>2351</v>
      </c>
      <c r="H20" s="494">
        <f>일위대가!H7</f>
        <v>0</v>
      </c>
      <c r="I20" s="496">
        <f>일위대가!I10</f>
        <v>1338</v>
      </c>
      <c r="J20" s="492">
        <f>일위대가!J7</f>
        <v>0</v>
      </c>
      <c r="K20" s="493">
        <f>일위대가!K10</f>
        <v>469</v>
      </c>
      <c r="L20" s="494">
        <f>일위대가!L7</f>
        <v>0</v>
      </c>
      <c r="M20" s="496">
        <f>일위대가!M10</f>
        <v>544</v>
      </c>
    </row>
    <row r="21" spans="1:13" s="222" customFormat="1" ht="21" customHeight="1">
      <c r="A21" s="800" t="str">
        <f>일위대가!B12</f>
        <v>제3호표</v>
      </c>
      <c r="B21" s="489" t="str">
        <f>일위대가!C12</f>
        <v>사토장 고르기</v>
      </c>
      <c r="C21" s="489" t="s">
        <v>1014</v>
      </c>
      <c r="D21" s="490">
        <v>1</v>
      </c>
      <c r="E21" s="491" t="s">
        <v>42</v>
      </c>
      <c r="F21" s="492"/>
      <c r="G21" s="493">
        <f t="shared" si="0"/>
        <v>1678</v>
      </c>
      <c r="H21" s="494">
        <f>일위대가!H4</f>
        <v>0</v>
      </c>
      <c r="I21" s="496">
        <f>일위대가!I14</f>
        <v>955</v>
      </c>
      <c r="J21" s="492">
        <f>일위대가!J4</f>
        <v>0</v>
      </c>
      <c r="K21" s="493">
        <f>일위대가!K14</f>
        <v>335</v>
      </c>
      <c r="L21" s="494">
        <f>일위대가!L4</f>
        <v>0</v>
      </c>
      <c r="M21" s="496">
        <f>일위대가!M14</f>
        <v>388</v>
      </c>
    </row>
    <row r="22" spans="1:13" s="222" customFormat="1" ht="21" customHeight="1">
      <c r="A22" s="800" t="str">
        <f>일위대가!B16</f>
        <v>제4호표</v>
      </c>
      <c r="B22" s="489" t="str">
        <f>일위대가!C16</f>
        <v>표토제거</v>
      </c>
      <c r="C22" s="489" t="s">
        <v>1014</v>
      </c>
      <c r="D22" s="490">
        <v>1</v>
      </c>
      <c r="E22" s="491" t="s">
        <v>42</v>
      </c>
      <c r="F22" s="492"/>
      <c r="G22" s="493">
        <f t="shared" ref="G22" si="1">I22+K22+M22</f>
        <v>2351</v>
      </c>
      <c r="H22" s="494">
        <f>일위대가!H5</f>
        <v>0</v>
      </c>
      <c r="I22" s="496">
        <f>일위대가!I18</f>
        <v>1338</v>
      </c>
      <c r="J22" s="492">
        <f>일위대가!J5</f>
        <v>0</v>
      </c>
      <c r="K22" s="493">
        <f>일위대가!K18</f>
        <v>469</v>
      </c>
      <c r="L22" s="494">
        <f>일위대가!L5</f>
        <v>0</v>
      </c>
      <c r="M22" s="496">
        <f>일위대가!M18</f>
        <v>544</v>
      </c>
    </row>
    <row r="23" spans="1:13" s="222" customFormat="1" ht="21" customHeight="1">
      <c r="A23" s="800" t="str">
        <f>일위대가!B20</f>
        <v>제5호표</v>
      </c>
      <c r="B23" s="489" t="str">
        <f>일위대가!C20</f>
        <v>표토제거 정지(토사)</v>
      </c>
      <c r="C23" s="489" t="s">
        <v>1014</v>
      </c>
      <c r="D23" s="490">
        <v>1</v>
      </c>
      <c r="E23" s="491" t="s">
        <v>42</v>
      </c>
      <c r="F23" s="492"/>
      <c r="G23" s="493">
        <f t="shared" ref="G23:G24" si="2">I23+K23+M23</f>
        <v>1678</v>
      </c>
      <c r="H23" s="494">
        <f>일위대가!H6</f>
        <v>0</v>
      </c>
      <c r="I23" s="496">
        <f>일위대가!I22</f>
        <v>955</v>
      </c>
      <c r="J23" s="492">
        <f>일위대가!J6</f>
        <v>0</v>
      </c>
      <c r="K23" s="493">
        <f>일위대가!K22</f>
        <v>335</v>
      </c>
      <c r="L23" s="494">
        <f>일위대가!L6</f>
        <v>0</v>
      </c>
      <c r="M23" s="496">
        <f>일위대가!M22</f>
        <v>388</v>
      </c>
    </row>
    <row r="24" spans="1:13" s="222" customFormat="1" ht="21" hidden="1" customHeight="1">
      <c r="A24" s="800" t="str">
        <f>일위대가!B24</f>
        <v>제6호표</v>
      </c>
      <c r="B24" s="489" t="str">
        <f>일위대가!C24</f>
        <v>사토장 (탐방로) 순성토 굴착 및 적재</v>
      </c>
      <c r="C24" s="489" t="str">
        <f>일위대가!C25</f>
        <v>백호 0.7㎥</v>
      </c>
      <c r="D24" s="490">
        <v>1</v>
      </c>
      <c r="E24" s="491" t="s">
        <v>42</v>
      </c>
      <c r="F24" s="492"/>
      <c r="G24" s="493">
        <f t="shared" si="2"/>
        <v>2351</v>
      </c>
      <c r="H24" s="494">
        <f>일위대가!H6</f>
        <v>0</v>
      </c>
      <c r="I24" s="496">
        <f>일위대가!I26</f>
        <v>1338</v>
      </c>
      <c r="J24" s="492">
        <f>일위대가!J6</f>
        <v>0</v>
      </c>
      <c r="K24" s="493">
        <f>일위대가!K26</f>
        <v>469</v>
      </c>
      <c r="L24" s="494">
        <f>일위대가!L6</f>
        <v>0</v>
      </c>
      <c r="M24" s="496">
        <f>일위대가!M26</f>
        <v>544</v>
      </c>
    </row>
    <row r="25" spans="1:13" s="222" customFormat="1" ht="21" hidden="1" customHeight="1">
      <c r="A25" s="800" t="str">
        <f>일위대가!B28</f>
        <v>제7호표</v>
      </c>
      <c r="B25" s="489" t="str">
        <f>일위대가!C28</f>
        <v>사토장 (탐방로) 순성토 운반</v>
      </c>
      <c r="C25" s="489" t="s">
        <v>1192</v>
      </c>
      <c r="D25" s="490">
        <v>1</v>
      </c>
      <c r="E25" s="491" t="s">
        <v>42</v>
      </c>
      <c r="F25" s="492"/>
      <c r="G25" s="493">
        <f t="shared" ref="G25:G29" si="3">I25+K25+M25</f>
        <v>6654.2721636701799</v>
      </c>
      <c r="H25" s="494">
        <f>일위대가!H7</f>
        <v>0</v>
      </c>
      <c r="I25" s="496">
        <f>일위대가!I30</f>
        <v>3939</v>
      </c>
      <c r="J25" s="492">
        <f>일위대가!J7</f>
        <v>0</v>
      </c>
      <c r="K25" s="493">
        <f>일위대가!K30</f>
        <v>1333.2721636701799</v>
      </c>
      <c r="L25" s="494">
        <f>일위대가!L7</f>
        <v>0</v>
      </c>
      <c r="M25" s="496">
        <f>일위대가!M30</f>
        <v>1382</v>
      </c>
    </row>
    <row r="26" spans="1:13" s="222" customFormat="1" ht="21" hidden="1" customHeight="1">
      <c r="A26" s="800" t="str">
        <f>일위대가!B32</f>
        <v>제8호표</v>
      </c>
      <c r="B26" s="489" t="str">
        <f>일위대가!C32</f>
        <v>사토장(탐방로) 성토</v>
      </c>
      <c r="C26" s="489" t="str">
        <f>일위대가!C33</f>
        <v>백호 0.7㎥</v>
      </c>
      <c r="D26" s="490">
        <v>1</v>
      </c>
      <c r="E26" s="491" t="str">
        <f>일위대가!E33</f>
        <v>㎥</v>
      </c>
      <c r="F26" s="492"/>
      <c r="G26" s="493">
        <f t="shared" ref="G26" si="4">I26+K26+M26</f>
        <v>1678</v>
      </c>
      <c r="H26" s="494">
        <f>일위대가!H8</f>
        <v>0</v>
      </c>
      <c r="I26" s="496">
        <f>일위대가!I34</f>
        <v>955</v>
      </c>
      <c r="J26" s="492">
        <f>일위대가!J8</f>
        <v>0</v>
      </c>
      <c r="K26" s="493">
        <f>일위대가!K34</f>
        <v>335</v>
      </c>
      <c r="L26" s="494">
        <f>일위대가!L8</f>
        <v>0</v>
      </c>
      <c r="M26" s="496">
        <f>일위대가!M34</f>
        <v>388</v>
      </c>
    </row>
    <row r="27" spans="1:13" s="222" customFormat="1" ht="21" hidden="1" customHeight="1">
      <c r="A27" s="800" t="str">
        <f>일위대가!B36</f>
        <v>제9호표</v>
      </c>
      <c r="B27" s="489" t="str">
        <f>일위대가!C36</f>
        <v>사토장(탐방로) 다짐</v>
      </c>
      <c r="C27" s="489" t="str">
        <f>일위대가!C37</f>
        <v>진동로울러(핸드가이드식)</v>
      </c>
      <c r="D27" s="490">
        <v>1</v>
      </c>
      <c r="E27" s="491" t="str">
        <f>일위대가!E37</f>
        <v>㎥</v>
      </c>
      <c r="F27" s="492"/>
      <c r="G27" s="493">
        <f t="shared" ref="G27" si="5">I27+K27+M27</f>
        <v>2141</v>
      </c>
      <c r="H27" s="494">
        <f>일위대가!H9</f>
        <v>0</v>
      </c>
      <c r="I27" s="496">
        <f>일위대가!I38</f>
        <v>1858</v>
      </c>
      <c r="J27" s="492">
        <f>일위대가!J9</f>
        <v>0</v>
      </c>
      <c r="K27" s="493">
        <f>일위대가!K38</f>
        <v>186</v>
      </c>
      <c r="L27" s="494">
        <f>일위대가!L9</f>
        <v>0</v>
      </c>
      <c r="M27" s="496">
        <f>일위대가!M38</f>
        <v>97</v>
      </c>
    </row>
    <row r="28" spans="1:13" s="222" customFormat="1" ht="21" hidden="1" customHeight="1">
      <c r="A28" s="800" t="str">
        <f>일위대가!B40</f>
        <v>제10호표</v>
      </c>
      <c r="B28" s="489" t="str">
        <f>일위대가!C40</f>
        <v>가도설치</v>
      </c>
      <c r="C28" s="489" t="str">
        <f>일위대가!C41</f>
        <v>백호 0.7㎥</v>
      </c>
      <c r="D28" s="490">
        <v>1</v>
      </c>
      <c r="E28" s="491" t="str">
        <f>일위대가!E33</f>
        <v>㎥</v>
      </c>
      <c r="F28" s="492"/>
      <c r="G28" s="493">
        <f t="shared" si="3"/>
        <v>2351</v>
      </c>
      <c r="H28" s="494">
        <f>일위대가!H12</f>
        <v>0</v>
      </c>
      <c r="I28" s="496">
        <f>일위대가!I41</f>
        <v>1338</v>
      </c>
      <c r="J28" s="492">
        <f>일위대가!J12</f>
        <v>0</v>
      </c>
      <c r="K28" s="493">
        <f>일위대가!K41</f>
        <v>469</v>
      </c>
      <c r="L28" s="494">
        <f>일위대가!L12</f>
        <v>0</v>
      </c>
      <c r="M28" s="496">
        <f>일위대가!M41</f>
        <v>544</v>
      </c>
    </row>
    <row r="29" spans="1:13" s="222" customFormat="1" ht="21" hidden="1" customHeight="1">
      <c r="A29" s="800" t="str">
        <f>일위대가!B44</f>
        <v>제11호표</v>
      </c>
      <c r="B29" s="489" t="str">
        <f>일위대가!C44</f>
        <v>가물막이 토공 굴착 및 적재</v>
      </c>
      <c r="C29" s="489" t="s">
        <v>1014</v>
      </c>
      <c r="D29" s="490">
        <v>1</v>
      </c>
      <c r="E29" s="491" t="s">
        <v>42</v>
      </c>
      <c r="F29" s="492"/>
      <c r="G29" s="493">
        <f t="shared" si="3"/>
        <v>2351</v>
      </c>
      <c r="H29" s="494">
        <f>일위대가!H4</f>
        <v>0</v>
      </c>
      <c r="I29" s="496">
        <f>일위대가!I47</f>
        <v>1338</v>
      </c>
      <c r="J29" s="492">
        <f>일위대가!J4</f>
        <v>0</v>
      </c>
      <c r="K29" s="493">
        <f>일위대가!K47</f>
        <v>469</v>
      </c>
      <c r="L29" s="494">
        <f>일위대가!L4</f>
        <v>0</v>
      </c>
      <c r="M29" s="496">
        <f>일위대가!M47</f>
        <v>544</v>
      </c>
    </row>
    <row r="30" spans="1:13" s="222" customFormat="1" ht="21" hidden="1" customHeight="1">
      <c r="A30" s="800" t="str">
        <f>일위대가!B49</f>
        <v>제12호표</v>
      </c>
      <c r="B30" s="489" t="str">
        <f>일위대가!C49</f>
        <v>가물막이 토공 운반</v>
      </c>
      <c r="C30" s="489" t="str">
        <f>일위대가!C50</f>
        <v>덤프트럭 15.0ton</v>
      </c>
      <c r="D30" s="490">
        <v>1</v>
      </c>
      <c r="E30" s="491" t="s">
        <v>42</v>
      </c>
      <c r="F30" s="492"/>
      <c r="G30" s="493">
        <f t="shared" ref="G30" si="6">I30+K30+M30</f>
        <v>26071.631859624977</v>
      </c>
      <c r="H30" s="494">
        <f>일위대가!H5</f>
        <v>0</v>
      </c>
      <c r="I30" s="496">
        <f>일위대가!I52</f>
        <v>14187</v>
      </c>
      <c r="J30" s="492">
        <f>일위대가!J5</f>
        <v>0</v>
      </c>
      <c r="K30" s="493">
        <f>일위대가!K52</f>
        <v>6907.6318596249776</v>
      </c>
      <c r="L30" s="494">
        <f>일위대가!L5</f>
        <v>0</v>
      </c>
      <c r="M30" s="496">
        <f>일위대가!M52</f>
        <v>4977</v>
      </c>
    </row>
    <row r="31" spans="1:13" s="222" customFormat="1" ht="21" hidden="1" customHeight="1">
      <c r="A31" s="800" t="str">
        <f>일위대가!B54</f>
        <v>제13호표</v>
      </c>
      <c r="B31" s="489" t="str">
        <f>일위대가!C54</f>
        <v>가물막이토공 쌓기</v>
      </c>
      <c r="C31" s="489" t="s">
        <v>1014</v>
      </c>
      <c r="D31" s="490">
        <v>1</v>
      </c>
      <c r="E31" s="491" t="s">
        <v>42</v>
      </c>
      <c r="F31" s="492"/>
      <c r="G31" s="493">
        <f t="shared" ref="G31" si="7">I31+K31+M31</f>
        <v>1678</v>
      </c>
      <c r="H31" s="494">
        <f>일위대가!H5</f>
        <v>0</v>
      </c>
      <c r="I31" s="496">
        <f>일위대가!I57</f>
        <v>955</v>
      </c>
      <c r="J31" s="492">
        <f>일위대가!J5</f>
        <v>0</v>
      </c>
      <c r="K31" s="493">
        <f>일위대가!K57</f>
        <v>335</v>
      </c>
      <c r="L31" s="494">
        <f>일위대가!L5</f>
        <v>0</v>
      </c>
      <c r="M31" s="496">
        <f>일위대가!M57</f>
        <v>388</v>
      </c>
    </row>
    <row r="32" spans="1:13" s="222" customFormat="1" ht="21" hidden="1" customHeight="1">
      <c r="A32" s="800" t="str">
        <f>일위대가!B59</f>
        <v>제14호표</v>
      </c>
      <c r="B32" s="489" t="str">
        <f>일위대가!C59</f>
        <v>가물막이토공 헐기 및 적재</v>
      </c>
      <c r="C32" s="489" t="str">
        <f>일위대가!C60</f>
        <v>백호 0.7㎥</v>
      </c>
      <c r="D32" s="490">
        <v>1</v>
      </c>
      <c r="E32" s="491" t="s">
        <v>42</v>
      </c>
      <c r="F32" s="492"/>
      <c r="G32" s="493">
        <f t="shared" ref="G32" si="8">I32+K32+M32</f>
        <v>2351</v>
      </c>
      <c r="H32" s="494">
        <f>일위대가!H6</f>
        <v>0</v>
      </c>
      <c r="I32" s="496">
        <f>일위대가!I62</f>
        <v>1338</v>
      </c>
      <c r="J32" s="492">
        <f>일위대가!J6</f>
        <v>0</v>
      </c>
      <c r="K32" s="493">
        <f>일위대가!K62</f>
        <v>469</v>
      </c>
      <c r="L32" s="494">
        <f>일위대가!L6</f>
        <v>0</v>
      </c>
      <c r="M32" s="496">
        <f>일위대가!M62</f>
        <v>544</v>
      </c>
    </row>
    <row r="33" spans="1:13" s="222" customFormat="1" ht="21" hidden="1" customHeight="1">
      <c r="A33" s="800" t="str">
        <f>일위대가!B64</f>
        <v>제15호표</v>
      </c>
      <c r="B33" s="489" t="str">
        <f>일위대가!C64</f>
        <v>톤마대 쌓기및헐기</v>
      </c>
      <c r="C33" s="489" t="s">
        <v>1151</v>
      </c>
      <c r="D33" s="490">
        <v>1</v>
      </c>
      <c r="E33" s="491" t="s">
        <v>1152</v>
      </c>
      <c r="F33" s="492"/>
      <c r="G33" s="493">
        <f t="shared" ref="G33:G34" si="9">I33+K33+M33</f>
        <v>52882.747999999992</v>
      </c>
      <c r="H33" s="494">
        <f>일위대가!H6</f>
        <v>0</v>
      </c>
      <c r="I33" s="496">
        <f>일위대가!I70</f>
        <v>32974.707999999999</v>
      </c>
      <c r="J33" s="492">
        <f>일위대가!J6</f>
        <v>0</v>
      </c>
      <c r="K33" s="493">
        <f>일위대가!K70</f>
        <v>14058.874</v>
      </c>
      <c r="L33" s="494">
        <f>일위대가!L6</f>
        <v>0</v>
      </c>
      <c r="M33" s="496">
        <f>일위대가!M70</f>
        <v>5849.1659999999993</v>
      </c>
    </row>
    <row r="34" spans="1:13" s="222" customFormat="1" ht="21" hidden="1" customHeight="1">
      <c r="A34" s="800" t="str">
        <f>일위대가!B71</f>
        <v>제16호표</v>
      </c>
      <c r="B34" s="489" t="str">
        <f>일위대가!C71</f>
        <v>물푸기(펌프+발전기)</v>
      </c>
      <c r="C34" s="489" t="s">
        <v>1185</v>
      </c>
      <c r="D34" s="490">
        <v>1</v>
      </c>
      <c r="E34" s="491" t="s">
        <v>1163</v>
      </c>
      <c r="F34" s="492"/>
      <c r="G34" s="493">
        <f t="shared" si="9"/>
        <v>4644.2356666666674</v>
      </c>
      <c r="H34" s="494"/>
      <c r="I34" s="496">
        <f>일위대가!I77</f>
        <v>1159.9666666666667</v>
      </c>
      <c r="J34" s="492"/>
      <c r="K34" s="493">
        <f>일위대가!K77</f>
        <v>2849.2690000000002</v>
      </c>
      <c r="L34" s="494"/>
      <c r="M34" s="496">
        <f>일위대가!M77</f>
        <v>635</v>
      </c>
    </row>
    <row r="35" spans="1:13" s="222" customFormat="1" ht="21" hidden="1" customHeight="1">
      <c r="A35" s="800" t="str">
        <f>일위대가!B78</f>
        <v>제17호표</v>
      </c>
      <c r="B35" s="489" t="str">
        <f>일위대가!C78</f>
        <v>무근콘크리트깨기및상차</v>
      </c>
      <c r="C35" s="489" t="str">
        <f>일위대가!C79</f>
        <v>백호 0.7㎥</v>
      </c>
      <c r="D35" s="490">
        <v>1</v>
      </c>
      <c r="E35" s="491" t="s">
        <v>42</v>
      </c>
      <c r="F35" s="492"/>
      <c r="G35" s="493">
        <f t="shared" ref="G35" si="10">I35+K35+M35</f>
        <v>4985</v>
      </c>
      <c r="H35" s="494"/>
      <c r="I35" s="496">
        <f>일위대가!I80</f>
        <v>2837</v>
      </c>
      <c r="J35" s="492"/>
      <c r="K35" s="493">
        <f>일위대가!K80</f>
        <v>995</v>
      </c>
      <c r="L35" s="494"/>
      <c r="M35" s="496">
        <f>일위대가!M80</f>
        <v>1153</v>
      </c>
    </row>
    <row r="36" spans="1:13" s="222" customFormat="1" ht="21" hidden="1" customHeight="1">
      <c r="A36" s="800" t="str">
        <f>일위대가!B82</f>
        <v>제18호표</v>
      </c>
      <c r="B36" s="489" t="str">
        <f>일위대가!C82</f>
        <v>인공식물섬 철거</v>
      </c>
      <c r="C36" s="489" t="str">
        <f>일위대가!C83</f>
        <v>백호 0.7㎥</v>
      </c>
      <c r="D36" s="490">
        <v>1</v>
      </c>
      <c r="E36" s="491" t="s">
        <v>42</v>
      </c>
      <c r="F36" s="492"/>
      <c r="G36" s="493">
        <f t="shared" ref="G36" si="11">I36+K36+M36</f>
        <v>4985</v>
      </c>
      <c r="H36" s="494"/>
      <c r="I36" s="496">
        <f>일위대가!I84</f>
        <v>2837</v>
      </c>
      <c r="J36" s="492"/>
      <c r="K36" s="493">
        <f>일위대가!K84</f>
        <v>995</v>
      </c>
      <c r="L36" s="494"/>
      <c r="M36" s="496">
        <f>일위대가!M84</f>
        <v>1153</v>
      </c>
    </row>
    <row r="37" spans="1:13" s="222" customFormat="1" ht="21" hidden="1" customHeight="1">
      <c r="A37" s="800" t="str">
        <f>일위대가!B86</f>
        <v>제19호표</v>
      </c>
      <c r="B37" s="489" t="str">
        <f>일위대가!C86</f>
        <v>혼합폐기물상차</v>
      </c>
      <c r="C37" s="489" t="str">
        <f>일위대가!C87</f>
        <v>백호 0.7㎥</v>
      </c>
      <c r="D37" s="490">
        <v>1</v>
      </c>
      <c r="E37" s="491" t="s">
        <v>42</v>
      </c>
      <c r="F37" s="492"/>
      <c r="G37" s="493">
        <f t="shared" ref="G37" si="12">I37+K37+M37</f>
        <v>1145</v>
      </c>
      <c r="H37" s="494"/>
      <c r="I37" s="496">
        <f>일위대가!I88</f>
        <v>652</v>
      </c>
      <c r="J37" s="492"/>
      <c r="K37" s="493">
        <f>일위대가!K88</f>
        <v>228</v>
      </c>
      <c r="L37" s="494"/>
      <c r="M37" s="496">
        <f>일위대가!M88</f>
        <v>265</v>
      </c>
    </row>
    <row r="38" spans="1:13" s="222" customFormat="1" ht="21" hidden="1" customHeight="1">
      <c r="A38" s="800" t="str">
        <f>일위대가!B90</f>
        <v>제20호표</v>
      </c>
      <c r="B38" s="489" t="str">
        <f>일위대가!C90</f>
        <v>폐기물처리(폐콘크리트)</v>
      </c>
      <c r="C38" s="489" t="str">
        <f>일위대가!C91</f>
        <v>폐콘크리트</v>
      </c>
      <c r="D38" s="490">
        <v>1</v>
      </c>
      <c r="E38" s="491" t="s">
        <v>1271</v>
      </c>
      <c r="F38" s="492"/>
      <c r="G38" s="493">
        <f t="shared" ref="G38" si="13">I38+K38+M38</f>
        <v>28516</v>
      </c>
      <c r="H38" s="494"/>
      <c r="I38" s="496">
        <f>일위대가!I89</f>
        <v>0</v>
      </c>
      <c r="J38" s="492"/>
      <c r="K38" s="493">
        <f>일위대가!K89</f>
        <v>0</v>
      </c>
      <c r="L38" s="494"/>
      <c r="M38" s="496">
        <f>일위대가!M92</f>
        <v>28516</v>
      </c>
    </row>
    <row r="39" spans="1:13" s="222" customFormat="1" ht="21" hidden="1" customHeight="1">
      <c r="A39" s="800" t="str">
        <f>일위대가!B94</f>
        <v>제21호표</v>
      </c>
      <c r="B39" s="489" t="str">
        <f>일위대가!C94</f>
        <v>폐기물처리(혼합폐기물)</v>
      </c>
      <c r="C39" s="489" t="str">
        <f>일위대가!B95</f>
        <v>기타 건설폐기물(폐보드류,폐판넬등)</v>
      </c>
      <c r="D39" s="490">
        <v>1</v>
      </c>
      <c r="E39" s="491" t="s">
        <v>1271</v>
      </c>
      <c r="F39" s="492"/>
      <c r="G39" s="493">
        <f t="shared" ref="G39" si="14">I39+K39+M39</f>
        <v>170497</v>
      </c>
      <c r="H39" s="494"/>
      <c r="I39" s="496">
        <f>일위대가!I90</f>
        <v>0</v>
      </c>
      <c r="J39" s="492"/>
      <c r="K39" s="493">
        <f>일위대가!K90</f>
        <v>0</v>
      </c>
      <c r="L39" s="494"/>
      <c r="M39" s="496">
        <f>일위대가!M96</f>
        <v>170497</v>
      </c>
    </row>
    <row r="40" spans="1:13" s="222" customFormat="1" ht="21" hidden="1" customHeight="1">
      <c r="A40" s="800" t="str">
        <f>일위대가!B98</f>
        <v>제22호표</v>
      </c>
      <c r="B40" s="489" t="str">
        <f>일위대가!C98</f>
        <v>강재고재처리</v>
      </c>
      <c r="C40" s="489" t="str">
        <f>일위대가!B99</f>
        <v>고  철(STS)</v>
      </c>
      <c r="D40" s="490">
        <v>1</v>
      </c>
      <c r="E40" s="491" t="s">
        <v>1271</v>
      </c>
      <c r="F40" s="492"/>
      <c r="G40" s="493">
        <f t="shared" ref="G40" si="15">I40+K40+M40</f>
        <v>-1850000</v>
      </c>
      <c r="H40" s="494"/>
      <c r="I40" s="496">
        <f>일위대가!I91</f>
        <v>0</v>
      </c>
      <c r="J40" s="492"/>
      <c r="K40" s="493">
        <f>일위대가!K100</f>
        <v>-1850000</v>
      </c>
      <c r="L40" s="494"/>
      <c r="M40" s="496">
        <f>일위대가!M94</f>
        <v>0</v>
      </c>
    </row>
    <row r="41" spans="1:13" ht="21" customHeight="1">
      <c r="A41" s="800" t="str">
        <f>일위대가!B102</f>
        <v>제6호표</v>
      </c>
      <c r="B41" s="801" t="str">
        <f>일위대가!C102</f>
        <v xml:space="preserve">중기운반  1.00대당 </v>
      </c>
      <c r="C41" s="489" t="s">
        <v>163</v>
      </c>
      <c r="D41" s="802">
        <v>1</v>
      </c>
      <c r="E41" s="803" t="s">
        <v>338</v>
      </c>
      <c r="F41" s="804"/>
      <c r="G41" s="493">
        <f t="shared" si="0"/>
        <v>496665</v>
      </c>
      <c r="H41" s="805"/>
      <c r="I41" s="806">
        <f>일위대가!I104</f>
        <v>292141</v>
      </c>
      <c r="J41" s="807"/>
      <c r="K41" s="808">
        <f>일위대가!K104</f>
        <v>121005</v>
      </c>
      <c r="L41" s="805"/>
      <c r="M41" s="806">
        <f>일위대가!M104</f>
        <v>83519</v>
      </c>
    </row>
    <row r="42" spans="1:13" ht="21" customHeight="1">
      <c r="A42" s="842" t="str">
        <f>일위대가!B106</f>
        <v>제7호표</v>
      </c>
      <c r="B42" s="843" t="str">
        <f>일위대가!C106</f>
        <v>측중기(이동식3개월)</v>
      </c>
      <c r="C42" s="801" t="s">
        <v>1107</v>
      </c>
      <c r="D42" s="844">
        <v>1</v>
      </c>
      <c r="E42" s="845" t="s">
        <v>483</v>
      </c>
      <c r="F42" s="846"/>
      <c r="G42" s="493">
        <f t="shared" si="0"/>
        <v>991933.32</v>
      </c>
      <c r="H42" s="847"/>
      <c r="I42" s="848">
        <f>일위대가!I109</f>
        <v>691933.32</v>
      </c>
      <c r="J42" s="849"/>
      <c r="K42" s="850">
        <f>일위대가!K109</f>
        <v>300000</v>
      </c>
      <c r="L42" s="847"/>
      <c r="M42" s="848">
        <f>일위대가!M109</f>
        <v>0</v>
      </c>
    </row>
    <row r="43" spans="1:13" ht="21" customHeight="1">
      <c r="A43" s="809" t="str">
        <f>일위대가!B121</f>
        <v>제10호표</v>
      </c>
      <c r="B43" s="810" t="str">
        <f>일위대가!C121</f>
        <v>이동식 자동세륜기</v>
      </c>
      <c r="C43" s="810" t="s">
        <v>490</v>
      </c>
      <c r="D43" s="811">
        <v>1</v>
      </c>
      <c r="E43" s="812" t="s">
        <v>483</v>
      </c>
      <c r="F43" s="813"/>
      <c r="G43" s="814">
        <f>I43+K43+M43</f>
        <v>2800000</v>
      </c>
      <c r="H43" s="815"/>
      <c r="I43" s="816">
        <f>일위대가!I110</f>
        <v>0</v>
      </c>
      <c r="J43" s="817"/>
      <c r="K43" s="818">
        <f>일위대가!K110</f>
        <v>0</v>
      </c>
      <c r="L43" s="815"/>
      <c r="M43" s="816">
        <f>일위대가!M122</f>
        <v>2800000</v>
      </c>
    </row>
    <row r="45" spans="1:13" ht="35.1" customHeight="1">
      <c r="G45" s="223">
        <f>SUM(G17:G43)</f>
        <v>2767876.2937473333</v>
      </c>
    </row>
  </sheetData>
  <mergeCells count="9">
    <mergeCell ref="J2:K2"/>
    <mergeCell ref="L2:M2"/>
    <mergeCell ref="F2:G2"/>
    <mergeCell ref="A2:A3"/>
    <mergeCell ref="D2:D3"/>
    <mergeCell ref="E2:E3"/>
    <mergeCell ref="H2:I2"/>
    <mergeCell ref="B2:B3"/>
    <mergeCell ref="C2:C3"/>
  </mergeCells>
  <phoneticPr fontId="11" type="noConversion"/>
  <printOptions horizontalCentered="1"/>
  <pageMargins left="0.39370078740157483" right="0.23622047244094491" top="0.78740157480314965" bottom="0.59055118110236227" header="0" footer="0"/>
  <pageSetup paperSize="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"/>
  <dimension ref="B2:O132"/>
  <sheetViews>
    <sheetView showGridLines="0" showZeros="0" view="pageBreakPreview" topLeftCell="A23" zoomScaleNormal="100" zoomScaleSheetLayoutView="100" workbookViewId="0">
      <selection activeCell="P111" sqref="P111"/>
    </sheetView>
  </sheetViews>
  <sheetFormatPr defaultRowHeight="20.100000000000001" customHeight="1"/>
  <cols>
    <col min="1" max="1" width="6.44140625" style="223" customWidth="1"/>
    <col min="2" max="2" width="14.44140625" style="224" bestFit="1" customWidth="1"/>
    <col min="3" max="3" width="19.33203125" style="223" customWidth="1"/>
    <col min="4" max="4" width="7.109375" style="225" bestFit="1" customWidth="1"/>
    <col min="5" max="5" width="4.44140625" style="223" customWidth="1"/>
    <col min="6" max="13" width="8.77734375" style="223" customWidth="1"/>
    <col min="14" max="16384" width="8.88671875" style="223"/>
  </cols>
  <sheetData>
    <row r="2" spans="2:14" s="216" customFormat="1" ht="20.100000000000001" customHeight="1">
      <c r="B2" s="1488" t="s">
        <v>151</v>
      </c>
      <c r="C2" s="1488" t="s">
        <v>152</v>
      </c>
      <c r="D2" s="1493" t="s">
        <v>154</v>
      </c>
      <c r="E2" s="1487" t="s">
        <v>132</v>
      </c>
      <c r="F2" s="1487" t="s">
        <v>155</v>
      </c>
      <c r="G2" s="1487"/>
      <c r="H2" s="1487" t="s">
        <v>156</v>
      </c>
      <c r="I2" s="1487"/>
      <c r="J2" s="1487" t="s">
        <v>157</v>
      </c>
      <c r="K2" s="1487"/>
      <c r="L2" s="1487" t="s">
        <v>158</v>
      </c>
      <c r="M2" s="1487"/>
      <c r="N2" s="215"/>
    </row>
    <row r="3" spans="2:14" s="216" customFormat="1" ht="20.100000000000001" customHeight="1">
      <c r="B3" s="1489"/>
      <c r="C3" s="1489"/>
      <c r="D3" s="1494"/>
      <c r="E3" s="1492"/>
      <c r="F3" s="217" t="s">
        <v>159</v>
      </c>
      <c r="G3" s="217" t="s">
        <v>160</v>
      </c>
      <c r="H3" s="217" t="s">
        <v>159</v>
      </c>
      <c r="I3" s="217" t="s">
        <v>160</v>
      </c>
      <c r="J3" s="217" t="s">
        <v>159</v>
      </c>
      <c r="K3" s="217" t="s">
        <v>160</v>
      </c>
      <c r="L3" s="217" t="s">
        <v>159</v>
      </c>
      <c r="M3" s="217" t="s">
        <v>160</v>
      </c>
      <c r="N3" s="215"/>
    </row>
    <row r="4" spans="2:14" s="222" customFormat="1" ht="21.75" customHeight="1">
      <c r="B4" s="227" t="s">
        <v>1121</v>
      </c>
      <c r="C4" s="228" t="s">
        <v>1354</v>
      </c>
      <c r="D4" s="229"/>
      <c r="E4" s="230"/>
      <c r="F4" s="230"/>
      <c r="G4" s="230"/>
      <c r="H4" s="230"/>
      <c r="I4" s="230"/>
      <c r="J4" s="230"/>
      <c r="K4" s="230"/>
      <c r="L4" s="230"/>
      <c r="M4" s="231"/>
    </row>
    <row r="5" spans="2:14" s="222" customFormat="1" ht="21.75" customHeight="1">
      <c r="B5" s="232" t="s">
        <v>1191</v>
      </c>
      <c r="C5" s="233" t="s">
        <v>1031</v>
      </c>
      <c r="D5" s="234">
        <v>1</v>
      </c>
      <c r="E5" s="235" t="s">
        <v>164</v>
      </c>
      <c r="F5" s="236"/>
      <c r="G5" s="237">
        <f>I5+K5+M5</f>
        <v>5938.0860573715809</v>
      </c>
      <c r="H5" s="238"/>
      <c r="I5" s="239">
        <f>덤프운반!F35</f>
        <v>3561</v>
      </c>
      <c r="J5" s="236"/>
      <c r="K5" s="237">
        <f>덤프운반!F36</f>
        <v>1128.0860573715811</v>
      </c>
      <c r="L5" s="238"/>
      <c r="M5" s="239">
        <f>덤프운반!F37</f>
        <v>1249</v>
      </c>
    </row>
    <row r="6" spans="2:14" s="222" customFormat="1" ht="21.75" customHeight="1">
      <c r="B6" s="240" t="s">
        <v>142</v>
      </c>
      <c r="C6" s="241"/>
      <c r="D6" s="242"/>
      <c r="E6" s="243"/>
      <c r="F6" s="244"/>
      <c r="G6" s="245">
        <f>G5</f>
        <v>5938.0860573715809</v>
      </c>
      <c r="H6" s="246"/>
      <c r="I6" s="245">
        <f>I5</f>
        <v>3561</v>
      </c>
      <c r="J6" s="244"/>
      <c r="K6" s="245">
        <f>K5</f>
        <v>1128.0860573715811</v>
      </c>
      <c r="L6" s="246"/>
      <c r="M6" s="245">
        <f>M5</f>
        <v>1249</v>
      </c>
    </row>
    <row r="7" spans="2:14" s="222" customFormat="1" ht="21.75" customHeight="1">
      <c r="B7" s="248"/>
      <c r="C7" s="249"/>
      <c r="D7" s="250"/>
      <c r="E7" s="251"/>
      <c r="F7" s="252"/>
      <c r="G7" s="253"/>
      <c r="H7" s="254"/>
      <c r="I7" s="255"/>
      <c r="J7" s="252"/>
      <c r="K7" s="253"/>
      <c r="L7" s="254"/>
      <c r="M7" s="255"/>
    </row>
    <row r="8" spans="2:14" s="222" customFormat="1" ht="21.75" customHeight="1">
      <c r="B8" s="227" t="s">
        <v>1122</v>
      </c>
      <c r="C8" s="228" t="s">
        <v>161</v>
      </c>
      <c r="D8" s="229"/>
      <c r="E8" s="230"/>
      <c r="F8" s="230"/>
      <c r="G8" s="230"/>
      <c r="H8" s="230"/>
      <c r="I8" s="230"/>
      <c r="J8" s="230"/>
      <c r="K8" s="230"/>
      <c r="L8" s="230"/>
      <c r="M8" s="231"/>
    </row>
    <row r="9" spans="2:14" s="222" customFormat="1" ht="21.75" customHeight="1">
      <c r="B9" s="232" t="s">
        <v>165</v>
      </c>
      <c r="C9" s="256" t="s">
        <v>1312</v>
      </c>
      <c r="D9" s="234">
        <v>1</v>
      </c>
      <c r="E9" s="235" t="s">
        <v>166</v>
      </c>
      <c r="F9" s="236"/>
      <c r="G9" s="237">
        <f>I9+K9+M9</f>
        <v>2351</v>
      </c>
      <c r="H9" s="238"/>
      <c r="I9" s="239">
        <f>'백호(굴착및적재)'!F20</f>
        <v>1338</v>
      </c>
      <c r="J9" s="236"/>
      <c r="K9" s="237">
        <f>'백호(굴착및적재)'!F21</f>
        <v>469</v>
      </c>
      <c r="L9" s="238"/>
      <c r="M9" s="239">
        <f>'백호(굴착및적재)'!F22</f>
        <v>544</v>
      </c>
    </row>
    <row r="10" spans="2:14" s="247" customFormat="1" ht="21.75" customHeight="1">
      <c r="B10" s="240" t="s">
        <v>142</v>
      </c>
      <c r="C10" s="241"/>
      <c r="D10" s="242"/>
      <c r="E10" s="243"/>
      <c r="F10" s="244"/>
      <c r="G10" s="245">
        <f>G9</f>
        <v>2351</v>
      </c>
      <c r="H10" s="246"/>
      <c r="I10" s="245">
        <f>I9</f>
        <v>1338</v>
      </c>
      <c r="J10" s="244"/>
      <c r="K10" s="245">
        <f>K9</f>
        <v>469</v>
      </c>
      <c r="L10" s="246"/>
      <c r="M10" s="245">
        <f>M9</f>
        <v>544</v>
      </c>
    </row>
    <row r="11" spans="2:14" s="222" customFormat="1" ht="21.75" customHeight="1">
      <c r="B11" s="248"/>
      <c r="C11" s="249"/>
      <c r="D11" s="250"/>
      <c r="E11" s="251"/>
      <c r="F11" s="252"/>
      <c r="G11" s="253"/>
      <c r="H11" s="254"/>
      <c r="I11" s="255"/>
      <c r="J11" s="252"/>
      <c r="K11" s="253"/>
      <c r="L11" s="254"/>
      <c r="M11" s="255"/>
    </row>
    <row r="12" spans="2:14" s="222" customFormat="1" ht="21.75" customHeight="1">
      <c r="B12" s="227" t="s">
        <v>1322</v>
      </c>
      <c r="C12" s="228" t="s">
        <v>162</v>
      </c>
      <c r="D12" s="229"/>
      <c r="E12" s="230"/>
      <c r="F12" s="230"/>
      <c r="G12" s="230"/>
      <c r="H12" s="230"/>
      <c r="I12" s="230"/>
      <c r="J12" s="230"/>
      <c r="K12" s="230"/>
      <c r="L12" s="230"/>
      <c r="M12" s="231"/>
    </row>
    <row r="13" spans="2:14" s="222" customFormat="1" ht="21.75" customHeight="1">
      <c r="B13" s="232" t="s">
        <v>167</v>
      </c>
      <c r="C13" s="256" t="s">
        <v>1313</v>
      </c>
      <c r="D13" s="234">
        <v>1</v>
      </c>
      <c r="E13" s="235" t="s">
        <v>164</v>
      </c>
      <c r="F13" s="236"/>
      <c r="G13" s="237">
        <f>I13+K13+M13</f>
        <v>1678</v>
      </c>
      <c r="H13" s="238"/>
      <c r="I13" s="239">
        <f>'백호(사토정지)'!F20</f>
        <v>955</v>
      </c>
      <c r="J13" s="236"/>
      <c r="K13" s="237">
        <f>'백호(사토정지)'!F21</f>
        <v>335</v>
      </c>
      <c r="L13" s="238"/>
      <c r="M13" s="239">
        <f>'백호(사토정지)'!F22</f>
        <v>388</v>
      </c>
    </row>
    <row r="14" spans="2:14" s="247" customFormat="1" ht="21.75" customHeight="1">
      <c r="B14" s="240" t="s">
        <v>168</v>
      </c>
      <c r="C14" s="241"/>
      <c r="D14" s="242"/>
      <c r="E14" s="243"/>
      <c r="F14" s="244"/>
      <c r="G14" s="245">
        <f>G13</f>
        <v>1678</v>
      </c>
      <c r="H14" s="246"/>
      <c r="I14" s="245">
        <f>I13</f>
        <v>955</v>
      </c>
      <c r="J14" s="244"/>
      <c r="K14" s="245">
        <f>K13</f>
        <v>335</v>
      </c>
      <c r="L14" s="246"/>
      <c r="M14" s="245">
        <f>M13</f>
        <v>388</v>
      </c>
    </row>
    <row r="15" spans="2:14" s="222" customFormat="1" ht="21.75" customHeight="1">
      <c r="B15" s="248"/>
      <c r="C15" s="249"/>
      <c r="D15" s="250"/>
      <c r="E15" s="251"/>
      <c r="F15" s="252"/>
      <c r="G15" s="253"/>
      <c r="H15" s="254"/>
      <c r="I15" s="255"/>
      <c r="J15" s="252"/>
      <c r="K15" s="253"/>
      <c r="L15" s="254"/>
      <c r="M15" s="255"/>
    </row>
    <row r="16" spans="2:14" s="222" customFormat="1" ht="21.75" customHeight="1">
      <c r="B16" s="227" t="s">
        <v>1323</v>
      </c>
      <c r="C16" s="228" t="s">
        <v>1188</v>
      </c>
      <c r="D16" s="229"/>
      <c r="E16" s="230"/>
      <c r="F16" s="230"/>
      <c r="G16" s="230"/>
      <c r="H16" s="230"/>
      <c r="I16" s="230"/>
      <c r="J16" s="230"/>
      <c r="K16" s="230"/>
      <c r="L16" s="230"/>
      <c r="M16" s="231"/>
    </row>
    <row r="17" spans="2:13" s="222" customFormat="1" ht="21.75" customHeight="1">
      <c r="B17" s="232"/>
      <c r="C17" s="256" t="s">
        <v>1313</v>
      </c>
      <c r="D17" s="234">
        <v>1</v>
      </c>
      <c r="E17" s="235" t="s">
        <v>164</v>
      </c>
      <c r="F17" s="236"/>
      <c r="G17" s="237">
        <f>I17+K17+M17</f>
        <v>2351</v>
      </c>
      <c r="H17" s="238"/>
      <c r="I17" s="239">
        <f>'백호(표토제거)'!F20</f>
        <v>1338</v>
      </c>
      <c r="J17" s="236"/>
      <c r="K17" s="237">
        <f>'백호(표토제거)'!F21</f>
        <v>469</v>
      </c>
      <c r="L17" s="238"/>
      <c r="M17" s="239">
        <f>'백호(표토제거)'!F22</f>
        <v>544</v>
      </c>
    </row>
    <row r="18" spans="2:13" s="247" customFormat="1" ht="21.75" customHeight="1">
      <c r="B18" s="240" t="s">
        <v>168</v>
      </c>
      <c r="C18" s="241"/>
      <c r="D18" s="242"/>
      <c r="E18" s="243"/>
      <c r="F18" s="244"/>
      <c r="G18" s="245">
        <f>G17</f>
        <v>2351</v>
      </c>
      <c r="H18" s="246"/>
      <c r="I18" s="245">
        <f>I17</f>
        <v>1338</v>
      </c>
      <c r="J18" s="244"/>
      <c r="K18" s="245">
        <f>K17</f>
        <v>469</v>
      </c>
      <c r="L18" s="246"/>
      <c r="M18" s="245">
        <f>M17</f>
        <v>544</v>
      </c>
    </row>
    <row r="19" spans="2:13" s="222" customFormat="1" ht="21.75" customHeight="1">
      <c r="B19" s="248"/>
      <c r="C19" s="249"/>
      <c r="D19" s="250"/>
      <c r="E19" s="251"/>
      <c r="F19" s="252"/>
      <c r="G19" s="253"/>
      <c r="H19" s="254"/>
      <c r="I19" s="255"/>
      <c r="J19" s="252"/>
      <c r="K19" s="253"/>
      <c r="L19" s="254"/>
      <c r="M19" s="255"/>
    </row>
    <row r="20" spans="2:13" s="222" customFormat="1" ht="21.75" customHeight="1">
      <c r="B20" s="227" t="s">
        <v>1324</v>
      </c>
      <c r="C20" s="228" t="s">
        <v>1189</v>
      </c>
      <c r="D20" s="229"/>
      <c r="E20" s="230"/>
      <c r="F20" s="230"/>
      <c r="G20" s="230"/>
      <c r="H20" s="230"/>
      <c r="I20" s="230"/>
      <c r="J20" s="230"/>
      <c r="K20" s="230"/>
      <c r="L20" s="230"/>
      <c r="M20" s="231"/>
    </row>
    <row r="21" spans="2:13" s="222" customFormat="1" ht="21.75" customHeight="1">
      <c r="B21" s="232" t="s">
        <v>167</v>
      </c>
      <c r="C21" s="256" t="s">
        <v>1313</v>
      </c>
      <c r="D21" s="234">
        <v>1</v>
      </c>
      <c r="E21" s="235" t="s">
        <v>164</v>
      </c>
      <c r="F21" s="236"/>
      <c r="G21" s="237">
        <f>I21+K21+M21</f>
        <v>1678</v>
      </c>
      <c r="H21" s="238"/>
      <c r="I21" s="239">
        <f>'백호(표토제거정지)'!F20</f>
        <v>955</v>
      </c>
      <c r="J21" s="236"/>
      <c r="K21" s="237">
        <f>'백호(표토제거정지)'!F21</f>
        <v>335</v>
      </c>
      <c r="L21" s="238"/>
      <c r="M21" s="239">
        <f>'백호(표토제거정지)'!F22</f>
        <v>388</v>
      </c>
    </row>
    <row r="22" spans="2:13" s="247" customFormat="1" ht="21.75" customHeight="1">
      <c r="B22" s="240" t="s">
        <v>168</v>
      </c>
      <c r="C22" s="241"/>
      <c r="D22" s="242"/>
      <c r="E22" s="243"/>
      <c r="F22" s="244"/>
      <c r="G22" s="245">
        <f>G21</f>
        <v>1678</v>
      </c>
      <c r="H22" s="246"/>
      <c r="I22" s="245">
        <f>I21</f>
        <v>955</v>
      </c>
      <c r="J22" s="244"/>
      <c r="K22" s="245">
        <f>K21</f>
        <v>335</v>
      </c>
      <c r="L22" s="246"/>
      <c r="M22" s="245">
        <f>M21</f>
        <v>388</v>
      </c>
    </row>
    <row r="23" spans="2:13" s="222" customFormat="1" ht="21.75" customHeight="1">
      <c r="B23" s="248"/>
      <c r="C23" s="249"/>
      <c r="D23" s="250"/>
      <c r="E23" s="251"/>
      <c r="F23" s="252"/>
      <c r="G23" s="253"/>
      <c r="H23" s="254"/>
      <c r="I23" s="255"/>
      <c r="J23" s="252"/>
      <c r="K23" s="253"/>
      <c r="L23" s="254"/>
      <c r="M23" s="255"/>
    </row>
    <row r="24" spans="2:13" s="222" customFormat="1" ht="21.75" hidden="1" customHeight="1">
      <c r="B24" s="227" t="s">
        <v>1325</v>
      </c>
      <c r="C24" s="228" t="s">
        <v>1302</v>
      </c>
      <c r="D24" s="229"/>
      <c r="E24" s="230"/>
      <c r="F24" s="230"/>
      <c r="G24" s="230"/>
      <c r="H24" s="230"/>
      <c r="I24" s="230"/>
      <c r="J24" s="230"/>
      <c r="K24" s="230"/>
      <c r="L24" s="230"/>
      <c r="M24" s="231"/>
    </row>
    <row r="25" spans="2:13" s="222" customFormat="1" ht="21.75" hidden="1" customHeight="1">
      <c r="B25" s="232" t="s">
        <v>1304</v>
      </c>
      <c r="C25" s="256" t="s">
        <v>1313</v>
      </c>
      <c r="D25" s="234">
        <v>1</v>
      </c>
      <c r="E25" s="235" t="s">
        <v>166</v>
      </c>
      <c r="F25" s="236"/>
      <c r="G25" s="237">
        <f>I25+K25+M25</f>
        <v>2351</v>
      </c>
      <c r="H25" s="238"/>
      <c r="I25" s="239">
        <f>'백호(사토장탐방로순성토굴착및적재)'!F20</f>
        <v>1338</v>
      </c>
      <c r="J25" s="236"/>
      <c r="K25" s="237">
        <f>'백호(사토장탐방로순성토굴착및적재)'!F21</f>
        <v>469</v>
      </c>
      <c r="L25" s="238"/>
      <c r="M25" s="239">
        <f>'백호(사토장탐방로순성토굴착및적재)'!F22</f>
        <v>544</v>
      </c>
    </row>
    <row r="26" spans="2:13" s="222" customFormat="1" ht="21.75" hidden="1" customHeight="1">
      <c r="B26" s="240" t="s">
        <v>142</v>
      </c>
      <c r="C26" s="241"/>
      <c r="D26" s="242"/>
      <c r="E26" s="243"/>
      <c r="F26" s="244"/>
      <c r="G26" s="245">
        <f>G25</f>
        <v>2351</v>
      </c>
      <c r="H26" s="246"/>
      <c r="I26" s="245">
        <f>I25</f>
        <v>1338</v>
      </c>
      <c r="J26" s="244"/>
      <c r="K26" s="245">
        <f>K25</f>
        <v>469</v>
      </c>
      <c r="L26" s="246"/>
      <c r="M26" s="245">
        <f>M25</f>
        <v>544</v>
      </c>
    </row>
    <row r="27" spans="2:13" s="222" customFormat="1" ht="21.75" hidden="1" customHeight="1">
      <c r="B27" s="248"/>
      <c r="C27" s="249"/>
      <c r="D27" s="250"/>
      <c r="E27" s="251"/>
      <c r="F27" s="252"/>
      <c r="G27" s="253"/>
      <c r="H27" s="254"/>
      <c r="I27" s="255"/>
      <c r="J27" s="252"/>
      <c r="K27" s="253"/>
      <c r="L27" s="254"/>
      <c r="M27" s="255"/>
    </row>
    <row r="28" spans="2:13" s="222" customFormat="1" ht="21.75" hidden="1" customHeight="1">
      <c r="B28" s="227" t="s">
        <v>1326</v>
      </c>
      <c r="C28" s="228" t="s">
        <v>1193</v>
      </c>
      <c r="D28" s="229"/>
      <c r="E28" s="230"/>
      <c r="F28" s="230"/>
      <c r="G28" s="230"/>
      <c r="H28" s="230"/>
      <c r="I28" s="230"/>
      <c r="J28" s="230"/>
      <c r="K28" s="230"/>
      <c r="L28" s="230"/>
      <c r="M28" s="231"/>
    </row>
    <row r="29" spans="2:13" s="222" customFormat="1" ht="21.75" hidden="1" customHeight="1">
      <c r="B29" s="232" t="s">
        <v>1190</v>
      </c>
      <c r="C29" s="233" t="s">
        <v>1031</v>
      </c>
      <c r="D29" s="234">
        <v>1</v>
      </c>
      <c r="E29" s="235" t="s">
        <v>164</v>
      </c>
      <c r="F29" s="236"/>
      <c r="G29" s="237">
        <f>I29+K29+M29</f>
        <v>6654.2721636701799</v>
      </c>
      <c r="H29" s="238"/>
      <c r="I29" s="239">
        <f>덤프운반!F72</f>
        <v>3939</v>
      </c>
      <c r="J29" s="236"/>
      <c r="K29" s="237">
        <f>덤프운반!F73</f>
        <v>1333.2721636701799</v>
      </c>
      <c r="L29" s="238"/>
      <c r="M29" s="239">
        <f>덤프운반!F74</f>
        <v>1382</v>
      </c>
    </row>
    <row r="30" spans="2:13" s="222" customFormat="1" ht="21.75" hidden="1" customHeight="1">
      <c r="B30" s="240" t="s">
        <v>142</v>
      </c>
      <c r="C30" s="241"/>
      <c r="D30" s="242"/>
      <c r="E30" s="243"/>
      <c r="F30" s="244"/>
      <c r="G30" s="245">
        <f>G29</f>
        <v>6654.2721636701799</v>
      </c>
      <c r="H30" s="246"/>
      <c r="I30" s="245">
        <f>I29</f>
        <v>3939</v>
      </c>
      <c r="J30" s="244"/>
      <c r="K30" s="245">
        <f>K29</f>
        <v>1333.2721636701799</v>
      </c>
      <c r="L30" s="246"/>
      <c r="M30" s="245">
        <f>M29</f>
        <v>1382</v>
      </c>
    </row>
    <row r="31" spans="2:13" s="222" customFormat="1" ht="21.75" hidden="1" customHeight="1">
      <c r="B31" s="248"/>
      <c r="C31" s="249"/>
      <c r="D31" s="250"/>
      <c r="E31" s="251"/>
      <c r="F31" s="252"/>
      <c r="G31" s="253"/>
      <c r="H31" s="254"/>
      <c r="I31" s="255"/>
      <c r="J31" s="252"/>
      <c r="K31" s="253"/>
      <c r="L31" s="254"/>
      <c r="M31" s="255"/>
    </row>
    <row r="32" spans="2:13" s="222" customFormat="1" ht="21.75" hidden="1" customHeight="1">
      <c r="B32" s="227" t="s">
        <v>1327</v>
      </c>
      <c r="C32" s="228" t="s">
        <v>1282</v>
      </c>
      <c r="D32" s="229"/>
      <c r="E32" s="230"/>
      <c r="F32" s="230"/>
      <c r="G32" s="230"/>
      <c r="H32" s="230"/>
      <c r="I32" s="230"/>
      <c r="J32" s="230"/>
      <c r="K32" s="230"/>
      <c r="L32" s="230"/>
      <c r="M32" s="231"/>
    </row>
    <row r="33" spans="2:13" s="222" customFormat="1" ht="21.75" hidden="1" customHeight="1">
      <c r="B33" s="232" t="s">
        <v>1283</v>
      </c>
      <c r="C33" s="256" t="s">
        <v>1313</v>
      </c>
      <c r="D33" s="234">
        <v>1</v>
      </c>
      <c r="E33" s="235" t="s">
        <v>164</v>
      </c>
      <c r="F33" s="236"/>
      <c r="G33" s="237">
        <f>I33+K33+M33</f>
        <v>1678</v>
      </c>
      <c r="H33" s="238"/>
      <c r="I33" s="239">
        <f>'백호(탐방로성토)'!F20</f>
        <v>955</v>
      </c>
      <c r="J33" s="236"/>
      <c r="K33" s="237">
        <f>'백호(탐방로성토)'!F21</f>
        <v>335</v>
      </c>
      <c r="L33" s="238"/>
      <c r="M33" s="239">
        <f>'백호(탐방로성토)'!F22</f>
        <v>388</v>
      </c>
    </row>
    <row r="34" spans="2:13" s="222" customFormat="1" ht="21.75" hidden="1" customHeight="1">
      <c r="B34" s="240" t="s">
        <v>142</v>
      </c>
      <c r="C34" s="241"/>
      <c r="D34" s="242"/>
      <c r="E34" s="243"/>
      <c r="F34" s="244"/>
      <c r="G34" s="245">
        <f>G33</f>
        <v>1678</v>
      </c>
      <c r="H34" s="246"/>
      <c r="I34" s="245">
        <f>I33</f>
        <v>955</v>
      </c>
      <c r="J34" s="244"/>
      <c r="K34" s="245">
        <f>K33</f>
        <v>335</v>
      </c>
      <c r="L34" s="246"/>
      <c r="M34" s="245">
        <f>M33</f>
        <v>388</v>
      </c>
    </row>
    <row r="35" spans="2:13" s="222" customFormat="1" ht="21.75" hidden="1" customHeight="1">
      <c r="B35" s="248"/>
      <c r="C35" s="249"/>
      <c r="D35" s="250"/>
      <c r="E35" s="251"/>
      <c r="F35" s="252"/>
      <c r="G35" s="253"/>
      <c r="H35" s="254"/>
      <c r="I35" s="255"/>
      <c r="J35" s="252"/>
      <c r="K35" s="253"/>
      <c r="L35" s="254"/>
      <c r="M35" s="255"/>
    </row>
    <row r="36" spans="2:13" s="222" customFormat="1" ht="21.75" hidden="1" customHeight="1">
      <c r="B36" s="227" t="s">
        <v>1328</v>
      </c>
      <c r="C36" s="228" t="s">
        <v>1285</v>
      </c>
      <c r="D36" s="229"/>
      <c r="E36" s="230"/>
      <c r="F36" s="230"/>
      <c r="G36" s="230"/>
      <c r="H36" s="230"/>
      <c r="I36" s="230"/>
      <c r="J36" s="230"/>
      <c r="K36" s="230"/>
      <c r="L36" s="230"/>
      <c r="M36" s="231"/>
    </row>
    <row r="37" spans="2:13" s="222" customFormat="1" ht="21.75" hidden="1" customHeight="1">
      <c r="B37" s="232" t="s">
        <v>1283</v>
      </c>
      <c r="C37" s="256" t="s">
        <v>1286</v>
      </c>
      <c r="D37" s="234">
        <v>1</v>
      </c>
      <c r="E37" s="235" t="s">
        <v>164</v>
      </c>
      <c r="F37" s="236"/>
      <c r="G37" s="237">
        <f>I37+K37+M37</f>
        <v>2141</v>
      </c>
      <c r="H37" s="238"/>
      <c r="I37" s="239">
        <f>'로울러(탐방로 다짐)'!F20</f>
        <v>1858</v>
      </c>
      <c r="J37" s="236"/>
      <c r="K37" s="237">
        <f>'로울러(탐방로 다짐)'!F21</f>
        <v>186</v>
      </c>
      <c r="L37" s="238"/>
      <c r="M37" s="239">
        <f>'로울러(탐방로 다짐)'!F22</f>
        <v>97</v>
      </c>
    </row>
    <row r="38" spans="2:13" s="222" customFormat="1" ht="21.75" hidden="1" customHeight="1">
      <c r="B38" s="240" t="s">
        <v>142</v>
      </c>
      <c r="C38" s="241"/>
      <c r="D38" s="242"/>
      <c r="E38" s="243"/>
      <c r="F38" s="244"/>
      <c r="G38" s="245">
        <f>G37</f>
        <v>2141</v>
      </c>
      <c r="H38" s="246"/>
      <c r="I38" s="245">
        <f>I37</f>
        <v>1858</v>
      </c>
      <c r="J38" s="244"/>
      <c r="K38" s="245">
        <f>K37</f>
        <v>186</v>
      </c>
      <c r="L38" s="246"/>
      <c r="M38" s="245">
        <f>M37</f>
        <v>97</v>
      </c>
    </row>
    <row r="39" spans="2:13" s="222" customFormat="1" ht="21.75" hidden="1" customHeight="1">
      <c r="B39" s="248"/>
      <c r="C39" s="249"/>
      <c r="D39" s="250"/>
      <c r="E39" s="251"/>
      <c r="F39" s="252"/>
      <c r="G39" s="253"/>
      <c r="H39" s="254"/>
      <c r="I39" s="255"/>
      <c r="J39" s="252"/>
      <c r="K39" s="253"/>
      <c r="L39" s="254"/>
      <c r="M39" s="255"/>
    </row>
    <row r="40" spans="2:13" s="222" customFormat="1" ht="21.75" hidden="1" customHeight="1">
      <c r="B40" s="227" t="s">
        <v>1329</v>
      </c>
      <c r="C40" s="228" t="s">
        <v>1159</v>
      </c>
      <c r="D40" s="229"/>
      <c r="E40" s="230"/>
      <c r="F40" s="230"/>
      <c r="G40" s="230"/>
      <c r="H40" s="230"/>
      <c r="I40" s="230"/>
      <c r="J40" s="230"/>
      <c r="K40" s="230"/>
      <c r="L40" s="230"/>
      <c r="M40" s="231"/>
    </row>
    <row r="41" spans="2:13" s="222" customFormat="1" ht="21.75" hidden="1" customHeight="1">
      <c r="B41" s="232"/>
      <c r="C41" s="256" t="s">
        <v>1313</v>
      </c>
      <c r="D41" s="234">
        <v>1</v>
      </c>
      <c r="E41" s="235" t="s">
        <v>166</v>
      </c>
      <c r="F41" s="236"/>
      <c r="G41" s="237">
        <f>I41+K41+M41</f>
        <v>2351</v>
      </c>
      <c r="H41" s="238"/>
      <c r="I41" s="239">
        <f>'백호(가도설치)'!F20</f>
        <v>1338</v>
      </c>
      <c r="J41" s="236"/>
      <c r="K41" s="237">
        <f>'백호(가도설치)'!F21</f>
        <v>469</v>
      </c>
      <c r="L41" s="238"/>
      <c r="M41" s="239">
        <f>'백호(가도설치)'!F22</f>
        <v>544</v>
      </c>
    </row>
    <row r="42" spans="2:13" s="247" customFormat="1" ht="21.75" hidden="1" customHeight="1">
      <c r="B42" s="240" t="s">
        <v>142</v>
      </c>
      <c r="C42" s="241"/>
      <c r="D42" s="242"/>
      <c r="E42" s="243"/>
      <c r="F42" s="244"/>
      <c r="G42" s="245">
        <f>G41</f>
        <v>2351</v>
      </c>
      <c r="H42" s="246"/>
      <c r="I42" s="245">
        <f>I41</f>
        <v>1338</v>
      </c>
      <c r="J42" s="244"/>
      <c r="K42" s="245">
        <f>K41</f>
        <v>469</v>
      </c>
      <c r="L42" s="246"/>
      <c r="M42" s="245">
        <f>M41</f>
        <v>544</v>
      </c>
    </row>
    <row r="43" spans="2:13" s="222" customFormat="1" ht="21.75" hidden="1" customHeight="1">
      <c r="B43" s="248"/>
      <c r="C43" s="249"/>
      <c r="D43" s="250"/>
      <c r="E43" s="251"/>
      <c r="F43" s="252"/>
      <c r="G43" s="253"/>
      <c r="H43" s="254"/>
      <c r="I43" s="255"/>
      <c r="J43" s="252"/>
      <c r="K43" s="253"/>
      <c r="L43" s="254"/>
      <c r="M43" s="255"/>
    </row>
    <row r="44" spans="2:13" s="222" customFormat="1" ht="21.75" hidden="1" customHeight="1">
      <c r="B44" s="227" t="s">
        <v>1330</v>
      </c>
      <c r="C44" s="228" t="s">
        <v>1318</v>
      </c>
      <c r="D44" s="229"/>
      <c r="E44" s="230"/>
      <c r="F44" s="230"/>
      <c r="G44" s="230"/>
      <c r="H44" s="230"/>
      <c r="I44" s="230"/>
      <c r="J44" s="230"/>
      <c r="K44" s="230"/>
      <c r="L44" s="230"/>
      <c r="M44" s="231"/>
    </row>
    <row r="45" spans="2:13" s="222" customFormat="1" ht="21.75" hidden="1" customHeight="1">
      <c r="B45" s="232"/>
      <c r="C45" s="256" t="s">
        <v>1313</v>
      </c>
      <c r="D45" s="234">
        <v>1</v>
      </c>
      <c r="E45" s="235" t="s">
        <v>166</v>
      </c>
      <c r="F45" s="236"/>
      <c r="G45" s="237">
        <f>I45+K45+M45</f>
        <v>2351</v>
      </c>
      <c r="H45" s="238"/>
      <c r="I45" s="239">
        <f>'백호(가물막이설치) '!F62</f>
        <v>1338</v>
      </c>
      <c r="J45" s="236"/>
      <c r="K45" s="237">
        <f>'백호(가물막이설치) '!F63</f>
        <v>469</v>
      </c>
      <c r="L45" s="238"/>
      <c r="M45" s="239">
        <f>'백호(가물막이설치) '!F64</f>
        <v>544</v>
      </c>
    </row>
    <row r="46" spans="2:13" s="222" customFormat="1" ht="21.75" hidden="1" customHeight="1">
      <c r="B46" s="232"/>
      <c r="C46" s="256"/>
      <c r="D46" s="234"/>
      <c r="E46" s="235"/>
      <c r="F46" s="236"/>
      <c r="G46" s="237"/>
      <c r="H46" s="238"/>
      <c r="I46" s="239"/>
      <c r="J46" s="236"/>
      <c r="K46" s="237"/>
      <c r="L46" s="238"/>
      <c r="M46" s="239"/>
    </row>
    <row r="47" spans="2:13" s="247" customFormat="1" ht="21.75" hidden="1" customHeight="1">
      <c r="B47" s="240" t="s">
        <v>142</v>
      </c>
      <c r="C47" s="241"/>
      <c r="D47" s="242"/>
      <c r="E47" s="243"/>
      <c r="F47" s="244"/>
      <c r="G47" s="245">
        <f>G45</f>
        <v>2351</v>
      </c>
      <c r="H47" s="246"/>
      <c r="I47" s="245">
        <f>I45</f>
        <v>1338</v>
      </c>
      <c r="J47" s="244"/>
      <c r="K47" s="245">
        <f>K45</f>
        <v>469</v>
      </c>
      <c r="L47" s="246"/>
      <c r="M47" s="245">
        <f>M45</f>
        <v>544</v>
      </c>
    </row>
    <row r="48" spans="2:13" s="222" customFormat="1" ht="21.75" hidden="1" customHeight="1">
      <c r="B48" s="248"/>
      <c r="C48" s="249"/>
      <c r="D48" s="250"/>
      <c r="E48" s="251"/>
      <c r="F48" s="252"/>
      <c r="G48" s="253"/>
      <c r="H48" s="254"/>
      <c r="I48" s="255"/>
      <c r="J48" s="252"/>
      <c r="K48" s="253"/>
      <c r="L48" s="254"/>
      <c r="M48" s="255"/>
    </row>
    <row r="49" spans="2:13" s="222" customFormat="1" ht="21.75" hidden="1" customHeight="1">
      <c r="B49" s="227" t="s">
        <v>1331</v>
      </c>
      <c r="C49" s="228" t="s">
        <v>1317</v>
      </c>
      <c r="D49" s="229"/>
      <c r="E49" s="230"/>
      <c r="F49" s="230"/>
      <c r="G49" s="230"/>
      <c r="H49" s="230"/>
      <c r="I49" s="230"/>
      <c r="J49" s="230"/>
      <c r="K49" s="230"/>
      <c r="L49" s="230"/>
      <c r="M49" s="231"/>
    </row>
    <row r="50" spans="2:13" s="222" customFormat="1" ht="21.75" hidden="1" customHeight="1">
      <c r="B50" s="232" t="s">
        <v>1190</v>
      </c>
      <c r="C50" s="233" t="s">
        <v>1031</v>
      </c>
      <c r="D50" s="234">
        <v>1</v>
      </c>
      <c r="E50" s="235" t="s">
        <v>166</v>
      </c>
      <c r="F50" s="236"/>
      <c r="G50" s="237">
        <f>I50+K50+M50</f>
        <v>26071.631859624977</v>
      </c>
      <c r="H50" s="238"/>
      <c r="I50" s="239">
        <f>덤프운반!F109</f>
        <v>14187</v>
      </c>
      <c r="J50" s="236"/>
      <c r="K50" s="237">
        <f>덤프운반!F110</f>
        <v>6907.6318596249776</v>
      </c>
      <c r="L50" s="238"/>
      <c r="M50" s="239">
        <f>덤프운반!F111</f>
        <v>4977</v>
      </c>
    </row>
    <row r="51" spans="2:13" s="222" customFormat="1" ht="21.75" hidden="1" customHeight="1">
      <c r="B51" s="232"/>
      <c r="C51" s="256"/>
      <c r="D51" s="234"/>
      <c r="E51" s="235"/>
      <c r="F51" s="236"/>
      <c r="G51" s="237"/>
      <c r="H51" s="238"/>
      <c r="I51" s="239"/>
      <c r="J51" s="236"/>
      <c r="K51" s="237"/>
      <c r="L51" s="238"/>
      <c r="M51" s="239"/>
    </row>
    <row r="52" spans="2:13" s="247" customFormat="1" ht="21.75" hidden="1" customHeight="1">
      <c r="B52" s="240" t="s">
        <v>142</v>
      </c>
      <c r="C52" s="241"/>
      <c r="D52" s="242"/>
      <c r="E52" s="243"/>
      <c r="F52" s="244"/>
      <c r="G52" s="245">
        <f>G50</f>
        <v>26071.631859624977</v>
      </c>
      <c r="H52" s="246"/>
      <c r="I52" s="245">
        <f>I50</f>
        <v>14187</v>
      </c>
      <c r="J52" s="244"/>
      <c r="K52" s="245">
        <f>K50</f>
        <v>6907.6318596249776</v>
      </c>
      <c r="L52" s="246"/>
      <c r="M52" s="245">
        <f>M50</f>
        <v>4977</v>
      </c>
    </row>
    <row r="53" spans="2:13" s="222" customFormat="1" ht="21.75" hidden="1" customHeight="1">
      <c r="B53" s="248"/>
      <c r="C53" s="249"/>
      <c r="D53" s="250"/>
      <c r="E53" s="251"/>
      <c r="F53" s="252"/>
      <c r="G53" s="253"/>
      <c r="H53" s="254"/>
      <c r="I53" s="255"/>
      <c r="J53" s="252"/>
      <c r="K53" s="253"/>
      <c r="L53" s="254"/>
      <c r="M53" s="255"/>
    </row>
    <row r="54" spans="2:13" s="222" customFormat="1" ht="21.75" hidden="1" customHeight="1">
      <c r="B54" s="227" t="s">
        <v>1332</v>
      </c>
      <c r="C54" s="228" t="s">
        <v>1305</v>
      </c>
      <c r="D54" s="229"/>
      <c r="E54" s="230"/>
      <c r="F54" s="230"/>
      <c r="G54" s="230"/>
      <c r="H54" s="230"/>
      <c r="I54" s="230"/>
      <c r="J54" s="230"/>
      <c r="K54" s="230"/>
      <c r="L54" s="230"/>
      <c r="M54" s="231"/>
    </row>
    <row r="55" spans="2:13" s="222" customFormat="1" ht="21.75" hidden="1" customHeight="1">
      <c r="B55" s="232"/>
      <c r="C55" s="256" t="s">
        <v>1313</v>
      </c>
      <c r="D55" s="234">
        <v>1</v>
      </c>
      <c r="E55" s="235" t="s">
        <v>166</v>
      </c>
      <c r="F55" s="236"/>
      <c r="G55" s="237">
        <f>I55+K55+M55</f>
        <v>1678</v>
      </c>
      <c r="H55" s="238"/>
      <c r="I55" s="239">
        <f>'백호(가물막이설치) '!F20</f>
        <v>955</v>
      </c>
      <c r="J55" s="236"/>
      <c r="K55" s="237">
        <f>'백호(가물막이설치) '!F21</f>
        <v>335</v>
      </c>
      <c r="L55" s="238"/>
      <c r="M55" s="239">
        <f>'백호(가물막이설치) '!F22</f>
        <v>388</v>
      </c>
    </row>
    <row r="56" spans="2:13" s="222" customFormat="1" ht="21.75" hidden="1" customHeight="1">
      <c r="B56" s="232"/>
      <c r="C56" s="256"/>
      <c r="D56" s="234"/>
      <c r="E56" s="235"/>
      <c r="F56" s="236"/>
      <c r="G56" s="237"/>
      <c r="H56" s="238"/>
      <c r="I56" s="239"/>
      <c r="J56" s="236"/>
      <c r="K56" s="237"/>
      <c r="L56" s="238"/>
      <c r="M56" s="239"/>
    </row>
    <row r="57" spans="2:13" s="247" customFormat="1" ht="21.75" hidden="1" customHeight="1">
      <c r="B57" s="240" t="s">
        <v>142</v>
      </c>
      <c r="C57" s="241"/>
      <c r="D57" s="242"/>
      <c r="E57" s="243"/>
      <c r="F57" s="244"/>
      <c r="G57" s="245">
        <f>G55</f>
        <v>1678</v>
      </c>
      <c r="H57" s="246"/>
      <c r="I57" s="245">
        <f>I55</f>
        <v>955</v>
      </c>
      <c r="J57" s="244"/>
      <c r="K57" s="245">
        <f>K55</f>
        <v>335</v>
      </c>
      <c r="L57" s="246"/>
      <c r="M57" s="245">
        <f>M55</f>
        <v>388</v>
      </c>
    </row>
    <row r="58" spans="2:13" s="222" customFormat="1" ht="21.75" hidden="1" customHeight="1">
      <c r="B58" s="248"/>
      <c r="C58" s="249"/>
      <c r="D58" s="250"/>
      <c r="E58" s="251"/>
      <c r="F58" s="252"/>
      <c r="G58" s="253"/>
      <c r="H58" s="254"/>
      <c r="I58" s="255"/>
      <c r="J58" s="252"/>
      <c r="K58" s="253"/>
      <c r="L58" s="254"/>
      <c r="M58" s="255"/>
    </row>
    <row r="59" spans="2:13" s="222" customFormat="1" ht="21.75" hidden="1" customHeight="1">
      <c r="B59" s="227" t="s">
        <v>1333</v>
      </c>
      <c r="C59" s="228" t="s">
        <v>1309</v>
      </c>
      <c r="D59" s="229"/>
      <c r="E59" s="230"/>
      <c r="F59" s="230"/>
      <c r="G59" s="230"/>
      <c r="H59" s="230"/>
      <c r="I59" s="230"/>
      <c r="J59" s="230"/>
      <c r="K59" s="230"/>
      <c r="L59" s="230"/>
      <c r="M59" s="231"/>
    </row>
    <row r="60" spans="2:13" s="222" customFormat="1" ht="21.75" hidden="1" customHeight="1">
      <c r="B60" s="232"/>
      <c r="C60" s="256" t="s">
        <v>1313</v>
      </c>
      <c r="D60" s="234">
        <v>1</v>
      </c>
      <c r="E60" s="235" t="s">
        <v>166</v>
      </c>
      <c r="F60" s="236"/>
      <c r="G60" s="237">
        <f>I60+K60+M60</f>
        <v>2351</v>
      </c>
      <c r="H60" s="238"/>
      <c r="I60" s="239">
        <f>'백호(가물막이설치) '!F41</f>
        <v>1338</v>
      </c>
      <c r="J60" s="236"/>
      <c r="K60" s="237">
        <f>'백호(가물막이설치) '!F42</f>
        <v>469</v>
      </c>
      <c r="L60" s="238"/>
      <c r="M60" s="239">
        <f>'백호(가물막이설치) '!F43</f>
        <v>544</v>
      </c>
    </row>
    <row r="61" spans="2:13" s="222" customFormat="1" ht="21.75" hidden="1" customHeight="1">
      <c r="B61" s="232"/>
      <c r="C61" s="256"/>
      <c r="D61" s="234"/>
      <c r="E61" s="235"/>
      <c r="F61" s="236"/>
      <c r="G61" s="237"/>
      <c r="H61" s="238"/>
      <c r="I61" s="239"/>
      <c r="J61" s="236"/>
      <c r="K61" s="237"/>
      <c r="L61" s="238"/>
      <c r="M61" s="239"/>
    </row>
    <row r="62" spans="2:13" s="247" customFormat="1" ht="21.75" hidden="1" customHeight="1">
      <c r="B62" s="240" t="s">
        <v>142</v>
      </c>
      <c r="C62" s="241"/>
      <c r="D62" s="242"/>
      <c r="E62" s="243"/>
      <c r="F62" s="244"/>
      <c r="G62" s="245">
        <f>G60</f>
        <v>2351</v>
      </c>
      <c r="H62" s="246"/>
      <c r="I62" s="245">
        <f>I60</f>
        <v>1338</v>
      </c>
      <c r="J62" s="244"/>
      <c r="K62" s="245">
        <f>K60</f>
        <v>469</v>
      </c>
      <c r="L62" s="246"/>
      <c r="M62" s="245">
        <f>M60</f>
        <v>544</v>
      </c>
    </row>
    <row r="63" spans="2:13" s="222" customFormat="1" ht="21.75" hidden="1" customHeight="1">
      <c r="B63" s="248"/>
      <c r="C63" s="249"/>
      <c r="D63" s="250"/>
      <c r="E63" s="251"/>
      <c r="F63" s="252"/>
      <c r="G63" s="253"/>
      <c r="H63" s="254"/>
      <c r="I63" s="255"/>
      <c r="J63" s="252"/>
      <c r="K63" s="253"/>
      <c r="L63" s="254"/>
      <c r="M63" s="255"/>
    </row>
    <row r="64" spans="2:13" ht="21.75" hidden="1" customHeight="1">
      <c r="B64" s="227" t="s">
        <v>1334</v>
      </c>
      <c r="C64" s="431" t="s">
        <v>1161</v>
      </c>
      <c r="D64" s="432"/>
      <c r="E64" s="433"/>
      <c r="F64" s="433"/>
      <c r="G64" s="433"/>
      <c r="H64" s="433"/>
      <c r="I64" s="433"/>
      <c r="J64" s="433"/>
      <c r="K64" s="433"/>
      <c r="L64" s="433"/>
      <c r="M64" s="434"/>
    </row>
    <row r="65" spans="2:13" ht="21.75" hidden="1" customHeight="1">
      <c r="B65" s="435" t="s">
        <v>1154</v>
      </c>
      <c r="C65" s="436" t="s">
        <v>1155</v>
      </c>
      <c r="D65" s="573">
        <f>(0.38+0.18+0.18)/10</f>
        <v>7.3999999999999996E-2</v>
      </c>
      <c r="E65" s="438" t="s">
        <v>244</v>
      </c>
      <c r="F65" s="439">
        <f t="shared" ref="F65:F69" si="0">H65+J65+L65</f>
        <v>172068</v>
      </c>
      <c r="G65" s="440">
        <f t="shared" ref="G65:G69" si="1">I65+K65+M65</f>
        <v>12733.031999999999</v>
      </c>
      <c r="H65" s="441">
        <f>시중노임!D10</f>
        <v>172068</v>
      </c>
      <c r="I65" s="442">
        <f>D65*H65</f>
        <v>12733.031999999999</v>
      </c>
      <c r="J65" s="439"/>
      <c r="K65" s="440">
        <f>J65*D65</f>
        <v>0</v>
      </c>
      <c r="L65" s="441"/>
      <c r="M65" s="442"/>
    </row>
    <row r="66" spans="2:13" ht="21.75" hidden="1" customHeight="1">
      <c r="B66" s="435" t="s">
        <v>337</v>
      </c>
      <c r="C66" s="436" t="s">
        <v>1156</v>
      </c>
      <c r="D66" s="573">
        <f>(0.09+0.09)/10</f>
        <v>1.7999999999999999E-2</v>
      </c>
      <c r="E66" s="438" t="s">
        <v>244</v>
      </c>
      <c r="F66" s="439">
        <f t="shared" si="0"/>
        <v>226122</v>
      </c>
      <c r="G66" s="440">
        <f t="shared" si="1"/>
        <v>4070.1959999999999</v>
      </c>
      <c r="H66" s="441">
        <f>시중노임!D11</f>
        <v>226122</v>
      </c>
      <c r="I66" s="442">
        <f>D66*H66</f>
        <v>4070.1959999999999</v>
      </c>
      <c r="J66" s="439"/>
      <c r="K66" s="440"/>
      <c r="L66" s="441"/>
      <c r="M66" s="442"/>
    </row>
    <row r="67" spans="2:13" ht="21.75" hidden="1" customHeight="1">
      <c r="B67" s="435" t="s">
        <v>1157</v>
      </c>
      <c r="C67" s="436"/>
      <c r="D67" s="573">
        <v>0.13400000000000001</v>
      </c>
      <c r="E67" s="438" t="s">
        <v>228</v>
      </c>
      <c r="F67" s="439">
        <f t="shared" si="0"/>
        <v>81270</v>
      </c>
      <c r="G67" s="440">
        <f t="shared" si="1"/>
        <v>10890.18</v>
      </c>
      <c r="H67" s="441">
        <f>'중기사용료 (총괄)'!I7</f>
        <v>59020</v>
      </c>
      <c r="I67" s="442">
        <f>D67*H67</f>
        <v>7908.68</v>
      </c>
      <c r="J67" s="441">
        <f>'중기사용료 (총괄)'!J7</f>
        <v>8851</v>
      </c>
      <c r="K67" s="442">
        <f>J67*D67</f>
        <v>1186.0340000000001</v>
      </c>
      <c r="L67" s="441">
        <f>'중기사용료 (총괄)'!K7</f>
        <v>13399</v>
      </c>
      <c r="M67" s="442">
        <f>L67*D67</f>
        <v>1795.4660000000001</v>
      </c>
    </row>
    <row r="68" spans="2:13" ht="21.75" hidden="1" customHeight="1">
      <c r="B68" s="435" t="s">
        <v>1162</v>
      </c>
      <c r="C68" s="436"/>
      <c r="D68" s="573">
        <f>(0.7+0.7)/10</f>
        <v>0.13999999999999999</v>
      </c>
      <c r="E68" s="438" t="s">
        <v>228</v>
      </c>
      <c r="F68" s="439">
        <f t="shared" ref="F68" si="2">H68+J68+L68</f>
        <v>122781</v>
      </c>
      <c r="G68" s="440">
        <f t="shared" ref="G68" si="3">I68+K68+M68</f>
        <v>17189.34</v>
      </c>
      <c r="H68" s="441">
        <f>'중기사용료 (총괄)'!I9</f>
        <v>59020</v>
      </c>
      <c r="I68" s="442">
        <f>D68*H68</f>
        <v>8262.7999999999993</v>
      </c>
      <c r="J68" s="441">
        <f>'중기사용료 (총괄)'!J9</f>
        <v>34806</v>
      </c>
      <c r="K68" s="442">
        <f>J68*D68</f>
        <v>4872.8399999999992</v>
      </c>
      <c r="L68" s="441">
        <f>'중기사용료 (총괄)'!K9</f>
        <v>28955</v>
      </c>
      <c r="M68" s="442">
        <f>L68*D68</f>
        <v>4053.6999999999994</v>
      </c>
    </row>
    <row r="69" spans="2:13" ht="21.75" hidden="1" customHeight="1">
      <c r="B69" s="443" t="s">
        <v>1142</v>
      </c>
      <c r="C69" s="444" t="s">
        <v>1153</v>
      </c>
      <c r="D69" s="437">
        <v>1</v>
      </c>
      <c r="E69" s="438" t="s">
        <v>1149</v>
      </c>
      <c r="F69" s="439">
        <f t="shared" si="0"/>
        <v>8000</v>
      </c>
      <c r="G69" s="440">
        <f t="shared" si="1"/>
        <v>8000</v>
      </c>
      <c r="H69" s="441"/>
      <c r="I69" s="442"/>
      <c r="J69" s="439">
        <v>8000</v>
      </c>
      <c r="K69" s="440">
        <f>J69*D69</f>
        <v>8000</v>
      </c>
      <c r="L69" s="441"/>
      <c r="M69" s="442"/>
    </row>
    <row r="70" spans="2:13" ht="21.75" hidden="1" customHeight="1">
      <c r="B70" s="445" t="s">
        <v>168</v>
      </c>
      <c r="C70" s="446"/>
      <c r="D70" s="447"/>
      <c r="E70" s="448"/>
      <c r="F70" s="449"/>
      <c r="G70" s="450">
        <f>SUM(G65:G69)</f>
        <v>52882.748</v>
      </c>
      <c r="H70" s="451"/>
      <c r="I70" s="450">
        <f>SUM(I65:I69)</f>
        <v>32974.707999999999</v>
      </c>
      <c r="J70" s="449"/>
      <c r="K70" s="450">
        <f>SUM(K65:K69)</f>
        <v>14058.874</v>
      </c>
      <c r="L70" s="451"/>
      <c r="M70" s="450">
        <f>SUM(M65:M69)</f>
        <v>5849.1659999999993</v>
      </c>
    </row>
    <row r="71" spans="2:13" ht="21.75" hidden="1" customHeight="1">
      <c r="B71" s="227" t="s">
        <v>1335</v>
      </c>
      <c r="C71" s="431" t="s">
        <v>1164</v>
      </c>
      <c r="D71" s="432"/>
      <c r="E71" s="433"/>
      <c r="F71" s="433"/>
      <c r="G71" s="433"/>
      <c r="H71" s="433"/>
      <c r="I71" s="433"/>
      <c r="J71" s="433"/>
      <c r="K71" s="433"/>
      <c r="L71" s="433"/>
      <c r="M71" s="434"/>
    </row>
    <row r="72" spans="2:13" ht="21.75" hidden="1" customHeight="1">
      <c r="B72" s="435" t="s">
        <v>1176</v>
      </c>
      <c r="C72" s="436" t="s">
        <v>1177</v>
      </c>
      <c r="D72" s="903">
        <v>1</v>
      </c>
      <c r="E72" s="438" t="s">
        <v>1178</v>
      </c>
      <c r="F72" s="439">
        <f t="shared" ref="F72" si="4">H72+J72+L72</f>
        <v>3038</v>
      </c>
      <c r="G72" s="440">
        <f t="shared" ref="G72" si="5">I72+K72+M72</f>
        <v>3038</v>
      </c>
      <c r="H72" s="441"/>
      <c r="I72" s="442">
        <f>D72*H72</f>
        <v>0</v>
      </c>
      <c r="J72" s="439">
        <f>'중기사용료 (총괄)'!J17</f>
        <v>2714</v>
      </c>
      <c r="K72" s="440">
        <f>J72*D72</f>
        <v>2714</v>
      </c>
      <c r="L72" s="441">
        <f>'중기사용료 (총괄)'!K17</f>
        <v>324</v>
      </c>
      <c r="M72" s="442">
        <f>L72*D72</f>
        <v>324</v>
      </c>
    </row>
    <row r="73" spans="2:13" ht="21.75" hidden="1" customHeight="1">
      <c r="B73" s="435" t="s">
        <v>1179</v>
      </c>
      <c r="C73" s="436" t="s">
        <v>1180</v>
      </c>
      <c r="D73" s="903">
        <v>1</v>
      </c>
      <c r="E73" s="438" t="s">
        <v>1163</v>
      </c>
      <c r="F73" s="439">
        <f t="shared" ref="F73" si="6">H73+J73+L73</f>
        <v>311</v>
      </c>
      <c r="G73" s="440">
        <f t="shared" ref="G73" si="7">I73+K73+M73</f>
        <v>311</v>
      </c>
      <c r="H73" s="441"/>
      <c r="I73" s="442"/>
      <c r="J73" s="439"/>
      <c r="K73" s="440"/>
      <c r="L73" s="441">
        <f>'중기사용료 (총괄)'!K18</f>
        <v>311</v>
      </c>
      <c r="M73" s="442">
        <f>L73*D73</f>
        <v>311</v>
      </c>
    </row>
    <row r="74" spans="2:13" ht="21.75" hidden="1" customHeight="1">
      <c r="B74" s="435" t="s">
        <v>1181</v>
      </c>
      <c r="C74" s="436" t="s">
        <v>1182</v>
      </c>
      <c r="D74" s="573">
        <f>0.16/8/3</f>
        <v>6.6666666666666671E-3</v>
      </c>
      <c r="E74" s="438" t="s">
        <v>1163</v>
      </c>
      <c r="F74" s="439">
        <f t="shared" ref="F74" si="8">H74+J74+L74</f>
        <v>173995</v>
      </c>
      <c r="G74" s="440">
        <f t="shared" ref="G74" si="9">I74+K74+M74</f>
        <v>1159.9666666666667</v>
      </c>
      <c r="H74" s="441">
        <f>시중노임!D58</f>
        <v>173995</v>
      </c>
      <c r="I74" s="442">
        <f>D74*H74</f>
        <v>1159.9666666666667</v>
      </c>
      <c r="J74" s="441"/>
      <c r="K74" s="442"/>
      <c r="L74" s="441"/>
      <c r="M74" s="442"/>
    </row>
    <row r="75" spans="2:13" ht="21.75" hidden="1" customHeight="1">
      <c r="B75" s="435" t="s">
        <v>1183</v>
      </c>
      <c r="C75" s="436" t="s">
        <v>1184</v>
      </c>
      <c r="D75" s="903">
        <v>3</v>
      </c>
      <c r="E75" s="438" t="s">
        <v>238</v>
      </c>
      <c r="F75" s="439">
        <f t="shared" ref="F75" si="10">H75+J75+L75</f>
        <v>4508.9666666666672</v>
      </c>
      <c r="G75" s="440">
        <f t="shared" ref="G75" si="11">I75+K75+M75</f>
        <v>135.26900000000001</v>
      </c>
      <c r="H75" s="441"/>
      <c r="I75" s="442"/>
      <c r="J75" s="441">
        <f>G74+G73+G72</f>
        <v>4508.9666666666672</v>
      </c>
      <c r="K75" s="440">
        <f>J75*D75/100</f>
        <v>135.26900000000001</v>
      </c>
      <c r="L75" s="441"/>
      <c r="M75" s="442"/>
    </row>
    <row r="76" spans="2:13" ht="21.75" hidden="1" customHeight="1">
      <c r="B76" s="443"/>
      <c r="C76" s="444"/>
      <c r="D76" s="437"/>
      <c r="E76" s="438"/>
      <c r="F76" s="439"/>
      <c r="G76" s="440"/>
      <c r="H76" s="441"/>
      <c r="I76" s="442"/>
      <c r="J76" s="439"/>
      <c r="K76" s="440"/>
      <c r="L76" s="441"/>
      <c r="M76" s="442"/>
    </row>
    <row r="77" spans="2:13" ht="21.75" hidden="1" customHeight="1">
      <c r="B77" s="445" t="s">
        <v>168</v>
      </c>
      <c r="C77" s="446"/>
      <c r="D77" s="447"/>
      <c r="E77" s="448"/>
      <c r="F77" s="449"/>
      <c r="G77" s="450">
        <f>SUM(G72:G76)</f>
        <v>4644.2356666666674</v>
      </c>
      <c r="H77" s="451"/>
      <c r="I77" s="450">
        <f>SUM(I72:I76)</f>
        <v>1159.9666666666667</v>
      </c>
      <c r="J77" s="449"/>
      <c r="K77" s="450">
        <f>SUM(K72:K76)</f>
        <v>2849.2690000000002</v>
      </c>
      <c r="L77" s="451"/>
      <c r="M77" s="450">
        <f>SUM(M72:M76)</f>
        <v>635</v>
      </c>
    </row>
    <row r="78" spans="2:13" s="222" customFormat="1" ht="21.75" hidden="1" customHeight="1">
      <c r="B78" s="227" t="s">
        <v>1336</v>
      </c>
      <c r="C78" s="228" t="s">
        <v>1259</v>
      </c>
      <c r="D78" s="229"/>
      <c r="E78" s="230"/>
      <c r="F78" s="230"/>
      <c r="G78" s="230"/>
      <c r="H78" s="230"/>
      <c r="I78" s="230"/>
      <c r="J78" s="230"/>
      <c r="K78" s="230"/>
      <c r="L78" s="230"/>
      <c r="M78" s="231"/>
    </row>
    <row r="79" spans="2:13" s="222" customFormat="1" ht="21.75" hidden="1" customHeight="1">
      <c r="B79" s="232"/>
      <c r="C79" s="256" t="s">
        <v>1313</v>
      </c>
      <c r="D79" s="234">
        <v>1</v>
      </c>
      <c r="E79" s="235" t="s">
        <v>1260</v>
      </c>
      <c r="F79" s="236"/>
      <c r="G79" s="237">
        <f>I79+K79+M79</f>
        <v>4985</v>
      </c>
      <c r="H79" s="238"/>
      <c r="I79" s="239">
        <f>'백호(무근콘크리트깨기및상차)'!F20</f>
        <v>2837</v>
      </c>
      <c r="J79" s="236"/>
      <c r="K79" s="237">
        <f>'백호(무근콘크리트깨기및상차)'!F21</f>
        <v>995</v>
      </c>
      <c r="L79" s="238"/>
      <c r="M79" s="239">
        <f>'백호(무근콘크리트깨기및상차)'!F22</f>
        <v>1153</v>
      </c>
    </row>
    <row r="80" spans="2:13" s="247" customFormat="1" ht="21.75" hidden="1" customHeight="1">
      <c r="B80" s="240" t="s">
        <v>172</v>
      </c>
      <c r="C80" s="241"/>
      <c r="D80" s="242"/>
      <c r="E80" s="243"/>
      <c r="F80" s="244"/>
      <c r="G80" s="245">
        <f>G79</f>
        <v>4985</v>
      </c>
      <c r="H80" s="246"/>
      <c r="I80" s="245">
        <f>I79</f>
        <v>2837</v>
      </c>
      <c r="J80" s="244"/>
      <c r="K80" s="245">
        <f>K79</f>
        <v>995</v>
      </c>
      <c r="L80" s="246"/>
      <c r="M80" s="245">
        <f>M79</f>
        <v>1153</v>
      </c>
    </row>
    <row r="81" spans="2:13" s="222" customFormat="1" ht="21.75" hidden="1" customHeight="1">
      <c r="B81" s="248"/>
      <c r="C81" s="249"/>
      <c r="D81" s="250"/>
      <c r="E81" s="251"/>
      <c r="F81" s="252"/>
      <c r="G81" s="253"/>
      <c r="H81" s="254"/>
      <c r="I81" s="255"/>
      <c r="J81" s="252"/>
      <c r="K81" s="253"/>
      <c r="L81" s="254"/>
      <c r="M81" s="255"/>
    </row>
    <row r="82" spans="2:13" s="222" customFormat="1" ht="21.75" hidden="1" customHeight="1">
      <c r="B82" s="227" t="s">
        <v>1337</v>
      </c>
      <c r="C82" s="228" t="s">
        <v>1261</v>
      </c>
      <c r="D82" s="229"/>
      <c r="E82" s="230"/>
      <c r="F82" s="230"/>
      <c r="G82" s="230"/>
      <c r="H82" s="230"/>
      <c r="I82" s="230"/>
      <c r="J82" s="230"/>
      <c r="K82" s="230"/>
      <c r="L82" s="230"/>
      <c r="M82" s="231"/>
    </row>
    <row r="83" spans="2:13" s="222" customFormat="1" ht="21.75" hidden="1" customHeight="1">
      <c r="B83" s="232"/>
      <c r="C83" s="256" t="s">
        <v>1313</v>
      </c>
      <c r="D83" s="234">
        <v>1</v>
      </c>
      <c r="E83" s="235" t="s">
        <v>1260</v>
      </c>
      <c r="F83" s="236"/>
      <c r="G83" s="237">
        <f>I83+K83+M83</f>
        <v>4985</v>
      </c>
      <c r="H83" s="238"/>
      <c r="I83" s="239">
        <f>'백호(인공식물섬철거)'!F20</f>
        <v>2837</v>
      </c>
      <c r="J83" s="236"/>
      <c r="K83" s="237">
        <f>'백호(인공식물섬철거)'!F21</f>
        <v>995</v>
      </c>
      <c r="L83" s="238"/>
      <c r="M83" s="239">
        <f>'백호(인공식물섬철거)'!F22</f>
        <v>1153</v>
      </c>
    </row>
    <row r="84" spans="2:13" s="247" customFormat="1" ht="21.75" hidden="1" customHeight="1">
      <c r="B84" s="240" t="s">
        <v>172</v>
      </c>
      <c r="C84" s="241"/>
      <c r="D84" s="242"/>
      <c r="E84" s="243"/>
      <c r="F84" s="244"/>
      <c r="G84" s="245">
        <f>G83</f>
        <v>4985</v>
      </c>
      <c r="H84" s="246"/>
      <c r="I84" s="245">
        <f>I83</f>
        <v>2837</v>
      </c>
      <c r="J84" s="244"/>
      <c r="K84" s="245">
        <f>K83</f>
        <v>995</v>
      </c>
      <c r="L84" s="246"/>
      <c r="M84" s="245">
        <f>M83</f>
        <v>1153</v>
      </c>
    </row>
    <row r="85" spans="2:13" s="222" customFormat="1" ht="21.75" hidden="1" customHeight="1">
      <c r="B85" s="248"/>
      <c r="C85" s="249"/>
      <c r="D85" s="250"/>
      <c r="E85" s="251"/>
      <c r="F85" s="252"/>
      <c r="G85" s="253"/>
      <c r="H85" s="254"/>
      <c r="I85" s="255"/>
      <c r="J85" s="252"/>
      <c r="K85" s="253"/>
      <c r="L85" s="254"/>
      <c r="M85" s="255"/>
    </row>
    <row r="86" spans="2:13" s="222" customFormat="1" ht="21.75" hidden="1" customHeight="1">
      <c r="B86" s="227" t="s">
        <v>1338</v>
      </c>
      <c r="C86" s="228" t="s">
        <v>1262</v>
      </c>
      <c r="D86" s="229"/>
      <c r="E86" s="230"/>
      <c r="F86" s="230"/>
      <c r="G86" s="230"/>
      <c r="H86" s="230"/>
      <c r="I86" s="230"/>
      <c r="J86" s="230"/>
      <c r="K86" s="230"/>
      <c r="L86" s="230"/>
      <c r="M86" s="231"/>
    </row>
    <row r="87" spans="2:13" s="222" customFormat="1" ht="21.75" hidden="1" customHeight="1">
      <c r="B87" s="232"/>
      <c r="C87" s="256" t="s">
        <v>1313</v>
      </c>
      <c r="D87" s="234">
        <v>1</v>
      </c>
      <c r="E87" s="235" t="s">
        <v>1260</v>
      </c>
      <c r="F87" s="236"/>
      <c r="G87" s="237">
        <f>I87+K87+M87</f>
        <v>1145</v>
      </c>
      <c r="H87" s="238"/>
      <c r="I87" s="239">
        <f>'백호(혼합폐기물상차)'!F20</f>
        <v>652</v>
      </c>
      <c r="J87" s="236"/>
      <c r="K87" s="237">
        <f>'백호(혼합폐기물상차)'!F21</f>
        <v>228</v>
      </c>
      <c r="L87" s="238"/>
      <c r="M87" s="239">
        <f>'백호(혼합폐기물상차)'!F22</f>
        <v>265</v>
      </c>
    </row>
    <row r="88" spans="2:13" s="247" customFormat="1" ht="21.75" hidden="1" customHeight="1">
      <c r="B88" s="240" t="s">
        <v>172</v>
      </c>
      <c r="C88" s="241"/>
      <c r="D88" s="242"/>
      <c r="E88" s="243"/>
      <c r="F88" s="244"/>
      <c r="G88" s="245">
        <f>G87</f>
        <v>1145</v>
      </c>
      <c r="H88" s="246"/>
      <c r="I88" s="245">
        <f>I87</f>
        <v>652</v>
      </c>
      <c r="J88" s="244"/>
      <c r="K88" s="245">
        <f>K87</f>
        <v>228</v>
      </c>
      <c r="L88" s="246"/>
      <c r="M88" s="245">
        <f>M87</f>
        <v>265</v>
      </c>
    </row>
    <row r="89" spans="2:13" s="222" customFormat="1" ht="21.75" hidden="1" customHeight="1">
      <c r="B89" s="248"/>
      <c r="C89" s="249"/>
      <c r="D89" s="250"/>
      <c r="E89" s="251"/>
      <c r="F89" s="252"/>
      <c r="G89" s="253"/>
      <c r="H89" s="254"/>
      <c r="I89" s="255"/>
      <c r="J89" s="252"/>
      <c r="K89" s="253"/>
      <c r="L89" s="254"/>
      <c r="M89" s="255"/>
    </row>
    <row r="90" spans="2:13" s="222" customFormat="1" ht="21.75" hidden="1" customHeight="1">
      <c r="B90" s="227" t="s">
        <v>1339</v>
      </c>
      <c r="C90" s="228" t="s">
        <v>1263</v>
      </c>
      <c r="D90" s="229"/>
      <c r="E90" s="230"/>
      <c r="F90" s="230"/>
      <c r="G90" s="230"/>
      <c r="H90" s="230"/>
      <c r="I90" s="230"/>
      <c r="J90" s="230"/>
      <c r="K90" s="230"/>
      <c r="L90" s="230"/>
      <c r="M90" s="231"/>
    </row>
    <row r="91" spans="2:13" s="222" customFormat="1" ht="21.75" hidden="1" customHeight="1">
      <c r="B91" s="232" t="str">
        <f>폐기물처리!C5</f>
        <v>폐기물처리비</v>
      </c>
      <c r="C91" s="256" t="s">
        <v>1264</v>
      </c>
      <c r="D91" s="234">
        <v>1</v>
      </c>
      <c r="E91" s="235" t="s">
        <v>1265</v>
      </c>
      <c r="F91" s="236"/>
      <c r="G91" s="237">
        <f>I91+K91+M91</f>
        <v>28516</v>
      </c>
      <c r="H91" s="238"/>
      <c r="I91" s="239">
        <f>'[62]백호(사토정지)'!F15</f>
        <v>0</v>
      </c>
      <c r="J91" s="236"/>
      <c r="K91" s="237">
        <f>'[62]백호(사토정지)'!F16</f>
        <v>0</v>
      </c>
      <c r="L91" s="238"/>
      <c r="M91" s="239">
        <f>폐기물처리!L5</f>
        <v>28516</v>
      </c>
    </row>
    <row r="92" spans="2:13" s="247" customFormat="1" ht="21.75" hidden="1" customHeight="1">
      <c r="B92" s="240" t="s">
        <v>172</v>
      </c>
      <c r="C92" s="241"/>
      <c r="D92" s="242"/>
      <c r="E92" s="243"/>
      <c r="F92" s="244"/>
      <c r="G92" s="245">
        <f>G91</f>
        <v>28516</v>
      </c>
      <c r="H92" s="246"/>
      <c r="I92" s="245">
        <f>I91</f>
        <v>0</v>
      </c>
      <c r="J92" s="244"/>
      <c r="K92" s="245">
        <f>K91</f>
        <v>0</v>
      </c>
      <c r="L92" s="246"/>
      <c r="M92" s="245">
        <f>M91</f>
        <v>28516</v>
      </c>
    </row>
    <row r="93" spans="2:13" s="222" customFormat="1" ht="21.75" hidden="1" customHeight="1">
      <c r="B93" s="248"/>
      <c r="C93" s="249"/>
      <c r="D93" s="250"/>
      <c r="E93" s="251"/>
      <c r="F93" s="252"/>
      <c r="G93" s="253"/>
      <c r="H93" s="254"/>
      <c r="I93" s="255"/>
      <c r="J93" s="252"/>
      <c r="K93" s="253"/>
      <c r="L93" s="254"/>
      <c r="M93" s="255"/>
    </row>
    <row r="94" spans="2:13" s="222" customFormat="1" ht="21.75" hidden="1" customHeight="1">
      <c r="B94" s="227" t="s">
        <v>1340</v>
      </c>
      <c r="C94" s="228" t="s">
        <v>1266</v>
      </c>
      <c r="D94" s="229"/>
      <c r="E94" s="230"/>
      <c r="F94" s="230"/>
      <c r="G94" s="230"/>
      <c r="H94" s="230"/>
      <c r="I94" s="230"/>
      <c r="J94" s="230"/>
      <c r="K94" s="230"/>
      <c r="L94" s="230"/>
      <c r="M94" s="231"/>
    </row>
    <row r="95" spans="2:13" s="222" customFormat="1" ht="21.75" hidden="1" customHeight="1">
      <c r="B95" s="256" t="s">
        <v>1267</v>
      </c>
      <c r="C95" s="256"/>
      <c r="D95" s="234">
        <v>1</v>
      </c>
      <c r="E95" s="235" t="s">
        <v>1265</v>
      </c>
      <c r="F95" s="236"/>
      <c r="G95" s="237">
        <f>I95+K95+M95</f>
        <v>170497</v>
      </c>
      <c r="H95" s="238"/>
      <c r="I95" s="239"/>
      <c r="J95" s="236"/>
      <c r="K95" s="237"/>
      <c r="L95" s="238"/>
      <c r="M95" s="239">
        <f>폐기물처리!L6</f>
        <v>170497</v>
      </c>
    </row>
    <row r="96" spans="2:13" s="247" customFormat="1" ht="21.75" hidden="1" customHeight="1">
      <c r="B96" s="240" t="s">
        <v>172</v>
      </c>
      <c r="C96" s="241"/>
      <c r="D96" s="242"/>
      <c r="E96" s="243"/>
      <c r="F96" s="244"/>
      <c r="G96" s="245">
        <f>G95</f>
        <v>170497</v>
      </c>
      <c r="H96" s="246"/>
      <c r="I96" s="245">
        <f>I95</f>
        <v>0</v>
      </c>
      <c r="J96" s="244"/>
      <c r="K96" s="245">
        <f>K95</f>
        <v>0</v>
      </c>
      <c r="L96" s="246"/>
      <c r="M96" s="245">
        <f>M95</f>
        <v>170497</v>
      </c>
    </row>
    <row r="97" spans="2:13" s="222" customFormat="1" ht="21.75" hidden="1" customHeight="1">
      <c r="B97" s="248"/>
      <c r="C97" s="249"/>
      <c r="D97" s="250"/>
      <c r="E97" s="251"/>
      <c r="F97" s="252"/>
      <c r="G97" s="253"/>
      <c r="H97" s="254"/>
      <c r="I97" s="255"/>
      <c r="J97" s="252"/>
      <c r="K97" s="253"/>
      <c r="L97" s="254"/>
      <c r="M97" s="255"/>
    </row>
    <row r="98" spans="2:13" s="222" customFormat="1" ht="21.75" hidden="1" customHeight="1">
      <c r="B98" s="227" t="s">
        <v>1341</v>
      </c>
      <c r="C98" s="228" t="s">
        <v>1268</v>
      </c>
      <c r="D98" s="229"/>
      <c r="E98" s="230"/>
      <c r="F98" s="230"/>
      <c r="G98" s="230"/>
      <c r="H98" s="230"/>
      <c r="I98" s="230"/>
      <c r="J98" s="230"/>
      <c r="K98" s="230"/>
      <c r="L98" s="230"/>
      <c r="M98" s="231"/>
    </row>
    <row r="99" spans="2:13" s="222" customFormat="1" ht="21.75" hidden="1" customHeight="1">
      <c r="B99" s="232" t="s">
        <v>1269</v>
      </c>
      <c r="C99" s="256" t="s">
        <v>1270</v>
      </c>
      <c r="D99" s="234">
        <v>1</v>
      </c>
      <c r="E99" s="235" t="s">
        <v>1265</v>
      </c>
      <c r="F99" s="236"/>
      <c r="G99" s="237">
        <f>I99+K99+M99</f>
        <v>-1850000</v>
      </c>
      <c r="H99" s="238"/>
      <c r="I99" s="239">
        <f>'[62]백호(사토정지)'!F23</f>
        <v>0</v>
      </c>
      <c r="J99" s="236"/>
      <c r="K99" s="237">
        <f>폐기물처리!L7</f>
        <v>-1850000</v>
      </c>
      <c r="L99" s="238"/>
      <c r="M99" s="239"/>
    </row>
    <row r="100" spans="2:13" s="247" customFormat="1" ht="21.75" hidden="1" customHeight="1">
      <c r="B100" s="240" t="s">
        <v>172</v>
      </c>
      <c r="C100" s="241"/>
      <c r="D100" s="242"/>
      <c r="E100" s="243"/>
      <c r="F100" s="244"/>
      <c r="G100" s="245">
        <f>G99</f>
        <v>-1850000</v>
      </c>
      <c r="H100" s="246"/>
      <c r="I100" s="245">
        <f>I99</f>
        <v>0</v>
      </c>
      <c r="J100" s="244"/>
      <c r="K100" s="245">
        <f>K99</f>
        <v>-1850000</v>
      </c>
      <c r="L100" s="246"/>
      <c r="M100" s="245">
        <f>M99</f>
        <v>0</v>
      </c>
    </row>
    <row r="101" spans="2:13" s="222" customFormat="1" ht="21.75" hidden="1" customHeight="1">
      <c r="B101" s="248"/>
      <c r="C101" s="249"/>
      <c r="D101" s="250"/>
      <c r="E101" s="251"/>
      <c r="F101" s="252"/>
      <c r="G101" s="253"/>
      <c r="H101" s="254"/>
      <c r="I101" s="255"/>
      <c r="J101" s="252"/>
      <c r="K101" s="253"/>
      <c r="L101" s="254"/>
      <c r="M101" s="255"/>
    </row>
    <row r="102" spans="2:13" s="222" customFormat="1" ht="21.75" customHeight="1">
      <c r="B102" s="227" t="s">
        <v>1549</v>
      </c>
      <c r="C102" s="228" t="s">
        <v>695</v>
      </c>
      <c r="D102" s="229"/>
      <c r="E102" s="230"/>
      <c r="F102" s="230"/>
      <c r="G102" s="230"/>
      <c r="H102" s="230"/>
      <c r="I102" s="230"/>
      <c r="J102" s="230"/>
      <c r="K102" s="230"/>
      <c r="L102" s="230"/>
      <c r="M102" s="231"/>
    </row>
    <row r="103" spans="2:13" s="222" customFormat="1" ht="21.75" customHeight="1">
      <c r="B103" s="232" t="s">
        <v>169</v>
      </c>
      <c r="C103" s="233" t="s">
        <v>170</v>
      </c>
      <c r="D103" s="234">
        <v>1</v>
      </c>
      <c r="E103" s="235" t="s">
        <v>171</v>
      </c>
      <c r="F103" s="236"/>
      <c r="G103" s="237">
        <f>I103+K103+M103</f>
        <v>496665</v>
      </c>
      <c r="H103" s="238"/>
      <c r="I103" s="239">
        <f>'트레일러(중기운반)'!F22</f>
        <v>292141</v>
      </c>
      <c r="J103" s="236"/>
      <c r="K103" s="237">
        <f>'트레일러(중기운반)'!F23</f>
        <v>121005</v>
      </c>
      <c r="L103" s="238"/>
      <c r="M103" s="239">
        <f>'트레일러(중기운반)'!F24</f>
        <v>83519</v>
      </c>
    </row>
    <row r="104" spans="2:13" s="247" customFormat="1" ht="21.75" customHeight="1">
      <c r="B104" s="240" t="s">
        <v>172</v>
      </c>
      <c r="C104" s="241"/>
      <c r="D104" s="242"/>
      <c r="E104" s="243"/>
      <c r="F104" s="244"/>
      <c r="G104" s="245">
        <f>G103</f>
        <v>496665</v>
      </c>
      <c r="H104" s="246"/>
      <c r="I104" s="245">
        <f>I103</f>
        <v>292141</v>
      </c>
      <c r="J104" s="244"/>
      <c r="K104" s="245">
        <f>K103</f>
        <v>121005</v>
      </c>
      <c r="L104" s="246"/>
      <c r="M104" s="245">
        <f>M103</f>
        <v>83519</v>
      </c>
    </row>
    <row r="105" spans="2:13" s="222" customFormat="1" ht="21.75" customHeight="1">
      <c r="B105" s="248"/>
      <c r="C105" s="249"/>
      <c r="D105" s="250"/>
      <c r="E105" s="251"/>
      <c r="F105" s="252"/>
      <c r="G105" s="253"/>
      <c r="H105" s="254"/>
      <c r="I105" s="255"/>
      <c r="J105" s="252"/>
      <c r="K105" s="253"/>
      <c r="L105" s="254"/>
      <c r="M105" s="255"/>
    </row>
    <row r="106" spans="2:13" ht="21.75" customHeight="1">
      <c r="B106" s="227" t="s">
        <v>1555</v>
      </c>
      <c r="C106" s="431" t="s">
        <v>687</v>
      </c>
      <c r="D106" s="432"/>
      <c r="E106" s="433"/>
      <c r="F106" s="433"/>
      <c r="G106" s="433"/>
      <c r="H106" s="433"/>
      <c r="I106" s="433"/>
      <c r="J106" s="433"/>
      <c r="K106" s="433"/>
      <c r="L106" s="433"/>
      <c r="M106" s="434"/>
    </row>
    <row r="107" spans="2:13" ht="21.75" customHeight="1">
      <c r="B107" s="435" t="s">
        <v>1559</v>
      </c>
      <c r="C107" s="436" t="s">
        <v>489</v>
      </c>
      <c r="D107" s="437">
        <v>60</v>
      </c>
      <c r="E107" s="438" t="s">
        <v>138</v>
      </c>
      <c r="F107" s="439">
        <f>H107+J107+L107</f>
        <v>11532.222</v>
      </c>
      <c r="G107" s="440">
        <f>I107+K107+M107</f>
        <v>691933.32</v>
      </c>
      <c r="H107" s="441">
        <f>I113</f>
        <v>11532.222</v>
      </c>
      <c r="I107" s="442">
        <f>D107*H107</f>
        <v>691933.32</v>
      </c>
      <c r="J107" s="441">
        <f>K113</f>
        <v>0</v>
      </c>
      <c r="K107" s="442">
        <f>J107*D107</f>
        <v>0</v>
      </c>
      <c r="L107" s="441">
        <f>M113</f>
        <v>0</v>
      </c>
      <c r="M107" s="442"/>
    </row>
    <row r="108" spans="2:13" ht="21.75" customHeight="1">
      <c r="B108" s="435" t="s">
        <v>487</v>
      </c>
      <c r="C108" s="436" t="s">
        <v>688</v>
      </c>
      <c r="D108" s="437">
        <v>1</v>
      </c>
      <c r="E108" s="438" t="s">
        <v>171</v>
      </c>
      <c r="F108" s="439">
        <f>H108+J108+L108</f>
        <v>300000</v>
      </c>
      <c r="G108" s="440">
        <f>I108+K108+M108</f>
        <v>300000</v>
      </c>
      <c r="H108" s="441"/>
      <c r="I108" s="442">
        <f>D108*H108</f>
        <v>0</v>
      </c>
      <c r="J108" s="441">
        <f>K119</f>
        <v>300000</v>
      </c>
      <c r="K108" s="442">
        <f>J108*D108</f>
        <v>300000</v>
      </c>
      <c r="L108" s="441"/>
      <c r="M108" s="442"/>
    </row>
    <row r="109" spans="2:13" ht="21.75" customHeight="1">
      <c r="B109" s="240" t="s">
        <v>172</v>
      </c>
      <c r="C109" s="241"/>
      <c r="D109" s="242"/>
      <c r="E109" s="243"/>
      <c r="F109" s="244"/>
      <c r="G109" s="245">
        <f>SUM(G107:G108)</f>
        <v>991933.32</v>
      </c>
      <c r="H109" s="246"/>
      <c r="I109" s="245">
        <f>SUM(I107:I108)</f>
        <v>691933.32</v>
      </c>
      <c r="J109" s="244"/>
      <c r="K109" s="245">
        <f>SUM(K107:K108)</f>
        <v>300000</v>
      </c>
      <c r="L109" s="246"/>
      <c r="M109" s="245">
        <f>M108</f>
        <v>0</v>
      </c>
    </row>
    <row r="110" spans="2:13" ht="21.75" customHeight="1">
      <c r="B110" s="445"/>
      <c r="C110" s="446"/>
      <c r="D110" s="447"/>
      <c r="E110" s="448"/>
      <c r="F110" s="449"/>
      <c r="G110" s="450"/>
      <c r="H110" s="451"/>
      <c r="I110" s="450"/>
      <c r="J110" s="449"/>
      <c r="K110" s="450"/>
      <c r="L110" s="451"/>
      <c r="M110" s="450"/>
    </row>
    <row r="111" spans="2:13" ht="21.75" customHeight="1">
      <c r="B111" s="430" t="s">
        <v>1556</v>
      </c>
      <c r="C111" s="431" t="s">
        <v>680</v>
      </c>
      <c r="D111" s="432"/>
      <c r="E111" s="433"/>
      <c r="F111" s="433"/>
      <c r="G111" s="433"/>
      <c r="H111" s="433"/>
      <c r="I111" s="433"/>
      <c r="J111" s="433"/>
      <c r="K111" s="433"/>
      <c r="L111" s="433"/>
      <c r="M111" s="434"/>
    </row>
    <row r="112" spans="2:13" ht="20.100000000000001" customHeight="1">
      <c r="B112" s="435" t="s">
        <v>681</v>
      </c>
      <c r="C112" s="436"/>
      <c r="D112" s="573">
        <v>5.0999999999999997E-2</v>
      </c>
      <c r="E112" s="438" t="s">
        <v>682</v>
      </c>
      <c r="F112" s="439">
        <f>H112+J112+L112</f>
        <v>226122</v>
      </c>
      <c r="G112" s="440">
        <f>I112+K112+M112</f>
        <v>11532.222</v>
      </c>
      <c r="H112" s="441">
        <f>시중노임!D11</f>
        <v>226122</v>
      </c>
      <c r="I112" s="442">
        <f>D112*H112</f>
        <v>11532.222</v>
      </c>
      <c r="J112" s="441"/>
      <c r="K112" s="442">
        <f>J112*D112</f>
        <v>0</v>
      </c>
      <c r="L112" s="441"/>
      <c r="M112" s="442"/>
    </row>
    <row r="113" spans="2:15" ht="20.100000000000001" customHeight="1">
      <c r="B113" s="240" t="s">
        <v>683</v>
      </c>
      <c r="C113" s="241"/>
      <c r="D113" s="242"/>
      <c r="E113" s="243"/>
      <c r="F113" s="244"/>
      <c r="G113" s="245">
        <f>SUM(G112:G112)</f>
        <v>11532.222</v>
      </c>
      <c r="H113" s="246"/>
      <c r="I113" s="245">
        <f>SUM(I112:I112)</f>
        <v>11532.222</v>
      </c>
      <c r="J113" s="244"/>
      <c r="K113" s="245">
        <f>SUM(K112:K112)</f>
        <v>0</v>
      </c>
      <c r="L113" s="246"/>
      <c r="M113" s="245"/>
    </row>
    <row r="114" spans="2:15" ht="20.100000000000001" customHeight="1">
      <c r="B114" s="435"/>
      <c r="C114" s="436"/>
      <c r="D114" s="437"/>
      <c r="E114" s="438"/>
      <c r="F114" s="439"/>
      <c r="G114" s="440"/>
      <c r="H114" s="441"/>
      <c r="I114" s="442"/>
      <c r="J114" s="441"/>
      <c r="K114" s="442"/>
      <c r="L114" s="441"/>
      <c r="M114" s="442"/>
    </row>
    <row r="115" spans="2:15" ht="20.100000000000001" customHeight="1">
      <c r="B115" s="445"/>
      <c r="C115" s="446"/>
      <c r="D115" s="447"/>
      <c r="E115" s="448"/>
      <c r="F115" s="449"/>
      <c r="G115" s="450"/>
      <c r="H115" s="451"/>
      <c r="I115" s="450"/>
      <c r="J115" s="449"/>
      <c r="K115" s="450"/>
      <c r="L115" s="451"/>
      <c r="M115" s="450"/>
    </row>
    <row r="116" spans="2:15" ht="20.100000000000001" customHeight="1">
      <c r="B116" s="577" t="s">
        <v>1557</v>
      </c>
      <c r="C116" s="578" t="s">
        <v>687</v>
      </c>
      <c r="D116" s="579"/>
      <c r="E116" s="580"/>
      <c r="F116" s="580"/>
      <c r="G116" s="580"/>
      <c r="H116" s="580"/>
      <c r="I116" s="580"/>
      <c r="J116" s="580"/>
      <c r="K116" s="580"/>
      <c r="L116" s="580"/>
      <c r="M116" s="581"/>
    </row>
    <row r="117" spans="2:15" ht="20.100000000000001" customHeight="1">
      <c r="B117" s="435" t="s">
        <v>684</v>
      </c>
      <c r="C117" s="436" t="s">
        <v>685</v>
      </c>
      <c r="D117" s="437">
        <v>0.03</v>
      </c>
      <c r="E117" s="438" t="s">
        <v>686</v>
      </c>
      <c r="F117" s="439">
        <f>H117+J117+L117</f>
        <v>10000000</v>
      </c>
      <c r="G117" s="440">
        <f>I117+K117+M117</f>
        <v>300000</v>
      </c>
      <c r="H117" s="441">
        <v>0</v>
      </c>
      <c r="I117" s="442">
        <f>D117*H117</f>
        <v>0</v>
      </c>
      <c r="J117" s="441">
        <v>10000000</v>
      </c>
      <c r="K117" s="442">
        <f>J117*D117</f>
        <v>300000</v>
      </c>
      <c r="L117" s="441"/>
      <c r="M117" s="442"/>
      <c r="O117" s="223" t="s">
        <v>1808</v>
      </c>
    </row>
    <row r="118" spans="2:15" ht="20.100000000000001" customHeight="1">
      <c r="B118" s="435"/>
      <c r="C118" s="436"/>
      <c r="D118" s="437"/>
      <c r="E118" s="438"/>
      <c r="F118" s="439">
        <f>H118+J118+L118</f>
        <v>0</v>
      </c>
      <c r="G118" s="440">
        <f>I118+K118+M118</f>
        <v>0</v>
      </c>
      <c r="H118" s="441"/>
      <c r="I118" s="442">
        <f>D118*H118</f>
        <v>0</v>
      </c>
      <c r="J118" s="441">
        <v>0</v>
      </c>
      <c r="K118" s="442">
        <f>J118*D118</f>
        <v>0</v>
      </c>
      <c r="L118" s="441"/>
      <c r="M118" s="442"/>
    </row>
    <row r="119" spans="2:15" ht="20.100000000000001" customHeight="1">
      <c r="B119" s="240" t="s">
        <v>172</v>
      </c>
      <c r="C119" s="241"/>
      <c r="D119" s="242"/>
      <c r="E119" s="243"/>
      <c r="F119" s="244"/>
      <c r="G119" s="245">
        <f>SUM(G117:G118)</f>
        <v>300000</v>
      </c>
      <c r="H119" s="246"/>
      <c r="I119" s="245">
        <f>SUM(I117:I118)</f>
        <v>0</v>
      </c>
      <c r="J119" s="244"/>
      <c r="K119" s="245">
        <f>SUM(K117:K118)</f>
        <v>300000</v>
      </c>
      <c r="L119" s="246"/>
      <c r="M119" s="245">
        <f>M118</f>
        <v>0</v>
      </c>
    </row>
    <row r="120" spans="2:15" ht="20.100000000000001" customHeight="1">
      <c r="B120" s="435"/>
      <c r="C120" s="436"/>
      <c r="D120" s="437"/>
      <c r="E120" s="438"/>
      <c r="F120" s="439"/>
      <c r="G120" s="440"/>
      <c r="H120" s="441"/>
      <c r="I120" s="442"/>
      <c r="J120" s="441"/>
      <c r="K120" s="442"/>
      <c r="L120" s="441"/>
      <c r="M120" s="442"/>
    </row>
    <row r="121" spans="2:15" ht="20.100000000000001" customHeight="1">
      <c r="B121" s="227" t="s">
        <v>1558</v>
      </c>
      <c r="C121" s="578" t="s">
        <v>1032</v>
      </c>
      <c r="D121" s="579"/>
      <c r="E121" s="580"/>
      <c r="F121" s="580"/>
      <c r="G121" s="580"/>
      <c r="H121" s="580"/>
      <c r="I121" s="580"/>
      <c r="J121" s="580"/>
      <c r="K121" s="580"/>
      <c r="L121" s="580"/>
      <c r="M121" s="581"/>
    </row>
    <row r="122" spans="2:15" ht="20.100000000000001" customHeight="1">
      <c r="B122" s="435" t="s">
        <v>1032</v>
      </c>
      <c r="C122" s="436" t="s">
        <v>1033</v>
      </c>
      <c r="D122" s="437">
        <v>1</v>
      </c>
      <c r="E122" s="438" t="s">
        <v>482</v>
      </c>
      <c r="F122" s="439">
        <f>H122+J122+L122</f>
        <v>2800000</v>
      </c>
      <c r="G122" s="440">
        <f>I122+K122+M122</f>
        <v>2800000</v>
      </c>
      <c r="H122" s="441">
        <v>0</v>
      </c>
      <c r="I122" s="442">
        <f>D122*H122</f>
        <v>0</v>
      </c>
      <c r="J122" s="441"/>
      <c r="K122" s="442">
        <f>J122*D122</f>
        <v>0</v>
      </c>
      <c r="L122" s="441">
        <v>2800000</v>
      </c>
      <c r="M122" s="442">
        <f>L122*D122</f>
        <v>2800000</v>
      </c>
    </row>
    <row r="123" spans="2:15" ht="20.100000000000001" customHeight="1">
      <c r="B123" s="435"/>
      <c r="C123" s="436"/>
      <c r="D123" s="437"/>
      <c r="E123" s="438"/>
      <c r="F123" s="439">
        <f>H123+J123+L123</f>
        <v>0</v>
      </c>
      <c r="G123" s="440">
        <f>I123+K123+M123</f>
        <v>0</v>
      </c>
      <c r="H123" s="441"/>
      <c r="I123" s="442">
        <f>D123*H123</f>
        <v>0</v>
      </c>
      <c r="J123" s="441">
        <v>0</v>
      </c>
      <c r="K123" s="442">
        <f>J123*D123</f>
        <v>0</v>
      </c>
      <c r="L123" s="441"/>
      <c r="M123" s="442"/>
    </row>
    <row r="124" spans="2:15" ht="20.100000000000001" customHeight="1">
      <c r="B124" s="819" t="s">
        <v>172</v>
      </c>
      <c r="C124" s="820"/>
      <c r="D124" s="821"/>
      <c r="E124" s="822"/>
      <c r="F124" s="823"/>
      <c r="G124" s="824">
        <f>SUM(G122:G123)</f>
        <v>2800000</v>
      </c>
      <c r="H124" s="825"/>
      <c r="I124" s="824">
        <f>SUM(I122:I123)</f>
        <v>0</v>
      </c>
      <c r="J124" s="823"/>
      <c r="K124" s="824">
        <f>SUM(K122:K123)</f>
        <v>0</v>
      </c>
      <c r="L124" s="825"/>
      <c r="M124" s="824">
        <f>SUM(M122:M123)</f>
        <v>2800000</v>
      </c>
    </row>
    <row r="125" spans="2:15" ht="20.100000000000001" customHeight="1">
      <c r="B125" s="430"/>
      <c r="C125" s="431"/>
      <c r="D125" s="432"/>
      <c r="E125" s="433"/>
      <c r="F125" s="433"/>
      <c r="G125" s="433"/>
      <c r="H125" s="433"/>
      <c r="I125" s="433"/>
      <c r="J125" s="433"/>
      <c r="K125" s="433"/>
      <c r="L125" s="433"/>
      <c r="M125" s="434"/>
    </row>
    <row r="126" spans="2:15" ht="20.100000000000001" customHeight="1">
      <c r="B126" s="435"/>
      <c r="C126" s="436"/>
      <c r="D126" s="437"/>
      <c r="E126" s="438"/>
      <c r="F126" s="439"/>
      <c r="G126" s="440"/>
      <c r="H126" s="441"/>
      <c r="I126" s="442"/>
      <c r="J126" s="441"/>
      <c r="K126" s="442"/>
      <c r="L126" s="441"/>
      <c r="M126" s="442"/>
    </row>
    <row r="127" spans="2:15" ht="20.100000000000001" customHeight="1">
      <c r="B127" s="435"/>
      <c r="C127" s="436"/>
      <c r="D127" s="437"/>
      <c r="E127" s="438"/>
      <c r="F127" s="439"/>
      <c r="G127" s="440"/>
      <c r="H127" s="441"/>
      <c r="I127" s="442"/>
      <c r="J127" s="441"/>
      <c r="K127" s="442"/>
      <c r="L127" s="441"/>
      <c r="M127" s="442"/>
    </row>
    <row r="128" spans="2:15" ht="20.100000000000001" customHeight="1">
      <c r="B128" s="445"/>
      <c r="C128" s="446"/>
      <c r="D128" s="447"/>
      <c r="E128" s="448"/>
      <c r="F128" s="449"/>
      <c r="G128" s="450"/>
      <c r="H128" s="451"/>
      <c r="I128" s="450"/>
      <c r="J128" s="449"/>
      <c r="K128" s="450"/>
      <c r="L128" s="451"/>
      <c r="M128" s="450"/>
    </row>
    <row r="129" spans="2:13" ht="20.100000000000001" customHeight="1">
      <c r="B129" s="430"/>
      <c r="C129" s="431"/>
      <c r="D129" s="432"/>
      <c r="E129" s="433"/>
      <c r="F129" s="433"/>
      <c r="G129" s="433"/>
      <c r="H129" s="433"/>
      <c r="I129" s="433"/>
      <c r="J129" s="433"/>
      <c r="K129" s="433"/>
      <c r="L129" s="433"/>
      <c r="M129" s="434"/>
    </row>
    <row r="130" spans="2:13" ht="20.100000000000001" customHeight="1">
      <c r="B130" s="435"/>
      <c r="C130" s="436"/>
      <c r="D130" s="437"/>
      <c r="E130" s="438"/>
      <c r="F130" s="439"/>
      <c r="G130" s="440"/>
      <c r="H130" s="441"/>
      <c r="I130" s="442"/>
      <c r="J130" s="441"/>
      <c r="K130" s="442"/>
      <c r="L130" s="441"/>
      <c r="M130" s="442"/>
    </row>
    <row r="131" spans="2:13" ht="20.100000000000001" customHeight="1">
      <c r="B131" s="435"/>
      <c r="C131" s="436"/>
      <c r="D131" s="437"/>
      <c r="E131" s="438"/>
      <c r="F131" s="439"/>
      <c r="G131" s="440"/>
      <c r="H131" s="441"/>
      <c r="I131" s="442"/>
      <c r="J131" s="441"/>
      <c r="K131" s="442"/>
      <c r="L131" s="441"/>
      <c r="M131" s="442"/>
    </row>
    <row r="132" spans="2:13" ht="20.100000000000001" customHeight="1">
      <c r="B132" s="445"/>
      <c r="C132" s="446"/>
      <c r="D132" s="447"/>
      <c r="E132" s="448"/>
      <c r="F132" s="449"/>
      <c r="G132" s="450"/>
      <c r="H132" s="451"/>
      <c r="I132" s="450"/>
      <c r="J132" s="449"/>
      <c r="K132" s="450"/>
      <c r="L132" s="451"/>
      <c r="M132" s="450"/>
    </row>
  </sheetData>
  <mergeCells count="8">
    <mergeCell ref="L2:M2"/>
    <mergeCell ref="F2:G2"/>
    <mergeCell ref="B2:B3"/>
    <mergeCell ref="D2:D3"/>
    <mergeCell ref="E2:E3"/>
    <mergeCell ref="C2:C3"/>
    <mergeCell ref="H2:I2"/>
    <mergeCell ref="J2:K2"/>
  </mergeCells>
  <phoneticPr fontId="11" type="noConversion"/>
  <printOptions horizontalCentered="1"/>
  <pageMargins left="0.19685039370078741" right="0.19685039370078741" top="0.78740157480314965" bottom="0.43307086614173229" header="0" footer="0.35433070866141736"/>
  <pageSetup paperSize="9" orientation="landscape" r:id="rId1"/>
  <headerFooter alignWithMargins="0"/>
  <rowBreaks count="2" manualBreakCount="2">
    <brk id="11" min="1" max="12" man="1"/>
    <brk id="105" min="1" max="12" man="1"/>
  </rowBreaks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8"/>
  <dimension ref="A12:O12"/>
  <sheetViews>
    <sheetView view="pageBreakPreview" zoomScale="60" zoomScaleNormal="100" workbookViewId="0">
      <selection activeCell="A13" sqref="A13"/>
    </sheetView>
  </sheetViews>
  <sheetFormatPr defaultColWidth="7.109375" defaultRowHeight="12"/>
  <cols>
    <col min="1" max="16384" width="7.109375" style="79"/>
  </cols>
  <sheetData>
    <row r="12" spans="1:15" ht="25.5">
      <c r="A12" s="1086" t="s">
        <v>1550</v>
      </c>
      <c r="B12" s="1086"/>
      <c r="C12" s="1086"/>
      <c r="D12" s="1086"/>
      <c r="E12" s="1086"/>
      <c r="F12" s="1086"/>
      <c r="G12" s="1086"/>
      <c r="H12" s="1086"/>
      <c r="I12" s="1086"/>
      <c r="J12" s="1086"/>
      <c r="K12" s="1086"/>
      <c r="L12" s="1086"/>
      <c r="M12" s="1086"/>
      <c r="N12" s="1086"/>
      <c r="O12" s="1086"/>
    </row>
  </sheetData>
  <mergeCells count="1">
    <mergeCell ref="A12:O12"/>
  </mergeCells>
  <phoneticPr fontId="16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40"/>
  <dimension ref="A1:V50"/>
  <sheetViews>
    <sheetView view="pageBreakPreview" zoomScaleNormal="100" zoomScaleSheetLayoutView="100" workbookViewId="0">
      <selection activeCell="M7" sqref="M7"/>
    </sheetView>
  </sheetViews>
  <sheetFormatPr defaultRowHeight="13.5"/>
  <cols>
    <col min="2" max="3" width="4.88671875" customWidth="1"/>
    <col min="4" max="18" width="5.88671875" customWidth="1"/>
  </cols>
  <sheetData>
    <row r="1" spans="1:22" s="7" customFormat="1" ht="20.100000000000001" customHeight="1">
      <c r="A1" s="1495" t="s">
        <v>47</v>
      </c>
      <c r="B1" s="1496"/>
      <c r="C1" s="1496"/>
      <c r="D1" s="1496"/>
      <c r="E1" s="1496"/>
      <c r="F1" s="1496"/>
      <c r="G1" s="1496"/>
      <c r="H1" s="1496"/>
      <c r="I1" s="1496"/>
      <c r="J1" s="1496"/>
      <c r="K1" s="1496"/>
      <c r="L1" s="1496"/>
      <c r="M1" s="1496"/>
      <c r="N1" s="1496"/>
      <c r="O1" s="1496"/>
      <c r="P1" s="1496"/>
      <c r="Q1" s="1496"/>
      <c r="R1" s="1496"/>
      <c r="S1" s="1497"/>
      <c r="T1" s="6"/>
    </row>
    <row r="2" spans="1:22" s="7" customFormat="1" ht="20.100000000000001" customHeight="1">
      <c r="A2" s="1498"/>
      <c r="B2" s="1499"/>
      <c r="C2" s="1499"/>
      <c r="D2" s="1499"/>
      <c r="E2" s="1499"/>
      <c r="F2" s="1499"/>
      <c r="G2" s="1499"/>
      <c r="H2" s="1499"/>
      <c r="I2" s="1499"/>
      <c r="J2" s="1499"/>
      <c r="K2" s="1499"/>
      <c r="L2" s="1499"/>
      <c r="M2" s="1499"/>
      <c r="N2" s="1499"/>
      <c r="O2" s="1499"/>
      <c r="P2" s="1499"/>
      <c r="Q2" s="1499"/>
      <c r="R2" s="1499"/>
      <c r="S2" s="1500"/>
      <c r="T2" s="8"/>
    </row>
    <row r="3" spans="1:22" s="7" customFormat="1" ht="20.100000000000001" customHeight="1">
      <c r="A3" s="9" t="s">
        <v>1369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10"/>
      <c r="T3" s="8"/>
    </row>
    <row r="4" spans="1:22" s="7" customFormat="1" ht="12" customHeight="1">
      <c r="A4" s="9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10"/>
      <c r="T4" s="8"/>
    </row>
    <row r="5" spans="1:22" s="7" customFormat="1" ht="15" customHeight="1">
      <c r="A5" s="11" t="s">
        <v>48</v>
      </c>
      <c r="B5" s="12" t="s">
        <v>1370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13"/>
    </row>
    <row r="6" spans="1:22" s="7" customFormat="1" ht="15" customHeight="1">
      <c r="A6" s="14"/>
      <c r="B6" s="1501" t="s">
        <v>1371</v>
      </c>
      <c r="C6" s="1502"/>
      <c r="D6" s="8" t="s">
        <v>49</v>
      </c>
      <c r="E6" s="8"/>
      <c r="F6" s="15">
        <v>0.1</v>
      </c>
      <c r="G6" s="8"/>
      <c r="H6" s="479"/>
      <c r="I6" s="8"/>
      <c r="J6" s="15"/>
      <c r="K6" s="480" t="s">
        <v>770</v>
      </c>
      <c r="L6" s="15"/>
      <c r="M6" s="15">
        <v>2.9</v>
      </c>
      <c r="N6" s="8" t="s">
        <v>50</v>
      </c>
      <c r="O6" s="8"/>
      <c r="P6" s="15">
        <v>0.1</v>
      </c>
      <c r="Q6" s="1505" t="s">
        <v>769</v>
      </c>
      <c r="R6" s="1506"/>
      <c r="S6" s="13"/>
      <c r="U6" s="547">
        <f>F6+J6+M6+P6</f>
        <v>3.1</v>
      </c>
      <c r="V6" s="547"/>
    </row>
    <row r="7" spans="1:22" s="7" customFormat="1" ht="15" customHeight="1">
      <c r="A7" s="14"/>
      <c r="B7" s="1503"/>
      <c r="C7" s="1504"/>
      <c r="D7" s="8" t="s">
        <v>51</v>
      </c>
      <c r="E7" s="8"/>
      <c r="F7" s="8"/>
      <c r="G7" s="8" t="s">
        <v>353</v>
      </c>
      <c r="H7" s="8"/>
      <c r="I7" s="8"/>
      <c r="J7" s="8"/>
      <c r="K7" s="8" t="s">
        <v>1824</v>
      </c>
      <c r="L7" s="8"/>
      <c r="M7" s="8"/>
      <c r="N7" s="8" t="s">
        <v>51</v>
      </c>
      <c r="O7" s="8"/>
      <c r="P7" s="8"/>
      <c r="Q7" s="1507"/>
      <c r="R7" s="1508"/>
      <c r="S7" s="13"/>
      <c r="U7" s="547"/>
      <c r="V7" s="547"/>
    </row>
    <row r="8" spans="1:22" s="7" customFormat="1" ht="15" customHeight="1">
      <c r="A8" s="14"/>
      <c r="B8" s="17"/>
      <c r="C8" s="17"/>
      <c r="D8" s="18"/>
      <c r="E8" s="19"/>
      <c r="F8" s="19"/>
      <c r="G8" s="8"/>
      <c r="H8" s="8"/>
      <c r="I8" s="18"/>
      <c r="J8" s="19"/>
      <c r="K8" s="19"/>
      <c r="L8" s="20"/>
      <c r="M8" s="21"/>
      <c r="N8" s="18"/>
      <c r="O8" s="19"/>
      <c r="P8" s="19"/>
      <c r="Q8" s="17"/>
      <c r="R8" s="17"/>
      <c r="S8" s="22"/>
      <c r="T8" s="17"/>
      <c r="U8" s="547"/>
      <c r="V8" s="547"/>
    </row>
    <row r="9" spans="1:22" s="7" customFormat="1" ht="15" customHeight="1">
      <c r="A9" s="11"/>
      <c r="B9" s="12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13"/>
      <c r="T9" s="17"/>
      <c r="U9" s="547"/>
      <c r="V9" s="547"/>
    </row>
    <row r="10" spans="1:22" s="7" customFormat="1" ht="15" customHeight="1">
      <c r="A10" s="14"/>
      <c r="B10" s="1501"/>
      <c r="C10" s="1502"/>
      <c r="D10" s="8"/>
      <c r="E10" s="8"/>
      <c r="F10" s="15"/>
      <c r="G10" s="8"/>
      <c r="H10" s="479"/>
      <c r="I10" s="8"/>
      <c r="J10" s="15"/>
      <c r="K10" s="480"/>
      <c r="L10" s="15"/>
      <c r="M10" s="15"/>
      <c r="N10" s="8"/>
      <c r="O10" s="8"/>
      <c r="P10" s="15"/>
      <c r="Q10" s="1505"/>
      <c r="R10" s="1506"/>
      <c r="S10" s="13"/>
      <c r="T10" s="17"/>
      <c r="U10" s="547"/>
      <c r="V10" s="547"/>
    </row>
    <row r="11" spans="1:22" s="7" customFormat="1" ht="15" customHeight="1">
      <c r="A11" s="14"/>
      <c r="B11" s="1503"/>
      <c r="C11" s="1504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1507"/>
      <c r="R11" s="1508"/>
      <c r="S11" s="13"/>
      <c r="T11" s="17"/>
      <c r="U11" s="547"/>
      <c r="V11" s="547"/>
    </row>
    <row r="12" spans="1:22" s="7" customFormat="1" ht="15" customHeight="1">
      <c r="A12" s="14"/>
      <c r="B12" s="17"/>
      <c r="C12" s="1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623"/>
      <c r="R12" s="623"/>
      <c r="S12" s="13"/>
      <c r="T12" s="17"/>
      <c r="U12" s="547"/>
      <c r="V12" s="547"/>
    </row>
    <row r="13" spans="1:22" s="7" customFormat="1" ht="15" customHeight="1">
      <c r="A13" s="11"/>
      <c r="B13" s="12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13"/>
      <c r="T13" s="17"/>
      <c r="U13" s="547"/>
      <c r="V13" s="547"/>
    </row>
    <row r="14" spans="1:22" s="7" customFormat="1" ht="15" customHeight="1">
      <c r="A14" s="14"/>
      <c r="B14" s="1501"/>
      <c r="C14" s="1502"/>
      <c r="D14" s="8"/>
      <c r="E14" s="8"/>
      <c r="F14" s="15"/>
      <c r="G14" s="8"/>
      <c r="H14" s="479"/>
      <c r="I14" s="8"/>
      <c r="J14" s="15"/>
      <c r="K14" s="480"/>
      <c r="L14" s="15"/>
      <c r="M14" s="15"/>
      <c r="N14" s="8"/>
      <c r="O14" s="8"/>
      <c r="P14" s="15"/>
      <c r="Q14" s="1505"/>
      <c r="R14" s="1506"/>
      <c r="S14" s="13"/>
      <c r="T14" s="17"/>
      <c r="U14" s="547"/>
      <c r="V14" s="547"/>
    </row>
    <row r="15" spans="1:22" s="7" customFormat="1" ht="15" customHeight="1">
      <c r="A15" s="14"/>
      <c r="B15" s="1503"/>
      <c r="C15" s="1504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1507"/>
      <c r="R15" s="1508"/>
      <c r="S15" s="13"/>
      <c r="T15" s="17"/>
      <c r="U15" s="547"/>
      <c r="V15" s="547"/>
    </row>
    <row r="16" spans="1:22" s="7" customFormat="1" ht="15" customHeight="1">
      <c r="A16" s="14"/>
      <c r="B16" s="17"/>
      <c r="C16" s="17"/>
      <c r="D16" s="18"/>
      <c r="E16" s="19"/>
      <c r="F16" s="19"/>
      <c r="G16" s="8"/>
      <c r="H16" s="8"/>
      <c r="I16" s="18"/>
      <c r="J16" s="19"/>
      <c r="K16" s="19"/>
      <c r="L16" s="20"/>
      <c r="M16" s="21"/>
      <c r="N16" s="18"/>
      <c r="O16" s="19"/>
      <c r="P16" s="19"/>
      <c r="Q16" s="17"/>
      <c r="R16" s="17"/>
      <c r="S16" s="22"/>
      <c r="T16" s="17"/>
      <c r="U16" s="547"/>
      <c r="V16" s="547"/>
    </row>
    <row r="17" spans="1:22" s="7" customFormat="1" ht="15" customHeight="1">
      <c r="A17" s="11"/>
      <c r="B17" s="12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13"/>
      <c r="T17" s="17"/>
      <c r="U17" s="547"/>
      <c r="V17" s="547"/>
    </row>
    <row r="18" spans="1:22" s="7" customFormat="1" ht="15" customHeight="1">
      <c r="A18" s="14"/>
      <c r="B18" s="1501"/>
      <c r="C18" s="1502"/>
      <c r="D18" s="8"/>
      <c r="E18" s="8"/>
      <c r="F18" s="15"/>
      <c r="G18" s="8"/>
      <c r="H18" s="479"/>
      <c r="I18" s="8"/>
      <c r="J18" s="15"/>
      <c r="K18" s="480"/>
      <c r="L18" s="15"/>
      <c r="M18" s="15"/>
      <c r="N18" s="8"/>
      <c r="O18" s="8"/>
      <c r="P18" s="15"/>
      <c r="Q18" s="1505"/>
      <c r="R18" s="1506"/>
      <c r="S18" s="13"/>
      <c r="T18" s="17"/>
      <c r="U18" s="547"/>
      <c r="V18" s="547"/>
    </row>
    <row r="19" spans="1:22" s="7" customFormat="1" ht="15" customHeight="1">
      <c r="A19" s="14"/>
      <c r="B19" s="1503"/>
      <c r="C19" s="1504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1507"/>
      <c r="R19" s="1508"/>
      <c r="S19" s="13"/>
      <c r="T19" s="17"/>
      <c r="U19" s="547"/>
      <c r="V19" s="547"/>
    </row>
    <row r="20" spans="1:22" s="7" customFormat="1" ht="15" customHeight="1">
      <c r="A20" s="14"/>
      <c r="B20" s="17"/>
      <c r="C20" s="17"/>
      <c r="D20" s="18"/>
      <c r="E20" s="19"/>
      <c r="F20" s="19"/>
      <c r="G20" s="8"/>
      <c r="H20" s="8"/>
      <c r="I20" s="18"/>
      <c r="J20" s="19"/>
      <c r="K20" s="19"/>
      <c r="L20" s="20"/>
      <c r="M20" s="21"/>
      <c r="N20" s="18"/>
      <c r="O20" s="19"/>
      <c r="P20" s="19"/>
      <c r="Q20" s="17"/>
      <c r="R20" s="17"/>
      <c r="S20" s="22"/>
      <c r="T20" s="17"/>
      <c r="U20" s="547"/>
      <c r="V20" s="547"/>
    </row>
    <row r="21" spans="1:22" s="7" customFormat="1" ht="15" customHeight="1">
      <c r="A21" s="11"/>
      <c r="B21" s="12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13"/>
      <c r="T21" s="17"/>
      <c r="U21" s="547"/>
      <c r="V21" s="547"/>
    </row>
    <row r="22" spans="1:22" s="7" customFormat="1" ht="15" customHeight="1">
      <c r="A22" s="14"/>
      <c r="B22" s="1501"/>
      <c r="C22" s="1502"/>
      <c r="D22" s="8"/>
      <c r="E22" s="8"/>
      <c r="F22" s="15"/>
      <c r="G22" s="8"/>
      <c r="H22" s="479"/>
      <c r="I22" s="8"/>
      <c r="J22" s="15"/>
      <c r="K22" s="480"/>
      <c r="L22" s="15"/>
      <c r="M22" s="15"/>
      <c r="N22" s="8"/>
      <c r="O22" s="8"/>
      <c r="P22" s="15"/>
      <c r="Q22" s="1505"/>
      <c r="R22" s="1506"/>
      <c r="S22" s="13"/>
      <c r="T22" s="17"/>
      <c r="U22" s="547"/>
      <c r="V22" s="547"/>
    </row>
    <row r="23" spans="1:22" s="7" customFormat="1" ht="15" customHeight="1">
      <c r="A23" s="14"/>
      <c r="B23" s="1503"/>
      <c r="C23" s="1504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1507"/>
      <c r="R23" s="1508"/>
      <c r="S23" s="13"/>
      <c r="T23" s="17"/>
      <c r="U23" s="547"/>
      <c r="V23" s="547"/>
    </row>
    <row r="24" spans="1:22" s="7" customFormat="1" ht="15" customHeight="1">
      <c r="A24" s="14"/>
      <c r="B24" s="17"/>
      <c r="C24" s="1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623"/>
      <c r="R24" s="623"/>
      <c r="S24" s="13"/>
      <c r="T24" s="17"/>
      <c r="U24" s="547"/>
      <c r="V24" s="547"/>
    </row>
    <row r="25" spans="1:22" s="7" customFormat="1" ht="15" customHeight="1">
      <c r="A25" s="11"/>
      <c r="B25" s="12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13"/>
      <c r="T25" s="17"/>
      <c r="U25" s="547"/>
      <c r="V25" s="547"/>
    </row>
    <row r="26" spans="1:22" s="7" customFormat="1" ht="15" customHeight="1">
      <c r="A26" s="14"/>
      <c r="B26" s="1501"/>
      <c r="C26" s="1502"/>
      <c r="D26" s="8"/>
      <c r="E26" s="8"/>
      <c r="F26" s="15"/>
      <c r="G26" s="8"/>
      <c r="H26" s="479"/>
      <c r="I26" s="8"/>
      <c r="J26" s="15"/>
      <c r="K26" s="480"/>
      <c r="L26" s="15"/>
      <c r="M26" s="15"/>
      <c r="N26" s="8"/>
      <c r="O26" s="8"/>
      <c r="P26" s="15"/>
      <c r="Q26" s="1505"/>
      <c r="R26" s="1506"/>
      <c r="S26" s="13"/>
      <c r="T26" s="17"/>
      <c r="U26" s="547"/>
      <c r="V26" s="547"/>
    </row>
    <row r="27" spans="1:22" s="7" customFormat="1" ht="15" customHeight="1">
      <c r="A27" s="14"/>
      <c r="B27" s="1503"/>
      <c r="C27" s="1504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1507"/>
      <c r="R27" s="1508"/>
      <c r="S27" s="13"/>
      <c r="T27" s="17"/>
      <c r="U27" s="547"/>
      <c r="V27" s="547"/>
    </row>
    <row r="28" spans="1:22" s="7" customFormat="1" ht="15" customHeight="1">
      <c r="A28" s="14"/>
      <c r="B28" s="17"/>
      <c r="C28" s="1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623"/>
      <c r="R28" s="623"/>
      <c r="S28" s="13"/>
      <c r="T28" s="17"/>
      <c r="U28" s="547"/>
      <c r="V28" s="547"/>
    </row>
    <row r="29" spans="1:22" s="7" customFormat="1" ht="15" customHeight="1">
      <c r="A29" s="11" t="s">
        <v>48</v>
      </c>
      <c r="B29" s="662" t="s">
        <v>52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10"/>
      <c r="T29" s="8"/>
    </row>
    <row r="30" spans="1:22" s="7" customFormat="1" ht="15" customHeight="1">
      <c r="A30" s="14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10"/>
      <c r="T30" s="8"/>
    </row>
    <row r="31" spans="1:22" s="7" customFormat="1" ht="15" customHeight="1">
      <c r="A31" s="14"/>
      <c r="B31" s="1501" t="s">
        <v>1057</v>
      </c>
      <c r="C31" s="1502"/>
      <c r="D31" s="8"/>
      <c r="E31" s="23" t="s">
        <v>53</v>
      </c>
      <c r="F31" s="8"/>
      <c r="G31" s="24">
        <v>35</v>
      </c>
      <c r="H31" s="8" t="s">
        <v>54</v>
      </c>
      <c r="I31" s="8"/>
      <c r="J31" s="8"/>
      <c r="K31" s="25"/>
      <c r="L31" s="8"/>
      <c r="M31" s="8"/>
      <c r="N31" s="8"/>
      <c r="O31" s="25"/>
      <c r="P31" s="8"/>
      <c r="Q31" s="1501" t="s">
        <v>1551</v>
      </c>
      <c r="R31" s="1502"/>
      <c r="S31" s="10"/>
      <c r="T31" s="8"/>
    </row>
    <row r="32" spans="1:22" s="7" customFormat="1" ht="15" customHeight="1">
      <c r="A32" s="28"/>
      <c r="B32" s="1503"/>
      <c r="C32" s="1504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1503"/>
      <c r="R32" s="1504"/>
      <c r="S32" s="30"/>
      <c r="T32" s="8"/>
    </row>
    <row r="33" spans="1:20" s="7" customFormat="1" ht="20.100000000000001" customHeight="1">
      <c r="A33" s="14"/>
      <c r="B33" s="17"/>
      <c r="C33" s="17"/>
      <c r="D33" s="8"/>
      <c r="E33" s="8"/>
      <c r="F33" s="15"/>
      <c r="G33" s="8"/>
      <c r="H33" s="8"/>
      <c r="I33" s="8"/>
      <c r="J33" s="8"/>
      <c r="K33" s="15"/>
      <c r="L33" s="8"/>
      <c r="M33" s="26"/>
      <c r="N33" s="8"/>
      <c r="O33" s="8"/>
      <c r="Q33" s="17"/>
      <c r="R33" s="17"/>
      <c r="S33" s="10"/>
      <c r="T33" s="8"/>
    </row>
    <row r="34" spans="1:20" s="7" customFormat="1" ht="20.100000000000001" customHeight="1">
      <c r="A34" s="14"/>
      <c r="B34" s="17"/>
      <c r="C34" s="17"/>
      <c r="D34" s="18"/>
      <c r="E34" s="19"/>
      <c r="F34" s="8"/>
      <c r="G34" s="8"/>
      <c r="H34" s="8"/>
      <c r="I34" s="18"/>
      <c r="J34" s="19"/>
      <c r="K34" s="19"/>
      <c r="L34" s="20"/>
      <c r="M34" s="21"/>
      <c r="N34" s="18"/>
      <c r="O34" s="19"/>
      <c r="P34" s="19"/>
      <c r="Q34" s="17"/>
      <c r="R34" s="17"/>
      <c r="S34" s="10"/>
      <c r="T34" s="8"/>
    </row>
    <row r="35" spans="1:20" s="7" customFormat="1" ht="20.100000000000001" customHeight="1">
      <c r="A35" s="14"/>
      <c r="B35" s="17"/>
      <c r="C35" s="17"/>
      <c r="D35" s="18"/>
      <c r="E35" s="19"/>
      <c r="F35" s="8"/>
      <c r="G35" s="8"/>
      <c r="H35" s="8"/>
      <c r="I35" s="18"/>
      <c r="J35" s="19"/>
      <c r="K35" s="19"/>
      <c r="L35" s="20"/>
      <c r="M35" s="21"/>
      <c r="N35" s="18"/>
      <c r="O35" s="19"/>
      <c r="P35" s="19"/>
      <c r="Q35" s="17"/>
      <c r="R35" s="17"/>
      <c r="S35" s="10"/>
      <c r="T35" s="8"/>
    </row>
    <row r="36" spans="1:20" s="7" customFormat="1" ht="20.100000000000001" customHeight="1">
      <c r="A36" s="14"/>
      <c r="B36" s="17"/>
      <c r="C36" s="17"/>
      <c r="D36" s="18"/>
      <c r="E36" s="19"/>
      <c r="F36" s="8"/>
      <c r="G36" s="8"/>
      <c r="H36" s="8"/>
      <c r="I36" s="18"/>
      <c r="J36" s="19"/>
      <c r="K36" s="19"/>
      <c r="L36" s="20"/>
      <c r="M36" s="21"/>
      <c r="N36" s="18"/>
      <c r="O36" s="19"/>
      <c r="P36" s="19"/>
      <c r="Q36" s="17"/>
      <c r="R36" s="17"/>
      <c r="S36" s="10"/>
      <c r="T36" s="8"/>
    </row>
    <row r="37" spans="1:20" s="7" customFormat="1" ht="20.100000000000001" customHeight="1">
      <c r="A37" s="14"/>
      <c r="B37" s="17"/>
      <c r="C37" s="17"/>
      <c r="D37" s="18"/>
      <c r="E37" s="19"/>
      <c r="F37" s="8"/>
      <c r="G37" s="8"/>
      <c r="H37" s="8"/>
      <c r="I37" s="18"/>
      <c r="J37" s="19"/>
      <c r="K37" s="19"/>
      <c r="L37" s="20"/>
      <c r="M37" s="21"/>
      <c r="N37" s="18"/>
      <c r="O37" s="19"/>
      <c r="P37" s="19"/>
      <c r="Q37" s="17"/>
      <c r="R37" s="17"/>
      <c r="S37" s="10"/>
      <c r="T37" s="8"/>
    </row>
    <row r="38" spans="1:20" s="7" customFormat="1" ht="20.100000000000001" customHeight="1">
      <c r="A38" s="14"/>
      <c r="B38" s="17"/>
      <c r="C38" s="17"/>
      <c r="D38" s="18"/>
      <c r="E38" s="19"/>
      <c r="F38" s="8"/>
      <c r="G38" s="8"/>
      <c r="H38" s="8"/>
      <c r="I38" s="18"/>
      <c r="J38" s="19"/>
      <c r="K38" s="19"/>
      <c r="L38" s="20"/>
      <c r="M38" s="21"/>
      <c r="N38" s="18"/>
      <c r="O38" s="19"/>
      <c r="P38" s="19"/>
      <c r="Q38" s="17"/>
      <c r="R38" s="17"/>
      <c r="S38" s="10"/>
      <c r="T38" s="8"/>
    </row>
    <row r="39" spans="1:20" s="7" customFormat="1" ht="20.100000000000001" customHeight="1">
      <c r="A39" s="14"/>
      <c r="B39" s="17"/>
      <c r="C39" s="17"/>
      <c r="D39" s="18"/>
      <c r="E39" s="19"/>
      <c r="F39" s="8"/>
      <c r="G39" s="8"/>
      <c r="H39" s="8"/>
      <c r="I39" s="18"/>
      <c r="J39" s="19"/>
      <c r="K39" s="19"/>
      <c r="L39" s="20"/>
      <c r="M39" s="21"/>
      <c r="N39" s="18"/>
      <c r="O39" s="19"/>
      <c r="P39" s="19"/>
      <c r="Q39" s="17"/>
      <c r="R39" s="17"/>
      <c r="S39" s="10"/>
      <c r="T39" s="8"/>
    </row>
    <row r="40" spans="1:20" s="7" customFormat="1" ht="20.100000000000001" customHeight="1">
      <c r="A40" s="14"/>
      <c r="B40" s="17"/>
      <c r="C40" s="17"/>
      <c r="D40" s="18"/>
      <c r="E40" s="19"/>
      <c r="F40" s="8"/>
      <c r="G40" s="8"/>
      <c r="H40" s="8"/>
      <c r="I40" s="18"/>
      <c r="J40" s="19"/>
      <c r="K40" s="19"/>
      <c r="L40" s="20"/>
      <c r="M40" s="21"/>
      <c r="N40" s="18"/>
      <c r="O40" s="19"/>
      <c r="P40" s="19"/>
      <c r="Q40" s="17"/>
      <c r="R40" s="17"/>
      <c r="S40" s="10"/>
      <c r="T40" s="8"/>
    </row>
    <row r="41" spans="1:20" s="7" customFormat="1" ht="20.100000000000001" customHeight="1">
      <c r="A41" s="14"/>
      <c r="B41" s="17"/>
      <c r="C41" s="17"/>
      <c r="D41" s="18"/>
      <c r="E41" s="19"/>
      <c r="F41" s="8"/>
      <c r="G41" s="8"/>
      <c r="H41" s="8"/>
      <c r="I41" s="18"/>
      <c r="J41" s="19"/>
      <c r="K41" s="19"/>
      <c r="L41" s="20"/>
      <c r="M41" s="21"/>
      <c r="N41" s="18"/>
      <c r="O41" s="19"/>
      <c r="P41" s="19"/>
      <c r="Q41" s="17"/>
      <c r="R41" s="17"/>
      <c r="S41" s="10"/>
      <c r="T41" s="8"/>
    </row>
    <row r="42" spans="1:20" s="7" customFormat="1" ht="20.100000000000001" customHeight="1">
      <c r="A42" s="14"/>
      <c r="B42" s="17"/>
      <c r="C42" s="17"/>
      <c r="D42" s="18"/>
      <c r="E42" s="19"/>
      <c r="F42" s="8"/>
      <c r="G42" s="8"/>
      <c r="H42" s="8"/>
      <c r="I42" s="18"/>
      <c r="J42" s="19"/>
      <c r="K42" s="19"/>
      <c r="L42" s="20"/>
      <c r="M42" s="21"/>
      <c r="N42" s="18"/>
      <c r="O42" s="19"/>
      <c r="P42" s="19"/>
      <c r="Q42" s="17"/>
      <c r="R42" s="17"/>
      <c r="S42" s="10"/>
      <c r="T42" s="8"/>
    </row>
    <row r="43" spans="1:20" s="7" customFormat="1" ht="20.100000000000001" customHeight="1">
      <c r="A43" s="14"/>
      <c r="B43" s="17"/>
      <c r="C43" s="17"/>
      <c r="D43" s="18"/>
      <c r="E43" s="19"/>
      <c r="F43" s="8"/>
      <c r="G43" s="8"/>
      <c r="H43" s="8"/>
      <c r="I43" s="18"/>
      <c r="J43" s="19"/>
      <c r="K43" s="19"/>
      <c r="L43" s="20"/>
      <c r="M43" s="21"/>
      <c r="N43" s="18"/>
      <c r="O43" s="19"/>
      <c r="P43" s="19"/>
      <c r="Q43" s="17"/>
      <c r="R43" s="17"/>
      <c r="S43" s="10"/>
      <c r="T43" s="8"/>
    </row>
    <row r="44" spans="1:20" s="7" customFormat="1" ht="20.100000000000001" customHeight="1">
      <c r="A44" s="14"/>
      <c r="B44" s="17"/>
      <c r="C44" s="17"/>
      <c r="D44" s="18"/>
      <c r="E44" s="19"/>
      <c r="F44" s="8"/>
      <c r="G44" s="8"/>
      <c r="H44" s="8"/>
      <c r="I44" s="18"/>
      <c r="J44" s="19"/>
      <c r="K44" s="19"/>
      <c r="L44" s="20"/>
      <c r="M44" s="21"/>
      <c r="N44" s="18"/>
      <c r="O44" s="19"/>
      <c r="P44" s="19"/>
      <c r="Q44" s="17"/>
      <c r="R44" s="17"/>
      <c r="S44" s="10"/>
      <c r="T44" s="8"/>
    </row>
    <row r="45" spans="1:20" s="7" customFormat="1" ht="20.100000000000001" customHeight="1">
      <c r="A45" s="14"/>
      <c r="B45" s="17"/>
      <c r="C45" s="17"/>
      <c r="D45" s="18"/>
      <c r="E45" s="19"/>
      <c r="F45" s="8"/>
      <c r="G45" s="8"/>
      <c r="H45" s="8"/>
      <c r="I45" s="18"/>
      <c r="J45" s="19"/>
      <c r="K45" s="19"/>
      <c r="L45" s="20"/>
      <c r="M45" s="21"/>
      <c r="N45" s="18"/>
      <c r="O45" s="19"/>
      <c r="P45" s="19"/>
      <c r="Q45" s="17"/>
      <c r="R45" s="17"/>
      <c r="S45" s="10"/>
      <c r="T45" s="8"/>
    </row>
    <row r="46" spans="1:20" s="7" customFormat="1" ht="20.100000000000001" customHeight="1">
      <c r="A46" s="14"/>
      <c r="B46" s="17"/>
      <c r="C46" s="17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17"/>
      <c r="R46" s="17"/>
      <c r="S46" s="10"/>
      <c r="T46" s="8"/>
    </row>
    <row r="47" spans="1:20" s="7" customFormat="1" ht="20.100000000000001" customHeight="1">
      <c r="A47" s="14"/>
      <c r="B47" s="17"/>
      <c r="C47" s="17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17"/>
      <c r="R47" s="17"/>
      <c r="S47" s="10"/>
      <c r="T47" s="8"/>
    </row>
    <row r="48" spans="1:20" s="7" customFormat="1" ht="20.100000000000001" customHeight="1">
      <c r="A48" s="14"/>
      <c r="B48" s="17"/>
      <c r="C48" s="17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17"/>
      <c r="R48" s="17"/>
      <c r="S48" s="10"/>
      <c r="T48" s="8"/>
    </row>
    <row r="49" spans="1:20" s="7" customFormat="1" ht="20.100000000000001" customHeight="1">
      <c r="A49" s="14"/>
      <c r="B49" s="16"/>
      <c r="C49" s="16"/>
      <c r="D49" s="8"/>
      <c r="E49" s="8"/>
      <c r="F49" s="15"/>
      <c r="G49" s="25"/>
      <c r="H49" s="8"/>
      <c r="I49" s="27"/>
      <c r="J49" s="8"/>
      <c r="K49" s="25"/>
      <c r="L49" s="15"/>
      <c r="M49" s="8"/>
      <c r="N49" s="8"/>
      <c r="O49" s="25"/>
      <c r="P49" s="15"/>
      <c r="Q49" s="16"/>
      <c r="R49" s="16"/>
      <c r="S49" s="10"/>
      <c r="T49" s="8"/>
    </row>
    <row r="50" spans="1:20" s="7" customFormat="1" ht="20.100000000000001" customHeight="1">
      <c r="A50" s="28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30"/>
      <c r="T50" s="8"/>
    </row>
  </sheetData>
  <mergeCells count="15">
    <mergeCell ref="Q22:R23"/>
    <mergeCell ref="B31:C32"/>
    <mergeCell ref="Q31:R32"/>
    <mergeCell ref="B18:C19"/>
    <mergeCell ref="Q18:R19"/>
    <mergeCell ref="B22:C23"/>
    <mergeCell ref="B26:C27"/>
    <mergeCell ref="Q26:R27"/>
    <mergeCell ref="A1:S2"/>
    <mergeCell ref="B6:C7"/>
    <mergeCell ref="Q6:R7"/>
    <mergeCell ref="B14:C15"/>
    <mergeCell ref="Q14:R15"/>
    <mergeCell ref="B10:C11"/>
    <mergeCell ref="Q10:R11"/>
  </mergeCells>
  <phoneticPr fontId="5" type="noConversion"/>
  <pageMargins left="0.6692913385826772" right="0.23622047244094491" top="0.59055118110236227" bottom="0.55118110236220474" header="0.51181102362204722" footer="0.51181102362204722"/>
  <pageSetup paperSize="9" orientation="landscape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41"/>
  <dimension ref="B1:J112"/>
  <sheetViews>
    <sheetView showGridLines="0" showZeros="0" view="pageBreakPreview" topLeftCell="A17" zoomScale="85" zoomScaleNormal="80" zoomScaleSheetLayoutView="85" workbookViewId="0">
      <selection activeCell="H24" sqref="H24"/>
    </sheetView>
  </sheetViews>
  <sheetFormatPr defaultRowHeight="21.95" customHeight="1"/>
  <cols>
    <col min="1" max="1" width="3.5546875" style="31" customWidth="1"/>
    <col min="2" max="2" width="13.44140625" style="31" customWidth="1"/>
    <col min="3" max="3" width="24.33203125" style="31" customWidth="1"/>
    <col min="4" max="4" width="33.109375" style="31" customWidth="1"/>
    <col min="5" max="5" width="28" style="71" customWidth="1"/>
    <col min="6" max="6" width="13.5546875" style="71" customWidth="1"/>
    <col min="7" max="7" width="11.5546875" style="71" customWidth="1"/>
    <col min="8" max="8" width="49.88671875" style="31" customWidth="1"/>
    <col min="9" max="9" width="4.109375" style="31" customWidth="1"/>
    <col min="10" max="16384" width="8.88671875" style="31"/>
  </cols>
  <sheetData>
    <row r="1" spans="2:10" ht="32.25" customHeight="1">
      <c r="B1" s="1523" t="s">
        <v>1368</v>
      </c>
      <c r="C1" s="1524"/>
      <c r="D1" s="1524"/>
      <c r="E1" s="1524"/>
      <c r="F1" s="1524"/>
      <c r="G1" s="1524"/>
      <c r="H1" s="1525"/>
    </row>
    <row r="2" spans="2:10" ht="21.95" customHeight="1">
      <c r="B2" s="1526" t="s">
        <v>57</v>
      </c>
      <c r="C2" s="1527"/>
      <c r="D2" s="1530" t="s">
        <v>173</v>
      </c>
      <c r="E2" s="1531" t="s">
        <v>174</v>
      </c>
      <c r="F2" s="1533" t="s">
        <v>175</v>
      </c>
      <c r="G2" s="1534"/>
      <c r="H2" s="1535" t="s">
        <v>176</v>
      </c>
      <c r="J2" s="31" t="s">
        <v>1810</v>
      </c>
    </row>
    <row r="3" spans="2:10" ht="21.95" customHeight="1">
      <c r="B3" s="1528"/>
      <c r="C3" s="1529"/>
      <c r="D3" s="1520"/>
      <c r="E3" s="1532"/>
      <c r="F3" s="258" t="s">
        <v>177</v>
      </c>
      <c r="G3" s="259" t="s">
        <v>178</v>
      </c>
      <c r="H3" s="1532"/>
      <c r="J3" s="31" t="s">
        <v>1811</v>
      </c>
    </row>
    <row r="4" spans="2:10" ht="21.95" customHeight="1">
      <c r="B4" s="1536" t="s">
        <v>1017</v>
      </c>
      <c r="C4" s="1537"/>
      <c r="D4" s="260"/>
      <c r="E4" s="261">
        <f>SUM(E5:E8)</f>
        <v>3.1</v>
      </c>
      <c r="F4" s="262"/>
      <c r="G4" s="263"/>
      <c r="H4" s="690">
        <f>H5+H6+H8</f>
        <v>13.989999999999998</v>
      </c>
      <c r="J4" s="31">
        <v>1.631</v>
      </c>
    </row>
    <row r="5" spans="2:10" ht="21.95" customHeight="1">
      <c r="B5" s="1538" t="s">
        <v>354</v>
      </c>
      <c r="C5" s="1539"/>
      <c r="D5" s="44" t="s">
        <v>356</v>
      </c>
      <c r="E5" s="265">
        <f>운반거리표!F6</f>
        <v>0.1</v>
      </c>
      <c r="F5" s="266">
        <v>7</v>
      </c>
      <c r="G5" s="267">
        <v>8</v>
      </c>
      <c r="H5" s="268">
        <f>ROUND((E5/F5+E5/G5)*60,2)</f>
        <v>1.61</v>
      </c>
      <c r="J5" s="31" t="s">
        <v>1812</v>
      </c>
    </row>
    <row r="6" spans="2:10" ht="21.95" customHeight="1">
      <c r="B6" s="1538" t="s">
        <v>1005</v>
      </c>
      <c r="C6" s="1539"/>
      <c r="D6" s="44" t="s">
        <v>1814</v>
      </c>
      <c r="E6" s="265">
        <v>2.9</v>
      </c>
      <c r="F6" s="266">
        <v>30</v>
      </c>
      <c r="G6" s="267">
        <v>35</v>
      </c>
      <c r="H6" s="269">
        <f>ROUND((E6/F6+E6/G6)*60,2)</f>
        <v>10.77</v>
      </c>
      <c r="J6" s="31">
        <v>1.2490000000000001</v>
      </c>
    </row>
    <row r="7" spans="2:10" ht="21.95" hidden="1" customHeight="1">
      <c r="B7" s="1538" t="s">
        <v>355</v>
      </c>
      <c r="C7" s="1539"/>
      <c r="D7" s="44" t="s">
        <v>357</v>
      </c>
      <c r="E7" s="265"/>
      <c r="F7" s="266"/>
      <c r="G7" s="267"/>
      <c r="H7" s="269" t="e">
        <f>ROUND((E7/F7+E7/G7)*60,2)</f>
        <v>#DIV/0!</v>
      </c>
    </row>
    <row r="8" spans="2:10" ht="21.95" customHeight="1">
      <c r="B8" s="1540" t="s">
        <v>179</v>
      </c>
      <c r="C8" s="1541"/>
      <c r="D8" s="70" t="s">
        <v>356</v>
      </c>
      <c r="E8" s="270">
        <v>0.1</v>
      </c>
      <c r="F8" s="271">
        <v>7</v>
      </c>
      <c r="G8" s="272">
        <v>8</v>
      </c>
      <c r="H8" s="273">
        <f>ROUND((E8/F8+E8/G8)*60,2)</f>
        <v>1.61</v>
      </c>
    </row>
    <row r="9" spans="2:10" ht="4.5" customHeight="1"/>
    <row r="10" spans="2:10" ht="21.95" customHeight="1">
      <c r="B10" s="1542" t="s">
        <v>1022</v>
      </c>
      <c r="C10" s="1542"/>
      <c r="D10" s="1542"/>
      <c r="E10" s="1542"/>
      <c r="F10" s="1542"/>
      <c r="G10" s="1542"/>
      <c r="H10" s="1542"/>
    </row>
    <row r="11" spans="2:10" ht="21" customHeight="1">
      <c r="B11" s="32" t="s">
        <v>55</v>
      </c>
      <c r="C11" s="32"/>
      <c r="D11" s="32" t="s">
        <v>57</v>
      </c>
      <c r="E11" s="481" t="s">
        <v>1019</v>
      </c>
      <c r="F11" s="1512" t="s">
        <v>59</v>
      </c>
      <c r="G11" s="1513"/>
      <c r="H11" s="32" t="s">
        <v>60</v>
      </c>
    </row>
    <row r="12" spans="2:10" ht="21" customHeight="1">
      <c r="B12" s="35" t="s">
        <v>61</v>
      </c>
      <c r="C12" s="35"/>
      <c r="D12" s="36"/>
      <c r="E12" s="37"/>
      <c r="F12" s="274"/>
      <c r="G12" s="275"/>
      <c r="H12" s="38"/>
    </row>
    <row r="13" spans="2:10" ht="21" customHeight="1">
      <c r="B13" s="39"/>
      <c r="C13" s="40"/>
      <c r="D13" s="41" t="s">
        <v>62</v>
      </c>
      <c r="E13" s="42" t="s">
        <v>63</v>
      </c>
      <c r="F13" s="276"/>
      <c r="G13" s="277"/>
      <c r="H13" s="44" t="s">
        <v>180</v>
      </c>
    </row>
    <row r="14" spans="2:10" ht="21" customHeight="1">
      <c r="B14" s="39"/>
      <c r="C14" s="39"/>
      <c r="D14" s="45" t="s">
        <v>65</v>
      </c>
      <c r="E14" s="42" t="s">
        <v>181</v>
      </c>
      <c r="F14" s="276"/>
      <c r="G14" s="277"/>
      <c r="H14" s="44" t="s">
        <v>182</v>
      </c>
    </row>
    <row r="15" spans="2:10" ht="21" customHeight="1">
      <c r="B15" s="39"/>
      <c r="C15" s="39"/>
      <c r="D15" s="45" t="s">
        <v>68</v>
      </c>
      <c r="E15" s="42">
        <v>1.3</v>
      </c>
      <c r="F15" s="276"/>
      <c r="G15" s="277"/>
      <c r="H15" s="46"/>
    </row>
    <row r="16" spans="2:10" ht="21" customHeight="1">
      <c r="B16" s="47"/>
      <c r="C16" s="47"/>
      <c r="D16" s="48" t="s">
        <v>69</v>
      </c>
      <c r="E16" s="49">
        <f>ROUND(1/E15,3)</f>
        <v>0.76900000000000002</v>
      </c>
      <c r="F16" s="278"/>
      <c r="G16" s="279"/>
      <c r="H16" s="46" t="s">
        <v>70</v>
      </c>
    </row>
    <row r="17" spans="2:8" ht="21" customHeight="1">
      <c r="B17" s="47"/>
      <c r="C17" s="47"/>
      <c r="D17" s="50" t="s">
        <v>71</v>
      </c>
      <c r="E17" s="622">
        <f>J4</f>
        <v>1.631</v>
      </c>
      <c r="F17" s="280"/>
      <c r="G17" s="281"/>
      <c r="H17" s="48" t="s">
        <v>72</v>
      </c>
    </row>
    <row r="18" spans="2:8" ht="21" customHeight="1">
      <c r="B18" s="36" t="s">
        <v>183</v>
      </c>
      <c r="C18" s="36"/>
      <c r="D18" s="52"/>
      <c r="E18" s="53"/>
      <c r="F18" s="274"/>
      <c r="G18" s="282"/>
      <c r="H18" s="52"/>
    </row>
    <row r="19" spans="2:8" s="58" customFormat="1" ht="21" customHeight="1">
      <c r="B19" s="40"/>
      <c r="C19" s="54" t="s">
        <v>302</v>
      </c>
      <c r="D19" s="55" t="s">
        <v>74</v>
      </c>
      <c r="E19" s="283">
        <f>ROUND(60*E21*E16*E22/E24,2)</f>
        <v>16.57</v>
      </c>
      <c r="F19" s="284" t="s">
        <v>184</v>
      </c>
      <c r="G19" s="285"/>
      <c r="H19" s="55" t="s">
        <v>185</v>
      </c>
    </row>
    <row r="20" spans="2:8" ht="21" customHeight="1">
      <c r="B20" s="40"/>
      <c r="C20" s="54" t="s">
        <v>303</v>
      </c>
      <c r="D20" s="41" t="s">
        <v>186</v>
      </c>
      <c r="E20" s="286">
        <v>15</v>
      </c>
      <c r="F20" s="287"/>
      <c r="G20" s="288"/>
      <c r="H20" s="55"/>
    </row>
    <row r="21" spans="2:8" ht="21" customHeight="1">
      <c r="B21" s="40"/>
      <c r="C21" s="61" t="s">
        <v>78</v>
      </c>
      <c r="D21" s="55" t="s">
        <v>187</v>
      </c>
      <c r="E21" s="283">
        <f>ROUND(E20*E15/E17,2)</f>
        <v>11.96</v>
      </c>
      <c r="F21" s="284" t="s">
        <v>188</v>
      </c>
      <c r="G21" s="285"/>
      <c r="H21" s="55" t="s">
        <v>189</v>
      </c>
    </row>
    <row r="22" spans="2:8" ht="21" customHeight="1">
      <c r="B22" s="40"/>
      <c r="C22" s="61" t="s">
        <v>80</v>
      </c>
      <c r="D22" s="44" t="s">
        <v>81</v>
      </c>
      <c r="E22" s="283">
        <v>0.9</v>
      </c>
      <c r="F22" s="284"/>
      <c r="G22" s="285"/>
      <c r="H22" s="55" t="s">
        <v>77</v>
      </c>
    </row>
    <row r="23" spans="2:8" ht="21" customHeight="1">
      <c r="B23" s="39"/>
      <c r="C23" s="61" t="s">
        <v>82</v>
      </c>
      <c r="D23" s="44" t="s">
        <v>190</v>
      </c>
      <c r="E23" s="57">
        <f>ROUNDUP(E21/('백호(굴착및적재)'!$E$12*'백호(굴착및적재)'!$E$13),2)</f>
        <v>24.41</v>
      </c>
      <c r="F23" s="289" t="s">
        <v>191</v>
      </c>
      <c r="G23" s="290"/>
      <c r="H23" s="44" t="s">
        <v>192</v>
      </c>
    </row>
    <row r="24" spans="2:8" ht="21" customHeight="1">
      <c r="B24" s="40"/>
      <c r="C24" s="61" t="s">
        <v>85</v>
      </c>
      <c r="D24" s="55" t="s">
        <v>86</v>
      </c>
      <c r="E24" s="283">
        <f>SUM(E25:E30)</f>
        <v>29.98</v>
      </c>
      <c r="F24" s="284" t="s">
        <v>193</v>
      </c>
      <c r="G24" s="285"/>
      <c r="H24" s="55" t="s">
        <v>194</v>
      </c>
    </row>
    <row r="25" spans="2:8" ht="21" customHeight="1">
      <c r="B25" s="39"/>
      <c r="C25" s="61" t="s">
        <v>195</v>
      </c>
      <c r="D25" s="55" t="s">
        <v>196</v>
      </c>
      <c r="E25" s="57">
        <f>ROUND('백호(굴착및적재)'!$E$16*E23/(60*'백호(굴착및적재)'!$E$14),2)</f>
        <v>12.52</v>
      </c>
      <c r="F25" s="289" t="s">
        <v>197</v>
      </c>
      <c r="G25" s="290"/>
      <c r="H25" s="44" t="s">
        <v>198</v>
      </c>
    </row>
    <row r="26" spans="2:8" ht="21" customHeight="1">
      <c r="B26" s="47"/>
      <c r="C26" s="61" t="s">
        <v>199</v>
      </c>
      <c r="D26" s="44" t="s">
        <v>200</v>
      </c>
      <c r="E26" s="291">
        <f>H4</f>
        <v>13.989999999999998</v>
      </c>
      <c r="F26" s="292"/>
      <c r="G26" s="293"/>
      <c r="H26" s="294"/>
    </row>
    <row r="27" spans="2:8" ht="21" customHeight="1">
      <c r="B27" s="47"/>
      <c r="C27" s="61" t="s">
        <v>201</v>
      </c>
      <c r="D27" s="45" t="s">
        <v>202</v>
      </c>
      <c r="E27" s="63">
        <v>1.05</v>
      </c>
      <c r="F27" s="295"/>
      <c r="G27" s="296"/>
      <c r="H27" s="48" t="s">
        <v>77</v>
      </c>
    </row>
    <row r="28" spans="2:8" ht="21" customHeight="1">
      <c r="B28" s="47"/>
      <c r="C28" s="61" t="s">
        <v>203</v>
      </c>
      <c r="D28" s="45" t="s">
        <v>204</v>
      </c>
      <c r="E28" s="63">
        <v>0.42</v>
      </c>
      <c r="F28" s="295"/>
      <c r="G28" s="296"/>
      <c r="H28" s="48" t="s">
        <v>77</v>
      </c>
    </row>
    <row r="29" spans="2:8" ht="21" customHeight="1">
      <c r="B29" s="65"/>
      <c r="C29" s="66" t="s">
        <v>304</v>
      </c>
      <c r="D29" s="67" t="s">
        <v>205</v>
      </c>
      <c r="E29" s="68">
        <v>0.5</v>
      </c>
      <c r="F29" s="297"/>
      <c r="G29" s="298"/>
      <c r="H29" s="70" t="s">
        <v>77</v>
      </c>
    </row>
    <row r="30" spans="2:8" ht="21" customHeight="1">
      <c r="B30" s="716"/>
      <c r="C30" s="717" t="s">
        <v>298</v>
      </c>
      <c r="D30" s="718" t="s">
        <v>1025</v>
      </c>
      <c r="E30" s="719">
        <v>1.5</v>
      </c>
      <c r="F30" s="720"/>
      <c r="G30" s="721"/>
      <c r="H30" s="722" t="s">
        <v>77</v>
      </c>
    </row>
    <row r="31" spans="2:8" ht="21" customHeight="1">
      <c r="B31" s="257"/>
      <c r="C31" s="710" t="s">
        <v>299</v>
      </c>
      <c r="D31" s="711" t="s">
        <v>1026</v>
      </c>
      <c r="E31" s="712">
        <f>(E24-E25)/E24</f>
        <v>0.58238825883922618</v>
      </c>
      <c r="F31" s="713"/>
      <c r="G31" s="714"/>
      <c r="H31" s="715" t="s">
        <v>77</v>
      </c>
    </row>
    <row r="33" spans="2:8" ht="21.95" customHeight="1">
      <c r="B33" s="1514" t="s">
        <v>57</v>
      </c>
      <c r="C33" s="1514"/>
      <c r="D33" s="32" t="s">
        <v>87</v>
      </c>
      <c r="E33" s="72" t="s">
        <v>206</v>
      </c>
      <c r="F33" s="1515" t="s">
        <v>88</v>
      </c>
      <c r="G33" s="1516"/>
      <c r="H33" s="32" t="s">
        <v>60</v>
      </c>
    </row>
    <row r="34" spans="2:8" ht="21.95" customHeight="1">
      <c r="B34" s="1517" t="s">
        <v>89</v>
      </c>
      <c r="C34" s="1517"/>
      <c r="D34" s="73">
        <f>SUM(D35:D37)</f>
        <v>111828</v>
      </c>
      <c r="E34" s="283"/>
      <c r="F34" s="1518">
        <f>SUM(F35:F37)</f>
        <v>5938.0860573715809</v>
      </c>
      <c r="G34" s="1519"/>
      <c r="H34" s="40"/>
    </row>
    <row r="35" spans="2:8" ht="21.95" customHeight="1">
      <c r="B35" s="1509" t="s">
        <v>90</v>
      </c>
      <c r="C35" s="1509"/>
      <c r="D35" s="299">
        <f>'중기사용료 (총괄)'!$I$12</f>
        <v>59020</v>
      </c>
      <c r="E35" s="57">
        <f>E19</f>
        <v>16.57</v>
      </c>
      <c r="F35" s="1510">
        <f>INT(D35/E35)</f>
        <v>3561</v>
      </c>
      <c r="G35" s="1511"/>
      <c r="H35" s="39"/>
    </row>
    <row r="36" spans="2:8" ht="21.95" customHeight="1">
      <c r="B36" s="1509" t="s">
        <v>91</v>
      </c>
      <c r="C36" s="1509"/>
      <c r="D36" s="299">
        <f>'중기사용료 (총괄)'!$J$12</f>
        <v>32102</v>
      </c>
      <c r="E36" s="57">
        <f>E19</f>
        <v>16.57</v>
      </c>
      <c r="F36" s="1510">
        <f>INT(D36/E36)*E31</f>
        <v>1128.0860573715811</v>
      </c>
      <c r="G36" s="1511"/>
      <c r="H36" s="39" t="s">
        <v>777</v>
      </c>
    </row>
    <row r="37" spans="2:8" ht="21.95" customHeight="1">
      <c r="B37" s="1520" t="s">
        <v>92</v>
      </c>
      <c r="C37" s="1520"/>
      <c r="D37" s="300">
        <f>'중기사용료 (총괄)'!$K$12</f>
        <v>20706</v>
      </c>
      <c r="E37" s="77">
        <f>E19</f>
        <v>16.57</v>
      </c>
      <c r="F37" s="1521">
        <f>INT(D37/E37)</f>
        <v>1249</v>
      </c>
      <c r="G37" s="1522"/>
      <c r="H37" s="65"/>
    </row>
    <row r="38" spans="2:8" ht="32.25" hidden="1" customHeight="1">
      <c r="B38" s="1523" t="s">
        <v>1316</v>
      </c>
      <c r="C38" s="1524"/>
      <c r="D38" s="1524"/>
      <c r="E38" s="1524"/>
      <c r="F38" s="1524"/>
      <c r="G38" s="1524"/>
      <c r="H38" s="1525"/>
    </row>
    <row r="39" spans="2:8" ht="21.95" hidden="1" customHeight="1">
      <c r="B39" s="1526" t="s">
        <v>57</v>
      </c>
      <c r="C39" s="1527"/>
      <c r="D39" s="1530" t="s">
        <v>173</v>
      </c>
      <c r="E39" s="1531" t="s">
        <v>174</v>
      </c>
      <c r="F39" s="1533" t="s">
        <v>175</v>
      </c>
      <c r="G39" s="1534"/>
      <c r="H39" s="1535" t="s">
        <v>176</v>
      </c>
    </row>
    <row r="40" spans="2:8" ht="21.95" hidden="1" customHeight="1">
      <c r="B40" s="1528"/>
      <c r="C40" s="1529"/>
      <c r="D40" s="1520"/>
      <c r="E40" s="1532"/>
      <c r="F40" s="258" t="s">
        <v>177</v>
      </c>
      <c r="G40" s="259" t="s">
        <v>178</v>
      </c>
      <c r="H40" s="1532"/>
    </row>
    <row r="41" spans="2:8" ht="21.95" hidden="1" customHeight="1">
      <c r="B41" s="1536" t="s">
        <v>1186</v>
      </c>
      <c r="C41" s="1537"/>
      <c r="D41" s="260"/>
      <c r="E41" s="261">
        <f>SUM(E42:E45)</f>
        <v>1.6</v>
      </c>
      <c r="F41" s="262"/>
      <c r="G41" s="263"/>
      <c r="H41" s="690">
        <f>H42+H43+H45</f>
        <v>16.61</v>
      </c>
    </row>
    <row r="42" spans="2:8" ht="21.95" hidden="1" customHeight="1">
      <c r="B42" s="1538" t="s">
        <v>354</v>
      </c>
      <c r="C42" s="1539"/>
      <c r="D42" s="44" t="s">
        <v>356</v>
      </c>
      <c r="E42" s="265">
        <v>0.1</v>
      </c>
      <c r="F42" s="266">
        <v>7</v>
      </c>
      <c r="G42" s="267">
        <v>8</v>
      </c>
      <c r="H42" s="268">
        <f>ROUND((E42/F42+E42/G42)*60,2)</f>
        <v>1.61</v>
      </c>
    </row>
    <row r="43" spans="2:8" ht="21.95" hidden="1" customHeight="1">
      <c r="B43" s="1538" t="s">
        <v>1005</v>
      </c>
      <c r="C43" s="1539"/>
      <c r="D43" s="44" t="s">
        <v>357</v>
      </c>
      <c r="E43" s="265">
        <v>1.5</v>
      </c>
      <c r="F43" s="266">
        <v>10</v>
      </c>
      <c r="G43" s="267">
        <v>15</v>
      </c>
      <c r="H43" s="269">
        <f>ROUND((E43/F43+E43/G43)*60,2)</f>
        <v>15</v>
      </c>
    </row>
    <row r="44" spans="2:8" ht="21.95" hidden="1" customHeight="1">
      <c r="B44" s="1538" t="s">
        <v>355</v>
      </c>
      <c r="C44" s="1539"/>
      <c r="D44" s="44" t="s">
        <v>357</v>
      </c>
      <c r="E44" s="265"/>
      <c r="F44" s="266"/>
      <c r="G44" s="267"/>
      <c r="H44" s="269" t="e">
        <f>ROUND((E44/F44+E44/G44)*60,2)</f>
        <v>#DIV/0!</v>
      </c>
    </row>
    <row r="45" spans="2:8" ht="21.95" hidden="1" customHeight="1">
      <c r="B45" s="1540" t="s">
        <v>179</v>
      </c>
      <c r="C45" s="1541"/>
      <c r="D45" s="70" t="s">
        <v>356</v>
      </c>
      <c r="E45" s="270">
        <v>0</v>
      </c>
      <c r="F45" s="271">
        <v>7</v>
      </c>
      <c r="G45" s="272">
        <v>8</v>
      </c>
      <c r="H45" s="273">
        <f>ROUND((E45/F45+E45/G45)*60,2)</f>
        <v>0</v>
      </c>
    </row>
    <row r="46" spans="2:8" ht="4.5" hidden="1" customHeight="1"/>
    <row r="47" spans="2:8" ht="21.95" hidden="1" customHeight="1">
      <c r="B47" s="1542" t="s">
        <v>1022</v>
      </c>
      <c r="C47" s="1542"/>
      <c r="D47" s="1542"/>
      <c r="E47" s="1542"/>
      <c r="F47" s="1542"/>
      <c r="G47" s="1542"/>
      <c r="H47" s="1542"/>
    </row>
    <row r="48" spans="2:8" ht="21" hidden="1" customHeight="1">
      <c r="B48" s="32" t="s">
        <v>55</v>
      </c>
      <c r="C48" s="32"/>
      <c r="D48" s="32" t="s">
        <v>57</v>
      </c>
      <c r="E48" s="481" t="s">
        <v>1019</v>
      </c>
      <c r="F48" s="1512" t="s">
        <v>59</v>
      </c>
      <c r="G48" s="1513"/>
      <c r="H48" s="32" t="s">
        <v>60</v>
      </c>
    </row>
    <row r="49" spans="2:8" ht="21" hidden="1" customHeight="1">
      <c r="B49" s="35" t="s">
        <v>61</v>
      </c>
      <c r="C49" s="35"/>
      <c r="D49" s="36"/>
      <c r="E49" s="37"/>
      <c r="F49" s="274"/>
      <c r="G49" s="275"/>
      <c r="H49" s="38"/>
    </row>
    <row r="50" spans="2:8" ht="21" hidden="1" customHeight="1">
      <c r="B50" s="39"/>
      <c r="C50" s="40"/>
      <c r="D50" s="41" t="s">
        <v>62</v>
      </c>
      <c r="E50" s="42" t="s">
        <v>63</v>
      </c>
      <c r="F50" s="276"/>
      <c r="G50" s="277"/>
      <c r="H50" s="44" t="s">
        <v>180</v>
      </c>
    </row>
    <row r="51" spans="2:8" ht="21" hidden="1" customHeight="1">
      <c r="B51" s="39"/>
      <c r="C51" s="39"/>
      <c r="D51" s="45" t="s">
        <v>65</v>
      </c>
      <c r="E51" s="42" t="s">
        <v>181</v>
      </c>
      <c r="F51" s="276"/>
      <c r="G51" s="277"/>
      <c r="H51" s="44" t="s">
        <v>182</v>
      </c>
    </row>
    <row r="52" spans="2:8" ht="21" hidden="1" customHeight="1">
      <c r="B52" s="39"/>
      <c r="C52" s="39"/>
      <c r="D52" s="45" t="s">
        <v>68</v>
      </c>
      <c r="E52" s="42">
        <v>1.3</v>
      </c>
      <c r="F52" s="276"/>
      <c r="G52" s="277"/>
      <c r="H52" s="46"/>
    </row>
    <row r="53" spans="2:8" ht="21" hidden="1" customHeight="1">
      <c r="B53" s="47"/>
      <c r="C53" s="47"/>
      <c r="D53" s="48" t="s">
        <v>69</v>
      </c>
      <c r="E53" s="49">
        <f>ROUND(1/E52,3)</f>
        <v>0.76900000000000002</v>
      </c>
      <c r="F53" s="278"/>
      <c r="G53" s="279"/>
      <c r="H53" s="46" t="s">
        <v>70</v>
      </c>
    </row>
    <row r="54" spans="2:8" ht="21" hidden="1" customHeight="1">
      <c r="B54" s="47"/>
      <c r="C54" s="47"/>
      <c r="D54" s="50" t="s">
        <v>71</v>
      </c>
      <c r="E54" s="622">
        <v>1.675</v>
      </c>
      <c r="F54" s="280"/>
      <c r="G54" s="281"/>
      <c r="H54" s="48" t="s">
        <v>72</v>
      </c>
    </row>
    <row r="55" spans="2:8" ht="21" hidden="1" customHeight="1">
      <c r="B55" s="36" t="s">
        <v>183</v>
      </c>
      <c r="C55" s="36"/>
      <c r="D55" s="52"/>
      <c r="E55" s="53"/>
      <c r="F55" s="274"/>
      <c r="G55" s="282"/>
      <c r="H55" s="52"/>
    </row>
    <row r="56" spans="2:8" s="58" customFormat="1" ht="21" hidden="1" customHeight="1">
      <c r="B56" s="40"/>
      <c r="C56" s="54" t="s">
        <v>302</v>
      </c>
      <c r="D56" s="55" t="s">
        <v>74</v>
      </c>
      <c r="E56" s="283">
        <f>ROUND(60*E58*E53*E59/E61,2)</f>
        <v>14.98</v>
      </c>
      <c r="F56" s="284" t="s">
        <v>184</v>
      </c>
      <c r="G56" s="285"/>
      <c r="H56" s="55" t="s">
        <v>185</v>
      </c>
    </row>
    <row r="57" spans="2:8" ht="21" hidden="1" customHeight="1">
      <c r="B57" s="40"/>
      <c r="C57" s="54" t="s">
        <v>303</v>
      </c>
      <c r="D57" s="41" t="s">
        <v>186</v>
      </c>
      <c r="E57" s="286">
        <v>15</v>
      </c>
      <c r="F57" s="287"/>
      <c r="G57" s="288"/>
      <c r="H57" s="55"/>
    </row>
    <row r="58" spans="2:8" ht="21" hidden="1" customHeight="1">
      <c r="B58" s="40"/>
      <c r="C58" s="61" t="s">
        <v>78</v>
      </c>
      <c r="D58" s="55" t="s">
        <v>187</v>
      </c>
      <c r="E58" s="283">
        <f>ROUND(E57*E52/E54,2)</f>
        <v>11.64</v>
      </c>
      <c r="F58" s="284" t="s">
        <v>188</v>
      </c>
      <c r="G58" s="285"/>
      <c r="H58" s="55" t="s">
        <v>189</v>
      </c>
    </row>
    <row r="59" spans="2:8" ht="21" hidden="1" customHeight="1">
      <c r="B59" s="40"/>
      <c r="C59" s="61" t="s">
        <v>80</v>
      </c>
      <c r="D59" s="44" t="s">
        <v>81</v>
      </c>
      <c r="E59" s="283">
        <v>0.9</v>
      </c>
      <c r="F59" s="284"/>
      <c r="G59" s="285"/>
      <c r="H59" s="55" t="s">
        <v>77</v>
      </c>
    </row>
    <row r="60" spans="2:8" ht="21" hidden="1" customHeight="1">
      <c r="B60" s="39"/>
      <c r="C60" s="61" t="s">
        <v>82</v>
      </c>
      <c r="D60" s="44" t="s">
        <v>190</v>
      </c>
      <c r="E60" s="57">
        <f>ROUNDUP(E58/('백호(굴착및적재)'!$E$12*'백호(굴착및적재)'!$E$13),2)</f>
        <v>23.76</v>
      </c>
      <c r="F60" s="289" t="s">
        <v>191</v>
      </c>
      <c r="G60" s="290"/>
      <c r="H60" s="44" t="s">
        <v>192</v>
      </c>
    </row>
    <row r="61" spans="2:8" ht="21" hidden="1" customHeight="1">
      <c r="B61" s="40"/>
      <c r="C61" s="61" t="s">
        <v>85</v>
      </c>
      <c r="D61" s="55" t="s">
        <v>86</v>
      </c>
      <c r="E61" s="283">
        <f>SUM(E62:E67)</f>
        <v>32.260000000000005</v>
      </c>
      <c r="F61" s="284" t="s">
        <v>193</v>
      </c>
      <c r="G61" s="285"/>
      <c r="H61" s="55" t="s">
        <v>194</v>
      </c>
    </row>
    <row r="62" spans="2:8" ht="21" hidden="1" customHeight="1">
      <c r="B62" s="39"/>
      <c r="C62" s="61" t="s">
        <v>195</v>
      </c>
      <c r="D62" s="55" t="s">
        <v>196</v>
      </c>
      <c r="E62" s="57">
        <f>ROUND('백호(굴착및적재)'!$E$16*E60/(60*'백호(굴착및적재)'!$E$14),2)</f>
        <v>12.18</v>
      </c>
      <c r="F62" s="289" t="s">
        <v>197</v>
      </c>
      <c r="G62" s="290"/>
      <c r="H62" s="44" t="s">
        <v>198</v>
      </c>
    </row>
    <row r="63" spans="2:8" ht="21" hidden="1" customHeight="1">
      <c r="B63" s="47"/>
      <c r="C63" s="61" t="s">
        <v>199</v>
      </c>
      <c r="D63" s="44" t="s">
        <v>200</v>
      </c>
      <c r="E63" s="291">
        <f>H41</f>
        <v>16.61</v>
      </c>
      <c r="F63" s="292"/>
      <c r="G63" s="293"/>
      <c r="H63" s="294"/>
    </row>
    <row r="64" spans="2:8" ht="21" hidden="1" customHeight="1">
      <c r="B64" s="47"/>
      <c r="C64" s="61" t="s">
        <v>201</v>
      </c>
      <c r="D64" s="45" t="s">
        <v>202</v>
      </c>
      <c r="E64" s="63">
        <v>1.05</v>
      </c>
      <c r="F64" s="295"/>
      <c r="G64" s="296"/>
      <c r="H64" s="48" t="s">
        <v>77</v>
      </c>
    </row>
    <row r="65" spans="2:8" ht="21" hidden="1" customHeight="1">
      <c r="B65" s="47"/>
      <c r="C65" s="61" t="s">
        <v>203</v>
      </c>
      <c r="D65" s="45" t="s">
        <v>204</v>
      </c>
      <c r="E65" s="63">
        <v>0.42</v>
      </c>
      <c r="F65" s="295"/>
      <c r="G65" s="296"/>
      <c r="H65" s="48" t="s">
        <v>77</v>
      </c>
    </row>
    <row r="66" spans="2:8" ht="21" hidden="1" customHeight="1">
      <c r="B66" s="65"/>
      <c r="C66" s="66" t="s">
        <v>304</v>
      </c>
      <c r="D66" s="67" t="s">
        <v>205</v>
      </c>
      <c r="E66" s="68">
        <v>0.5</v>
      </c>
      <c r="F66" s="297"/>
      <c r="G66" s="298"/>
      <c r="H66" s="70" t="s">
        <v>77</v>
      </c>
    </row>
    <row r="67" spans="2:8" ht="21" hidden="1" customHeight="1">
      <c r="B67" s="716"/>
      <c r="C67" s="717" t="s">
        <v>298</v>
      </c>
      <c r="D67" s="718" t="s">
        <v>1025</v>
      </c>
      <c r="E67" s="719">
        <v>1.5</v>
      </c>
      <c r="F67" s="720"/>
      <c r="G67" s="721"/>
      <c r="H67" s="722" t="s">
        <v>77</v>
      </c>
    </row>
    <row r="68" spans="2:8" ht="21" hidden="1" customHeight="1">
      <c r="B68" s="257"/>
      <c r="C68" s="710" t="s">
        <v>299</v>
      </c>
      <c r="D68" s="711" t="s">
        <v>1026</v>
      </c>
      <c r="E68" s="712">
        <f>(E61-E62)/E61</f>
        <v>0.62244265344079364</v>
      </c>
      <c r="F68" s="713"/>
      <c r="G68" s="714"/>
      <c r="H68" s="715" t="s">
        <v>77</v>
      </c>
    </row>
    <row r="69" spans="2:8" ht="21.95" hidden="1" customHeight="1"/>
    <row r="70" spans="2:8" ht="21.95" hidden="1" customHeight="1">
      <c r="B70" s="1514" t="s">
        <v>57</v>
      </c>
      <c r="C70" s="1514"/>
      <c r="D70" s="32" t="s">
        <v>87</v>
      </c>
      <c r="E70" s="72" t="s">
        <v>206</v>
      </c>
      <c r="F70" s="1515" t="s">
        <v>88</v>
      </c>
      <c r="G70" s="1516"/>
      <c r="H70" s="32" t="s">
        <v>60</v>
      </c>
    </row>
    <row r="71" spans="2:8" ht="21.95" hidden="1" customHeight="1">
      <c r="B71" s="1517" t="s">
        <v>89</v>
      </c>
      <c r="C71" s="1517"/>
      <c r="D71" s="73">
        <f>SUM(D72:D74)</f>
        <v>111828</v>
      </c>
      <c r="E71" s="283"/>
      <c r="F71" s="1518">
        <f>SUM(F72:F74)</f>
        <v>6654.2721636701799</v>
      </c>
      <c r="G71" s="1519"/>
      <c r="H71" s="40"/>
    </row>
    <row r="72" spans="2:8" ht="21.95" hidden="1" customHeight="1">
      <c r="B72" s="1509" t="s">
        <v>90</v>
      </c>
      <c r="C72" s="1509"/>
      <c r="D72" s="299">
        <f>'중기사용료 (총괄)'!$I$12</f>
        <v>59020</v>
      </c>
      <c r="E72" s="57">
        <f>E56</f>
        <v>14.98</v>
      </c>
      <c r="F72" s="1510">
        <f>INT(D72/E72)</f>
        <v>3939</v>
      </c>
      <c r="G72" s="1511"/>
      <c r="H72" s="39"/>
    </row>
    <row r="73" spans="2:8" ht="21.95" hidden="1" customHeight="1">
      <c r="B73" s="1509" t="s">
        <v>91</v>
      </c>
      <c r="C73" s="1509"/>
      <c r="D73" s="299">
        <f>'중기사용료 (총괄)'!$J$12</f>
        <v>32102</v>
      </c>
      <c r="E73" s="57">
        <f>E56</f>
        <v>14.98</v>
      </c>
      <c r="F73" s="1510">
        <f>INT(D73/E73)*E68</f>
        <v>1333.2721636701799</v>
      </c>
      <c r="G73" s="1511"/>
      <c r="H73" s="39" t="s">
        <v>777</v>
      </c>
    </row>
    <row r="74" spans="2:8" ht="21.95" hidden="1" customHeight="1">
      <c r="B74" s="1520" t="s">
        <v>92</v>
      </c>
      <c r="C74" s="1520"/>
      <c r="D74" s="300">
        <f>'중기사용료 (총괄)'!$K$12</f>
        <v>20706</v>
      </c>
      <c r="E74" s="77">
        <f>E56</f>
        <v>14.98</v>
      </c>
      <c r="F74" s="1521">
        <f>INT(D74/E74)</f>
        <v>1382</v>
      </c>
      <c r="G74" s="1522"/>
      <c r="H74" s="65"/>
    </row>
    <row r="75" spans="2:8" ht="32.25" hidden="1" customHeight="1">
      <c r="B75" s="1523" t="s">
        <v>1319</v>
      </c>
      <c r="C75" s="1524"/>
      <c r="D75" s="1524"/>
      <c r="E75" s="1524"/>
      <c r="F75" s="1524"/>
      <c r="G75" s="1524"/>
      <c r="H75" s="1525"/>
    </row>
    <row r="76" spans="2:8" ht="21.95" hidden="1" customHeight="1">
      <c r="B76" s="1526" t="s">
        <v>57</v>
      </c>
      <c r="C76" s="1527"/>
      <c r="D76" s="1530" t="s">
        <v>173</v>
      </c>
      <c r="E76" s="1531" t="s">
        <v>174</v>
      </c>
      <c r="F76" s="1533" t="s">
        <v>175</v>
      </c>
      <c r="G76" s="1534"/>
      <c r="H76" s="1535" t="s">
        <v>176</v>
      </c>
    </row>
    <row r="77" spans="2:8" ht="21.95" hidden="1" customHeight="1">
      <c r="B77" s="1528"/>
      <c r="C77" s="1529"/>
      <c r="D77" s="1520"/>
      <c r="E77" s="1532"/>
      <c r="F77" s="258" t="s">
        <v>177</v>
      </c>
      <c r="G77" s="259" t="s">
        <v>178</v>
      </c>
      <c r="H77" s="1532"/>
    </row>
    <row r="78" spans="2:8" ht="21.95" hidden="1" customHeight="1">
      <c r="B78" s="1536" t="s">
        <v>1186</v>
      </c>
      <c r="C78" s="1537"/>
      <c r="D78" s="260"/>
      <c r="E78" s="261">
        <f>SUM(E79:E82)</f>
        <v>10</v>
      </c>
      <c r="F78" s="262"/>
      <c r="G78" s="263"/>
      <c r="H78" s="690">
        <f>H79+H80+H82</f>
        <v>100.61</v>
      </c>
    </row>
    <row r="79" spans="2:8" ht="21.95" hidden="1" customHeight="1">
      <c r="B79" s="1538" t="s">
        <v>354</v>
      </c>
      <c r="C79" s="1539"/>
      <c r="D79" s="44" t="s">
        <v>356</v>
      </c>
      <c r="E79" s="265">
        <v>0.1</v>
      </c>
      <c r="F79" s="266">
        <v>7</v>
      </c>
      <c r="G79" s="267">
        <v>8</v>
      </c>
      <c r="H79" s="268">
        <f>ROUND((E79/F79+E79/G79)*60,2)</f>
        <v>1.61</v>
      </c>
    </row>
    <row r="80" spans="2:8" ht="21.95" hidden="1" customHeight="1">
      <c r="B80" s="1538" t="s">
        <v>1005</v>
      </c>
      <c r="C80" s="1539"/>
      <c r="D80" s="44" t="s">
        <v>357</v>
      </c>
      <c r="E80" s="265">
        <v>9.9</v>
      </c>
      <c r="F80" s="266">
        <v>10</v>
      </c>
      <c r="G80" s="267">
        <v>15</v>
      </c>
      <c r="H80" s="269">
        <f>ROUND((E80/F80+E80/G80)*60,2)</f>
        <v>99</v>
      </c>
    </row>
    <row r="81" spans="2:8" ht="21.95" hidden="1" customHeight="1">
      <c r="B81" s="1538" t="s">
        <v>355</v>
      </c>
      <c r="C81" s="1539"/>
      <c r="D81" s="44" t="s">
        <v>357</v>
      </c>
      <c r="E81" s="265"/>
      <c r="F81" s="266"/>
      <c r="G81" s="267"/>
      <c r="H81" s="269" t="e">
        <f>ROUND((E81/F81+E81/G81)*60,2)</f>
        <v>#DIV/0!</v>
      </c>
    </row>
    <row r="82" spans="2:8" ht="21.95" hidden="1" customHeight="1">
      <c r="B82" s="1540" t="s">
        <v>179</v>
      </c>
      <c r="C82" s="1541"/>
      <c r="D82" s="70" t="s">
        <v>356</v>
      </c>
      <c r="E82" s="270">
        <v>0</v>
      </c>
      <c r="F82" s="271">
        <v>7</v>
      </c>
      <c r="G82" s="272">
        <v>8</v>
      </c>
      <c r="H82" s="273">
        <f>ROUND((E82/F82+E82/G82)*60,2)</f>
        <v>0</v>
      </c>
    </row>
    <row r="83" spans="2:8" ht="4.5" hidden="1" customHeight="1"/>
    <row r="84" spans="2:8" ht="21.95" hidden="1" customHeight="1">
      <c r="B84" s="1542" t="s">
        <v>1022</v>
      </c>
      <c r="C84" s="1542"/>
      <c r="D84" s="1542"/>
      <c r="E84" s="1542"/>
      <c r="F84" s="1542"/>
      <c r="G84" s="1542"/>
      <c r="H84" s="1542"/>
    </row>
    <row r="85" spans="2:8" ht="21" hidden="1" customHeight="1">
      <c r="B85" s="32" t="s">
        <v>55</v>
      </c>
      <c r="C85" s="32"/>
      <c r="D85" s="32" t="s">
        <v>57</v>
      </c>
      <c r="E85" s="481" t="s">
        <v>1019</v>
      </c>
      <c r="F85" s="1512" t="s">
        <v>59</v>
      </c>
      <c r="G85" s="1513"/>
      <c r="H85" s="32" t="s">
        <v>60</v>
      </c>
    </row>
    <row r="86" spans="2:8" ht="21" hidden="1" customHeight="1">
      <c r="B86" s="35" t="s">
        <v>61</v>
      </c>
      <c r="C86" s="35"/>
      <c r="D86" s="36"/>
      <c r="E86" s="37"/>
      <c r="F86" s="274"/>
      <c r="G86" s="275"/>
      <c r="H86" s="38"/>
    </row>
    <row r="87" spans="2:8" ht="21" hidden="1" customHeight="1">
      <c r="B87" s="39"/>
      <c r="C87" s="40"/>
      <c r="D87" s="41" t="s">
        <v>62</v>
      </c>
      <c r="E87" s="42" t="s">
        <v>63</v>
      </c>
      <c r="F87" s="276"/>
      <c r="G87" s="277"/>
      <c r="H87" s="44" t="s">
        <v>180</v>
      </c>
    </row>
    <row r="88" spans="2:8" ht="21" hidden="1" customHeight="1">
      <c r="B88" s="39"/>
      <c r="C88" s="39"/>
      <c r="D88" s="45" t="s">
        <v>65</v>
      </c>
      <c r="E88" s="42" t="s">
        <v>181</v>
      </c>
      <c r="F88" s="276"/>
      <c r="G88" s="277"/>
      <c r="H88" s="44" t="s">
        <v>182</v>
      </c>
    </row>
    <row r="89" spans="2:8" ht="21" hidden="1" customHeight="1">
      <c r="B89" s="39"/>
      <c r="C89" s="39"/>
      <c r="D89" s="45" t="s">
        <v>68</v>
      </c>
      <c r="E89" s="42">
        <v>1.3</v>
      </c>
      <c r="F89" s="276"/>
      <c r="G89" s="277"/>
      <c r="H89" s="46"/>
    </row>
    <row r="90" spans="2:8" ht="21" hidden="1" customHeight="1">
      <c r="B90" s="47"/>
      <c r="C90" s="47"/>
      <c r="D90" s="48" t="s">
        <v>69</v>
      </c>
      <c r="E90" s="49">
        <f>ROUND(1/E89,3)</f>
        <v>0.76900000000000002</v>
      </c>
      <c r="F90" s="278"/>
      <c r="G90" s="279"/>
      <c r="H90" s="46" t="s">
        <v>70</v>
      </c>
    </row>
    <row r="91" spans="2:8" ht="21" hidden="1" customHeight="1">
      <c r="B91" s="47"/>
      <c r="C91" s="47"/>
      <c r="D91" s="50" t="s">
        <v>71</v>
      </c>
      <c r="E91" s="622">
        <v>1.675</v>
      </c>
      <c r="F91" s="280"/>
      <c r="G91" s="281"/>
      <c r="H91" s="48" t="s">
        <v>72</v>
      </c>
    </row>
    <row r="92" spans="2:8" ht="21" hidden="1" customHeight="1">
      <c r="B92" s="36" t="s">
        <v>183</v>
      </c>
      <c r="C92" s="36"/>
      <c r="D92" s="52"/>
      <c r="E92" s="53"/>
      <c r="F92" s="274"/>
      <c r="G92" s="282"/>
      <c r="H92" s="52"/>
    </row>
    <row r="93" spans="2:8" s="58" customFormat="1" ht="21" hidden="1" customHeight="1">
      <c r="B93" s="40"/>
      <c r="C93" s="54" t="s">
        <v>302</v>
      </c>
      <c r="D93" s="55" t="s">
        <v>74</v>
      </c>
      <c r="E93" s="283">
        <f>ROUND(60*E95*E90*E96/E98,2)</f>
        <v>4.16</v>
      </c>
      <c r="F93" s="284" t="s">
        <v>184</v>
      </c>
      <c r="G93" s="285"/>
      <c r="H93" s="55" t="s">
        <v>185</v>
      </c>
    </row>
    <row r="94" spans="2:8" ht="21" hidden="1" customHeight="1">
      <c r="B94" s="40"/>
      <c r="C94" s="54" t="s">
        <v>303</v>
      </c>
      <c r="D94" s="41" t="s">
        <v>186</v>
      </c>
      <c r="E94" s="286">
        <v>15</v>
      </c>
      <c r="F94" s="287"/>
      <c r="G94" s="288"/>
      <c r="H94" s="55"/>
    </row>
    <row r="95" spans="2:8" ht="21" hidden="1" customHeight="1">
      <c r="B95" s="40"/>
      <c r="C95" s="61" t="s">
        <v>78</v>
      </c>
      <c r="D95" s="55" t="s">
        <v>187</v>
      </c>
      <c r="E95" s="283">
        <f>ROUND(E94*E89/E91,2)</f>
        <v>11.64</v>
      </c>
      <c r="F95" s="284" t="s">
        <v>188</v>
      </c>
      <c r="G95" s="285"/>
      <c r="H95" s="55" t="s">
        <v>189</v>
      </c>
    </row>
    <row r="96" spans="2:8" ht="21" hidden="1" customHeight="1">
      <c r="B96" s="40"/>
      <c r="C96" s="61" t="s">
        <v>80</v>
      </c>
      <c r="D96" s="44" t="s">
        <v>81</v>
      </c>
      <c r="E96" s="283">
        <v>0.9</v>
      </c>
      <c r="F96" s="284"/>
      <c r="G96" s="285"/>
      <c r="H96" s="55" t="s">
        <v>77</v>
      </c>
    </row>
    <row r="97" spans="2:8" ht="21" hidden="1" customHeight="1">
      <c r="B97" s="39"/>
      <c r="C97" s="61" t="s">
        <v>82</v>
      </c>
      <c r="D97" s="44" t="s">
        <v>190</v>
      </c>
      <c r="E97" s="57">
        <f>ROUNDUP(E95/('백호(굴착및적재)'!$E$12*'백호(굴착및적재)'!$E$13),2)</f>
        <v>23.76</v>
      </c>
      <c r="F97" s="289" t="s">
        <v>191</v>
      </c>
      <c r="G97" s="290"/>
      <c r="H97" s="44" t="s">
        <v>192</v>
      </c>
    </row>
    <row r="98" spans="2:8" ht="21" hidden="1" customHeight="1">
      <c r="B98" s="40"/>
      <c r="C98" s="61" t="s">
        <v>85</v>
      </c>
      <c r="D98" s="55" t="s">
        <v>86</v>
      </c>
      <c r="E98" s="283">
        <f>SUM(E99:E104)</f>
        <v>116.25999999999999</v>
      </c>
      <c r="F98" s="284" t="s">
        <v>193</v>
      </c>
      <c r="G98" s="285"/>
      <c r="H98" s="55" t="s">
        <v>194</v>
      </c>
    </row>
    <row r="99" spans="2:8" ht="21" hidden="1" customHeight="1">
      <c r="B99" s="39"/>
      <c r="C99" s="61" t="s">
        <v>195</v>
      </c>
      <c r="D99" s="55" t="s">
        <v>196</v>
      </c>
      <c r="E99" s="57">
        <f>ROUND('백호(굴착및적재)'!$E$16*E97/(60*'백호(굴착및적재)'!$E$14),2)</f>
        <v>12.18</v>
      </c>
      <c r="F99" s="289" t="s">
        <v>197</v>
      </c>
      <c r="G99" s="290"/>
      <c r="H99" s="44" t="s">
        <v>198</v>
      </c>
    </row>
    <row r="100" spans="2:8" ht="21" hidden="1" customHeight="1">
      <c r="B100" s="47"/>
      <c r="C100" s="61" t="s">
        <v>199</v>
      </c>
      <c r="D100" s="44" t="s">
        <v>200</v>
      </c>
      <c r="E100" s="291">
        <f>H78</f>
        <v>100.61</v>
      </c>
      <c r="F100" s="292"/>
      <c r="G100" s="293"/>
      <c r="H100" s="294"/>
    </row>
    <row r="101" spans="2:8" ht="21" hidden="1" customHeight="1">
      <c r="B101" s="47"/>
      <c r="C101" s="61" t="s">
        <v>201</v>
      </c>
      <c r="D101" s="45" t="s">
        <v>202</v>
      </c>
      <c r="E101" s="63">
        <v>1.05</v>
      </c>
      <c r="F101" s="295"/>
      <c r="G101" s="296"/>
      <c r="H101" s="48" t="s">
        <v>77</v>
      </c>
    </row>
    <row r="102" spans="2:8" ht="21" hidden="1" customHeight="1">
      <c r="B102" s="47"/>
      <c r="C102" s="61" t="s">
        <v>203</v>
      </c>
      <c r="D102" s="45" t="s">
        <v>204</v>
      </c>
      <c r="E102" s="63">
        <v>0.42</v>
      </c>
      <c r="F102" s="295"/>
      <c r="G102" s="296"/>
      <c r="H102" s="48" t="s">
        <v>77</v>
      </c>
    </row>
    <row r="103" spans="2:8" ht="21" hidden="1" customHeight="1">
      <c r="B103" s="65"/>
      <c r="C103" s="66" t="s">
        <v>304</v>
      </c>
      <c r="D103" s="67" t="s">
        <v>205</v>
      </c>
      <c r="E103" s="68">
        <v>0.5</v>
      </c>
      <c r="F103" s="297"/>
      <c r="G103" s="298"/>
      <c r="H103" s="70" t="s">
        <v>77</v>
      </c>
    </row>
    <row r="104" spans="2:8" ht="21" hidden="1" customHeight="1">
      <c r="B104" s="716"/>
      <c r="C104" s="717" t="s">
        <v>298</v>
      </c>
      <c r="D104" s="718" t="s">
        <v>1025</v>
      </c>
      <c r="E104" s="719">
        <v>1.5</v>
      </c>
      <c r="F104" s="720"/>
      <c r="G104" s="721"/>
      <c r="H104" s="722" t="s">
        <v>77</v>
      </c>
    </row>
    <row r="105" spans="2:8" ht="21" hidden="1" customHeight="1">
      <c r="B105" s="257"/>
      <c r="C105" s="710" t="s">
        <v>299</v>
      </c>
      <c r="D105" s="711" t="s">
        <v>1026</v>
      </c>
      <c r="E105" s="712">
        <f>(E98-E99)/E98</f>
        <v>0.89523481851023556</v>
      </c>
      <c r="F105" s="713"/>
      <c r="G105" s="714"/>
      <c r="H105" s="715" t="s">
        <v>77</v>
      </c>
    </row>
    <row r="106" spans="2:8" ht="21.95" hidden="1" customHeight="1"/>
    <row r="107" spans="2:8" ht="21.95" hidden="1" customHeight="1">
      <c r="B107" s="1514" t="s">
        <v>57</v>
      </c>
      <c r="C107" s="1514"/>
      <c r="D107" s="32" t="s">
        <v>87</v>
      </c>
      <c r="E107" s="72" t="s">
        <v>206</v>
      </c>
      <c r="F107" s="1515" t="s">
        <v>88</v>
      </c>
      <c r="G107" s="1516"/>
      <c r="H107" s="32" t="s">
        <v>60</v>
      </c>
    </row>
    <row r="108" spans="2:8" ht="21.95" hidden="1" customHeight="1">
      <c r="B108" s="1517" t="s">
        <v>89</v>
      </c>
      <c r="C108" s="1517"/>
      <c r="D108" s="73">
        <f>SUM(D109:D111)</f>
        <v>111828</v>
      </c>
      <c r="E108" s="283"/>
      <c r="F108" s="1518">
        <f>SUM(F109:F111)</f>
        <v>26071.631859624977</v>
      </c>
      <c r="G108" s="1519"/>
      <c r="H108" s="40"/>
    </row>
    <row r="109" spans="2:8" ht="21.95" hidden="1" customHeight="1">
      <c r="B109" s="1509" t="s">
        <v>90</v>
      </c>
      <c r="C109" s="1509"/>
      <c r="D109" s="299">
        <f>'중기사용료 (총괄)'!$I$12</f>
        <v>59020</v>
      </c>
      <c r="E109" s="57">
        <f>E93</f>
        <v>4.16</v>
      </c>
      <c r="F109" s="1510">
        <f>INT(D109/E109)</f>
        <v>14187</v>
      </c>
      <c r="G109" s="1511"/>
      <c r="H109" s="39"/>
    </row>
    <row r="110" spans="2:8" ht="21.95" hidden="1" customHeight="1">
      <c r="B110" s="1509" t="s">
        <v>91</v>
      </c>
      <c r="C110" s="1509"/>
      <c r="D110" s="299">
        <f>'중기사용료 (총괄)'!$J$12</f>
        <v>32102</v>
      </c>
      <c r="E110" s="57">
        <f>E93</f>
        <v>4.16</v>
      </c>
      <c r="F110" s="1510">
        <f>INT(D110/E110)*E105</f>
        <v>6907.6318596249776</v>
      </c>
      <c r="G110" s="1511"/>
      <c r="H110" s="39" t="s">
        <v>777</v>
      </c>
    </row>
    <row r="111" spans="2:8" ht="21.95" hidden="1" customHeight="1">
      <c r="B111" s="1520" t="s">
        <v>92</v>
      </c>
      <c r="C111" s="1520"/>
      <c r="D111" s="300">
        <f>'중기사용료 (총괄)'!$K$12</f>
        <v>20706</v>
      </c>
      <c r="E111" s="77">
        <f>E93</f>
        <v>4.16</v>
      </c>
      <c r="F111" s="1521">
        <f>INT(D111/E111)</f>
        <v>4977</v>
      </c>
      <c r="G111" s="1522"/>
      <c r="H111" s="65"/>
    </row>
    <row r="112" spans="2:8" ht="21.95" hidden="1" customHeight="1"/>
  </sheetData>
  <sheetProtection formatCells="0" insertColumns="0"/>
  <mergeCells count="69">
    <mergeCell ref="B109:C109"/>
    <mergeCell ref="F109:G109"/>
    <mergeCell ref="B110:C110"/>
    <mergeCell ref="F110:G110"/>
    <mergeCell ref="B111:C111"/>
    <mergeCell ref="F111:G111"/>
    <mergeCell ref="B84:H84"/>
    <mergeCell ref="F85:G85"/>
    <mergeCell ref="B107:C107"/>
    <mergeCell ref="F107:G107"/>
    <mergeCell ref="B108:C108"/>
    <mergeCell ref="F108:G108"/>
    <mergeCell ref="B78:C78"/>
    <mergeCell ref="B79:C79"/>
    <mergeCell ref="B80:C80"/>
    <mergeCell ref="B81:C81"/>
    <mergeCell ref="B82:C82"/>
    <mergeCell ref="B75:H75"/>
    <mergeCell ref="B76:C77"/>
    <mergeCell ref="D76:D77"/>
    <mergeCell ref="E76:E77"/>
    <mergeCell ref="F76:G76"/>
    <mergeCell ref="H76:H77"/>
    <mergeCell ref="B72:C72"/>
    <mergeCell ref="F72:G72"/>
    <mergeCell ref="B73:C73"/>
    <mergeCell ref="F73:G73"/>
    <mergeCell ref="B74:C74"/>
    <mergeCell ref="F74:G74"/>
    <mergeCell ref="B47:H47"/>
    <mergeCell ref="F48:G48"/>
    <mergeCell ref="B70:C70"/>
    <mergeCell ref="F70:G70"/>
    <mergeCell ref="B71:C71"/>
    <mergeCell ref="F71:G71"/>
    <mergeCell ref="B41:C41"/>
    <mergeCell ref="B42:C42"/>
    <mergeCell ref="B43:C43"/>
    <mergeCell ref="B44:C44"/>
    <mergeCell ref="B45:C45"/>
    <mergeCell ref="B38:H38"/>
    <mergeCell ref="B39:C40"/>
    <mergeCell ref="D39:D40"/>
    <mergeCell ref="E39:E40"/>
    <mergeCell ref="F39:G39"/>
    <mergeCell ref="H39:H40"/>
    <mergeCell ref="B37:C37"/>
    <mergeCell ref="F37:G37"/>
    <mergeCell ref="B36:C36"/>
    <mergeCell ref="F36:G36"/>
    <mergeCell ref="B1:H1"/>
    <mergeCell ref="B2:C3"/>
    <mergeCell ref="D2:D3"/>
    <mergeCell ref="E2:E3"/>
    <mergeCell ref="F2:G2"/>
    <mergeCell ref="H2:H3"/>
    <mergeCell ref="B4:C4"/>
    <mergeCell ref="B5:C5"/>
    <mergeCell ref="B6:C6"/>
    <mergeCell ref="B7:C7"/>
    <mergeCell ref="B8:C8"/>
    <mergeCell ref="B10:H10"/>
    <mergeCell ref="B35:C35"/>
    <mergeCell ref="F35:G35"/>
    <mergeCell ref="F11:G11"/>
    <mergeCell ref="B33:C33"/>
    <mergeCell ref="F33:G33"/>
    <mergeCell ref="B34:C34"/>
    <mergeCell ref="F34:G34"/>
  </mergeCells>
  <phoneticPr fontId="5" type="noConversion"/>
  <printOptions horizontalCentered="1"/>
  <pageMargins left="0.11811023622047245" right="0.23622047244094491" top="0.92" bottom="0.39" header="0.51181102362204722" footer="0.23622047244094491"/>
  <pageSetup paperSize="9" scale="65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1"/>
  </sheetPr>
  <dimension ref="B4:N19"/>
  <sheetViews>
    <sheetView view="pageBreakPreview" zoomScaleNormal="100" zoomScaleSheetLayoutView="100" workbookViewId="0">
      <selection activeCell="L27" sqref="L27"/>
    </sheetView>
  </sheetViews>
  <sheetFormatPr defaultColWidth="7.109375" defaultRowHeight="12"/>
  <cols>
    <col min="1" max="1" width="3.77734375" style="408" customWidth="1"/>
    <col min="2" max="2" width="13.77734375" style="408" customWidth="1"/>
    <col min="3" max="11" width="7.109375" style="408" customWidth="1"/>
    <col min="12" max="12" width="13" style="408" customWidth="1"/>
    <col min="13" max="16384" width="7.109375" style="408"/>
  </cols>
  <sheetData>
    <row r="4" spans="2:13" ht="24.95" customHeight="1">
      <c r="B4" s="407"/>
      <c r="M4" s="409"/>
    </row>
    <row r="5" spans="2:13" ht="24.95" customHeight="1">
      <c r="B5" s="407"/>
    </row>
    <row r="8" spans="2:13" ht="39.950000000000003" customHeight="1">
      <c r="B8" s="1543" t="s">
        <v>817</v>
      </c>
      <c r="C8" s="1543"/>
      <c r="D8" s="1543"/>
      <c r="E8" s="1543"/>
      <c r="F8" s="1543"/>
      <c r="G8" s="1543"/>
      <c r="H8" s="1543"/>
      <c r="I8" s="1543"/>
      <c r="J8" s="1543"/>
      <c r="K8" s="1543"/>
      <c r="L8" s="1543"/>
      <c r="M8" s="1543"/>
    </row>
    <row r="9" spans="2:13" ht="39.950000000000003" customHeight="1">
      <c r="B9" s="1543"/>
      <c r="C9" s="1543"/>
      <c r="D9" s="1543"/>
      <c r="E9" s="1543"/>
      <c r="F9" s="1543"/>
      <c r="G9" s="1543"/>
      <c r="H9" s="1543"/>
      <c r="I9" s="1543"/>
      <c r="J9" s="1543"/>
      <c r="K9" s="1543"/>
      <c r="L9" s="1543"/>
      <c r="M9" s="1543"/>
    </row>
    <row r="10" spans="2:13" ht="20.100000000000001" customHeight="1"/>
    <row r="11" spans="2:13" ht="20.100000000000001" customHeight="1">
      <c r="E11" s="410"/>
    </row>
    <row r="12" spans="2:13" ht="20.100000000000001" customHeight="1"/>
    <row r="13" spans="2:13" ht="20.100000000000001" customHeight="1"/>
    <row r="14" spans="2:13" ht="20.100000000000001" customHeight="1"/>
    <row r="15" spans="2:13" ht="20.100000000000001" customHeight="1"/>
    <row r="16" spans="2:13" ht="20.100000000000001" customHeight="1"/>
    <row r="17" spans="2:14" ht="20.100000000000001" customHeight="1"/>
    <row r="18" spans="2:14" ht="20.100000000000001" customHeight="1"/>
    <row r="19" spans="2:14" ht="39.950000000000003" customHeight="1">
      <c r="B19" s="1544"/>
      <c r="C19" s="1544"/>
      <c r="D19" s="1544"/>
      <c r="E19" s="1544"/>
      <c r="F19" s="1544"/>
      <c r="G19" s="1544"/>
      <c r="H19" s="1544"/>
      <c r="I19" s="1544"/>
      <c r="J19" s="1544"/>
      <c r="K19" s="1544"/>
      <c r="L19" s="1544"/>
      <c r="M19" s="1544"/>
      <c r="N19" s="1544"/>
    </row>
  </sheetData>
  <mergeCells count="2">
    <mergeCell ref="B8:M9"/>
    <mergeCell ref="B19:N19"/>
  </mergeCells>
  <phoneticPr fontId="5" type="noConversion"/>
  <pageMargins left="0.75" right="0.75" top="1.25" bottom="0.69" header="0.5" footer="0.5"/>
  <pageSetup paperSize="9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J75"/>
  <sheetViews>
    <sheetView showGridLines="0" showZeros="0" view="pageBreakPreview" zoomScale="85" zoomScaleNormal="80" zoomScaleSheetLayoutView="85" workbookViewId="0">
      <selection activeCell="E6" sqref="E6"/>
    </sheetView>
  </sheetViews>
  <sheetFormatPr defaultColWidth="13.109375" defaultRowHeight="21.95" customHeight="1"/>
  <cols>
    <col min="1" max="1" width="3.5546875" style="31" customWidth="1"/>
    <col min="2" max="2" width="13.44140625" style="31" customWidth="1"/>
    <col min="3" max="3" width="24.33203125" style="31" customWidth="1"/>
    <col min="4" max="4" width="33.109375" style="31" customWidth="1"/>
    <col min="5" max="5" width="28" style="71" customWidth="1"/>
    <col min="6" max="6" width="13.5546875" style="71" customWidth="1"/>
    <col min="7" max="7" width="11.5546875" style="71" customWidth="1"/>
    <col min="8" max="8" width="49.88671875" style="31" customWidth="1"/>
    <col min="9" max="9" width="4.109375" style="31" customWidth="1"/>
    <col min="10" max="16384" width="13.109375" style="31"/>
  </cols>
  <sheetData>
    <row r="1" spans="2:8" ht="32.25" customHeight="1">
      <c r="B1" s="1545" t="s">
        <v>1024</v>
      </c>
      <c r="C1" s="1546"/>
      <c r="D1" s="1546"/>
      <c r="E1" s="1546"/>
      <c r="F1" s="1546"/>
      <c r="G1" s="1546"/>
      <c r="H1" s="1547"/>
    </row>
    <row r="2" spans="2:8" ht="21.95" customHeight="1">
      <c r="B2" s="1526" t="s">
        <v>57</v>
      </c>
      <c r="C2" s="1527"/>
      <c r="D2" s="1530" t="s">
        <v>173</v>
      </c>
      <c r="E2" s="1531" t="s">
        <v>174</v>
      </c>
      <c r="F2" s="1533" t="s">
        <v>175</v>
      </c>
      <c r="G2" s="1534"/>
      <c r="H2" s="1535" t="s">
        <v>176</v>
      </c>
    </row>
    <row r="3" spans="2:8" ht="21.95" customHeight="1">
      <c r="B3" s="1528"/>
      <c r="C3" s="1529"/>
      <c r="D3" s="1520"/>
      <c r="E3" s="1532"/>
      <c r="F3" s="258" t="s">
        <v>177</v>
      </c>
      <c r="G3" s="259" t="s">
        <v>178</v>
      </c>
      <c r="H3" s="1532"/>
    </row>
    <row r="4" spans="2:8" ht="21.95" customHeight="1">
      <c r="B4" s="1536"/>
      <c r="C4" s="1537"/>
      <c r="D4" s="260"/>
      <c r="E4" s="261">
        <f>SUM(E5:E8)</f>
        <v>0.35</v>
      </c>
      <c r="F4" s="262"/>
      <c r="G4" s="263"/>
      <c r="H4" s="264">
        <f>SUM(H5:H8)</f>
        <v>4.41</v>
      </c>
    </row>
    <row r="5" spans="2:8" ht="21.95" customHeight="1">
      <c r="B5" s="1538" t="s">
        <v>354</v>
      </c>
      <c r="C5" s="1539"/>
      <c r="D5" s="44" t="s">
        <v>356</v>
      </c>
      <c r="E5" s="265">
        <v>0.15</v>
      </c>
      <c r="F5" s="266">
        <v>7</v>
      </c>
      <c r="G5" s="267">
        <v>8</v>
      </c>
      <c r="H5" s="268">
        <f>ROUND((E5/F5+E5/G5)*60,2)</f>
        <v>2.41</v>
      </c>
    </row>
    <row r="6" spans="2:8" ht="21.95" customHeight="1">
      <c r="B6" s="1538" t="s">
        <v>1005</v>
      </c>
      <c r="C6" s="1539"/>
      <c r="D6" s="44" t="s">
        <v>357</v>
      </c>
      <c r="E6" s="265">
        <v>0.2</v>
      </c>
      <c r="F6" s="266">
        <v>10</v>
      </c>
      <c r="G6" s="267">
        <v>15</v>
      </c>
      <c r="H6" s="269">
        <f>ROUND((E6/F6+E6/G6)*60,2)</f>
        <v>2</v>
      </c>
    </row>
    <row r="7" spans="2:8" ht="21.95" hidden="1" customHeight="1">
      <c r="B7" s="1538" t="s">
        <v>771</v>
      </c>
      <c r="C7" s="1539"/>
      <c r="D7" s="44" t="s">
        <v>357</v>
      </c>
      <c r="E7" s="265"/>
      <c r="F7" s="266">
        <v>10</v>
      </c>
      <c r="G7" s="267">
        <v>15</v>
      </c>
      <c r="H7" s="269">
        <f>ROUND((E7/F7+E7/G7)*60,2)</f>
        <v>0</v>
      </c>
    </row>
    <row r="8" spans="2:8" ht="21.95" customHeight="1">
      <c r="B8" s="1540" t="s">
        <v>179</v>
      </c>
      <c r="C8" s="1541"/>
      <c r="D8" s="70" t="s">
        <v>356</v>
      </c>
      <c r="E8" s="270"/>
      <c r="F8" s="271">
        <v>7</v>
      </c>
      <c r="G8" s="272">
        <v>8</v>
      </c>
      <c r="H8" s="273">
        <f>ROUND((E8/F8+E8/G8)*60,2)</f>
        <v>0</v>
      </c>
    </row>
    <row r="9" spans="2:8" ht="4.5" customHeight="1"/>
    <row r="10" spans="2:8" ht="21.95" customHeight="1">
      <c r="B10" s="1542" t="s">
        <v>1022</v>
      </c>
      <c r="C10" s="1542"/>
      <c r="D10" s="1542"/>
      <c r="E10" s="1542"/>
      <c r="F10" s="1542"/>
      <c r="G10" s="1542"/>
      <c r="H10" s="1542"/>
    </row>
    <row r="11" spans="2:8" ht="21" customHeight="1">
      <c r="B11" s="32" t="s">
        <v>55</v>
      </c>
      <c r="C11" s="32"/>
      <c r="D11" s="32" t="s">
        <v>57</v>
      </c>
      <c r="E11" s="481" t="s">
        <v>752</v>
      </c>
      <c r="F11" s="1512" t="s">
        <v>59</v>
      </c>
      <c r="G11" s="1513"/>
      <c r="H11" s="32" t="s">
        <v>60</v>
      </c>
    </row>
    <row r="12" spans="2:8" ht="21" customHeight="1">
      <c r="B12" s="35" t="s">
        <v>61</v>
      </c>
      <c r="C12" s="35"/>
      <c r="D12" s="36"/>
      <c r="E12" s="37"/>
      <c r="F12" s="274"/>
      <c r="G12" s="275"/>
      <c r="H12" s="38"/>
    </row>
    <row r="13" spans="2:8" ht="21" customHeight="1">
      <c r="B13" s="39"/>
      <c r="C13" s="40"/>
      <c r="D13" s="41" t="s">
        <v>62</v>
      </c>
      <c r="E13" s="42" t="s">
        <v>63</v>
      </c>
      <c r="F13" s="276"/>
      <c r="G13" s="277"/>
      <c r="H13" s="44" t="s">
        <v>180</v>
      </c>
    </row>
    <row r="14" spans="2:8" ht="21" customHeight="1">
      <c r="B14" s="39"/>
      <c r="C14" s="39"/>
      <c r="D14" s="45" t="s">
        <v>65</v>
      </c>
      <c r="E14" s="42" t="s">
        <v>181</v>
      </c>
      <c r="F14" s="276"/>
      <c r="G14" s="277"/>
      <c r="H14" s="44" t="s">
        <v>182</v>
      </c>
    </row>
    <row r="15" spans="2:8" ht="21" customHeight="1">
      <c r="B15" s="39"/>
      <c r="C15" s="39"/>
      <c r="D15" s="45" t="s">
        <v>68</v>
      </c>
      <c r="E15" s="42">
        <v>1.3</v>
      </c>
      <c r="F15" s="276"/>
      <c r="G15" s="277"/>
      <c r="H15" s="46"/>
    </row>
    <row r="16" spans="2:8" ht="21" customHeight="1">
      <c r="B16" s="47"/>
      <c r="C16" s="47"/>
      <c r="D16" s="48" t="s">
        <v>69</v>
      </c>
      <c r="E16" s="49">
        <f>ROUND(1/E15,3)</f>
        <v>0.76900000000000002</v>
      </c>
      <c r="F16" s="278"/>
      <c r="G16" s="279"/>
      <c r="H16" s="46" t="s">
        <v>70</v>
      </c>
    </row>
    <row r="17" spans="2:8" ht="21" customHeight="1">
      <c r="B17" s="47"/>
      <c r="C17" s="47"/>
      <c r="D17" s="50" t="s">
        <v>71</v>
      </c>
      <c r="E17" s="622">
        <v>1.675</v>
      </c>
      <c r="F17" s="1548"/>
      <c r="G17" s="1549"/>
      <c r="H17" s="48" t="s">
        <v>72</v>
      </c>
    </row>
    <row r="18" spans="2:8" ht="21" customHeight="1">
      <c r="B18" s="36" t="s">
        <v>183</v>
      </c>
      <c r="C18" s="36"/>
      <c r="D18" s="52"/>
      <c r="E18" s="53"/>
      <c r="F18" s="274"/>
      <c r="G18" s="282"/>
      <c r="H18" s="52"/>
    </row>
    <row r="19" spans="2:8" s="58" customFormat="1" ht="21" customHeight="1">
      <c r="B19" s="40"/>
      <c r="C19" s="54" t="s">
        <v>302</v>
      </c>
      <c r="D19" s="55" t="s">
        <v>74</v>
      </c>
      <c r="E19" s="283">
        <f>ROUND(60*E21*E16*E22/E24,2)</f>
        <v>24.1</v>
      </c>
      <c r="F19" s="284" t="s">
        <v>184</v>
      </c>
      <c r="G19" s="285"/>
      <c r="H19" s="55" t="s">
        <v>185</v>
      </c>
    </row>
    <row r="20" spans="2:8" ht="21" customHeight="1">
      <c r="B20" s="40"/>
      <c r="C20" s="54" t="s">
        <v>303</v>
      </c>
      <c r="D20" s="41" t="s">
        <v>186</v>
      </c>
      <c r="E20" s="286">
        <v>15</v>
      </c>
      <c r="F20" s="287"/>
      <c r="G20" s="288"/>
      <c r="H20" s="55"/>
    </row>
    <row r="21" spans="2:8" ht="21" customHeight="1">
      <c r="B21" s="40"/>
      <c r="C21" s="61" t="s">
        <v>78</v>
      </c>
      <c r="D21" s="55" t="s">
        <v>187</v>
      </c>
      <c r="E21" s="283">
        <f>ROUND(E20*E15/E17,2)</f>
        <v>11.64</v>
      </c>
      <c r="F21" s="284" t="s">
        <v>188</v>
      </c>
      <c r="G21" s="285"/>
      <c r="H21" s="55" t="s">
        <v>189</v>
      </c>
    </row>
    <row r="22" spans="2:8" ht="21" customHeight="1">
      <c r="B22" s="40"/>
      <c r="C22" s="61" t="s">
        <v>80</v>
      </c>
      <c r="D22" s="44" t="s">
        <v>81</v>
      </c>
      <c r="E22" s="283">
        <v>0.9</v>
      </c>
      <c r="F22" s="284"/>
      <c r="G22" s="285"/>
      <c r="H22" s="55" t="s">
        <v>77</v>
      </c>
    </row>
    <row r="23" spans="2:8" ht="21" customHeight="1">
      <c r="B23" s="39"/>
      <c r="C23" s="61" t="s">
        <v>82</v>
      </c>
      <c r="D23" s="44" t="s">
        <v>190</v>
      </c>
      <c r="E23" s="57">
        <f>ROUNDUP(E21/('백호(굴착및적재)'!$E$12*'백호(굴착및적재)'!$E$13),2)</f>
        <v>23.76</v>
      </c>
      <c r="F23" s="289" t="s">
        <v>191</v>
      </c>
      <c r="G23" s="290"/>
      <c r="H23" s="44" t="s">
        <v>776</v>
      </c>
    </row>
    <row r="24" spans="2:8" ht="21" customHeight="1">
      <c r="B24" s="40"/>
      <c r="C24" s="61" t="s">
        <v>85</v>
      </c>
      <c r="D24" s="55" t="s">
        <v>86</v>
      </c>
      <c r="E24" s="283">
        <f>SUM(E25:E30)</f>
        <v>20.060000000000002</v>
      </c>
      <c r="F24" s="284" t="s">
        <v>193</v>
      </c>
      <c r="G24" s="285"/>
      <c r="H24" s="55" t="s">
        <v>194</v>
      </c>
    </row>
    <row r="25" spans="2:8" ht="21" customHeight="1">
      <c r="B25" s="39"/>
      <c r="C25" s="61" t="s">
        <v>195</v>
      </c>
      <c r="D25" s="55" t="s">
        <v>196</v>
      </c>
      <c r="E25" s="57">
        <f>ROUND('백호(굴착및적재)'!$E$16*E23/(60*'백호(굴착및적재)'!$E$14),2)</f>
        <v>12.18</v>
      </c>
      <c r="F25" s="289" t="s">
        <v>197</v>
      </c>
      <c r="G25" s="290"/>
      <c r="H25" s="44" t="s">
        <v>198</v>
      </c>
    </row>
    <row r="26" spans="2:8" ht="21" customHeight="1">
      <c r="B26" s="47"/>
      <c r="C26" s="61" t="s">
        <v>199</v>
      </c>
      <c r="D26" s="44" t="s">
        <v>200</v>
      </c>
      <c r="E26" s="291">
        <f>H4</f>
        <v>4.41</v>
      </c>
      <c r="F26" s="292"/>
      <c r="G26" s="293"/>
      <c r="H26" s="294"/>
    </row>
    <row r="27" spans="2:8" ht="21" customHeight="1">
      <c r="B27" s="47"/>
      <c r="C27" s="61" t="s">
        <v>201</v>
      </c>
      <c r="D27" s="45" t="s">
        <v>202</v>
      </c>
      <c r="E27" s="63">
        <v>1.05</v>
      </c>
      <c r="F27" s="295"/>
      <c r="G27" s="296"/>
      <c r="H27" s="48" t="s">
        <v>77</v>
      </c>
    </row>
    <row r="28" spans="2:8" ht="21" customHeight="1">
      <c r="B28" s="47"/>
      <c r="C28" s="61" t="s">
        <v>203</v>
      </c>
      <c r="D28" s="45" t="s">
        <v>204</v>
      </c>
      <c r="E28" s="63">
        <v>0.42</v>
      </c>
      <c r="F28" s="295"/>
      <c r="G28" s="296"/>
      <c r="H28" s="48" t="s">
        <v>77</v>
      </c>
    </row>
    <row r="29" spans="2:8" ht="21" customHeight="1">
      <c r="B29" s="47"/>
      <c r="C29" s="61" t="s">
        <v>304</v>
      </c>
      <c r="D29" s="50" t="s">
        <v>205</v>
      </c>
      <c r="E29" s="63">
        <v>0.5</v>
      </c>
      <c r="F29" s="295"/>
      <c r="G29" s="296"/>
      <c r="H29" s="48" t="s">
        <v>77</v>
      </c>
    </row>
    <row r="30" spans="2:8" ht="21" customHeight="1">
      <c r="B30" s="716"/>
      <c r="C30" s="717" t="s">
        <v>298</v>
      </c>
      <c r="D30" s="718" t="s">
        <v>1025</v>
      </c>
      <c r="E30" s="719">
        <v>1.5</v>
      </c>
      <c r="F30" s="720"/>
      <c r="G30" s="721"/>
      <c r="H30" s="722" t="s">
        <v>77</v>
      </c>
    </row>
    <row r="31" spans="2:8" ht="21" customHeight="1">
      <c r="B31" s="257"/>
      <c r="C31" s="710" t="s">
        <v>299</v>
      </c>
      <c r="D31" s="711" t="s">
        <v>1026</v>
      </c>
      <c r="E31" s="712">
        <f>(E24-E25)/E24</f>
        <v>0.39282153539381864</v>
      </c>
      <c r="F31" s="713"/>
      <c r="G31" s="714"/>
      <c r="H31" s="715" t="s">
        <v>77</v>
      </c>
    </row>
    <row r="33" spans="2:8" ht="21.95" customHeight="1">
      <c r="B33" s="1514" t="s">
        <v>57</v>
      </c>
      <c r="C33" s="1514"/>
      <c r="D33" s="32" t="s">
        <v>87</v>
      </c>
      <c r="E33" s="72" t="s">
        <v>206</v>
      </c>
      <c r="F33" s="1515" t="s">
        <v>88</v>
      </c>
      <c r="G33" s="1516"/>
      <c r="H33" s="32" t="s">
        <v>60</v>
      </c>
    </row>
    <row r="34" spans="2:8" ht="21.95" customHeight="1">
      <c r="B34" s="1517" t="s">
        <v>89</v>
      </c>
      <c r="C34" s="1517"/>
      <c r="D34" s="73">
        <f>SUM(D35:D37)</f>
        <v>111828</v>
      </c>
      <c r="E34" s="283"/>
      <c r="F34" s="1518">
        <f>SUM(F35:F37)</f>
        <v>3830.2382851445664</v>
      </c>
      <c r="G34" s="1519"/>
      <c r="H34" s="40"/>
    </row>
    <row r="35" spans="2:8" ht="21.95" customHeight="1">
      <c r="B35" s="1509" t="s">
        <v>90</v>
      </c>
      <c r="C35" s="1509"/>
      <c r="D35" s="299">
        <f>'중기사용료 (총괄)'!I12</f>
        <v>59020</v>
      </c>
      <c r="E35" s="57">
        <f>E19</f>
        <v>24.1</v>
      </c>
      <c r="F35" s="1510">
        <f>INT(D35/E35)</f>
        <v>2448</v>
      </c>
      <c r="G35" s="1511"/>
      <c r="H35" s="39"/>
    </row>
    <row r="36" spans="2:8" ht="21.95" customHeight="1">
      <c r="B36" s="1509" t="s">
        <v>91</v>
      </c>
      <c r="C36" s="1509"/>
      <c r="D36" s="299">
        <f>'중기사용료 (총괄)'!J12</f>
        <v>32102</v>
      </c>
      <c r="E36" s="57">
        <f>E35</f>
        <v>24.1</v>
      </c>
      <c r="F36" s="1510">
        <f>INT(D36/E36)*E31</f>
        <v>523.23828514456648</v>
      </c>
      <c r="G36" s="1511"/>
      <c r="H36" s="39" t="s">
        <v>777</v>
      </c>
    </row>
    <row r="37" spans="2:8" ht="21.95" customHeight="1">
      <c r="B37" s="1520" t="s">
        <v>92</v>
      </c>
      <c r="C37" s="1520"/>
      <c r="D37" s="300">
        <f>'중기사용료 (총괄)'!K12</f>
        <v>20706</v>
      </c>
      <c r="E37" s="77">
        <f>E35</f>
        <v>24.1</v>
      </c>
      <c r="F37" s="1521">
        <f>INT(D37/E37)</f>
        <v>859</v>
      </c>
      <c r="G37" s="1522"/>
      <c r="H37" s="65"/>
    </row>
    <row r="38" spans="2:8" ht="32.25" customHeight="1">
      <c r="B38" s="1545" t="s">
        <v>1027</v>
      </c>
      <c r="C38" s="1546"/>
      <c r="D38" s="1546"/>
      <c r="E38" s="1546"/>
      <c r="F38" s="1546"/>
      <c r="G38" s="1546"/>
      <c r="H38" s="1547"/>
    </row>
    <row r="39" spans="2:8" ht="21.95" customHeight="1">
      <c r="B39" s="1526" t="s">
        <v>57</v>
      </c>
      <c r="C39" s="1527"/>
      <c r="D39" s="1530" t="s">
        <v>173</v>
      </c>
      <c r="E39" s="1531" t="s">
        <v>174</v>
      </c>
      <c r="F39" s="1533" t="s">
        <v>175</v>
      </c>
      <c r="G39" s="1534"/>
      <c r="H39" s="1535" t="s">
        <v>176</v>
      </c>
    </row>
    <row r="40" spans="2:8" ht="21.95" customHeight="1">
      <c r="B40" s="1528"/>
      <c r="C40" s="1529"/>
      <c r="D40" s="1520"/>
      <c r="E40" s="1532"/>
      <c r="F40" s="258" t="s">
        <v>177</v>
      </c>
      <c r="G40" s="259" t="s">
        <v>178</v>
      </c>
      <c r="H40" s="1532"/>
    </row>
    <row r="41" spans="2:8" ht="21.95" customHeight="1">
      <c r="B41" s="1536"/>
      <c r="C41" s="1537"/>
      <c r="D41" s="260"/>
      <c r="E41" s="261">
        <f>SUM(E42:E45)</f>
        <v>0.35</v>
      </c>
      <c r="F41" s="262"/>
      <c r="G41" s="263"/>
      <c r="H41" s="264">
        <f>SUM(H42:H45)</f>
        <v>4.41</v>
      </c>
    </row>
    <row r="42" spans="2:8" ht="21.95" customHeight="1">
      <c r="B42" s="1538" t="s">
        <v>354</v>
      </c>
      <c r="C42" s="1539"/>
      <c r="D42" s="44" t="s">
        <v>356</v>
      </c>
      <c r="E42" s="265">
        <f>E5</f>
        <v>0.15</v>
      </c>
      <c r="F42" s="266">
        <v>7</v>
      </c>
      <c r="G42" s="267">
        <v>8</v>
      </c>
      <c r="H42" s="268">
        <f>ROUND((E42/F42+E42/G42)*60,2)</f>
        <v>2.41</v>
      </c>
    </row>
    <row r="43" spans="2:8" ht="21.95" customHeight="1">
      <c r="B43" s="1538" t="str">
        <f>B6</f>
        <v>토취장  → 포장도로</v>
      </c>
      <c r="C43" s="1539"/>
      <c r="D43" s="44" t="str">
        <f>D6</f>
        <v>교차가 힘든 제방등의 도로</v>
      </c>
      <c r="E43" s="265">
        <f>E6</f>
        <v>0.2</v>
      </c>
      <c r="F43" s="266">
        <f>F6</f>
        <v>10</v>
      </c>
      <c r="G43" s="267">
        <f>G6</f>
        <v>15</v>
      </c>
      <c r="H43" s="269">
        <f>ROUND((E43/F43+E43/G43)*60,2)</f>
        <v>2</v>
      </c>
    </row>
    <row r="44" spans="2:8" ht="21.95" hidden="1" customHeight="1">
      <c r="B44" s="1538" t="s">
        <v>771</v>
      </c>
      <c r="C44" s="1539"/>
      <c r="D44" s="44" t="s">
        <v>357</v>
      </c>
      <c r="E44" s="265">
        <f>E7</f>
        <v>0</v>
      </c>
      <c r="F44" s="266">
        <v>10</v>
      </c>
      <c r="G44" s="267">
        <v>15</v>
      </c>
      <c r="H44" s="269">
        <f>ROUND((E44/F44+E44/G44)*60,2)</f>
        <v>0</v>
      </c>
    </row>
    <row r="45" spans="2:8" ht="21.95" customHeight="1">
      <c r="B45" s="1540" t="s">
        <v>179</v>
      </c>
      <c r="C45" s="1541"/>
      <c r="D45" s="70" t="s">
        <v>356</v>
      </c>
      <c r="E45" s="270">
        <f>E8</f>
        <v>0</v>
      </c>
      <c r="F45" s="271">
        <v>7</v>
      </c>
      <c r="G45" s="272">
        <v>8</v>
      </c>
      <c r="H45" s="273">
        <f>ROUND((E45/F45+E45/G45)*60,2)</f>
        <v>0</v>
      </c>
    </row>
    <row r="46" spans="2:8" ht="4.5" customHeight="1"/>
    <row r="47" spans="2:8" ht="21.95" customHeight="1">
      <c r="B47" s="1542" t="s">
        <v>1028</v>
      </c>
      <c r="C47" s="1542"/>
      <c r="D47" s="1542"/>
      <c r="E47" s="1542"/>
      <c r="F47" s="1542"/>
      <c r="G47" s="1542"/>
      <c r="H47" s="1542"/>
    </row>
    <row r="48" spans="2:8" ht="21" customHeight="1">
      <c r="B48" s="32" t="s">
        <v>55</v>
      </c>
      <c r="C48" s="32"/>
      <c r="D48" s="32" t="s">
        <v>57</v>
      </c>
      <c r="E48" s="481" t="s">
        <v>752</v>
      </c>
      <c r="F48" s="1512" t="s">
        <v>59</v>
      </c>
      <c r="G48" s="1513"/>
      <c r="H48" s="32" t="s">
        <v>60</v>
      </c>
    </row>
    <row r="49" spans="2:8" ht="21" customHeight="1">
      <c r="B49" s="35" t="s">
        <v>61</v>
      </c>
      <c r="C49" s="35"/>
      <c r="D49" s="36"/>
      <c r="E49" s="37"/>
      <c r="F49" s="274"/>
      <c r="G49" s="275"/>
      <c r="H49" s="38"/>
    </row>
    <row r="50" spans="2:8" ht="21" customHeight="1">
      <c r="B50" s="39"/>
      <c r="C50" s="40"/>
      <c r="D50" s="41" t="s">
        <v>62</v>
      </c>
      <c r="E50" s="42" t="s">
        <v>63</v>
      </c>
      <c r="F50" s="276"/>
      <c r="G50" s="277"/>
      <c r="H50" s="44" t="s">
        <v>180</v>
      </c>
    </row>
    <row r="51" spans="2:8" ht="21" customHeight="1">
      <c r="B51" s="39"/>
      <c r="C51" s="39"/>
      <c r="D51" s="45" t="s">
        <v>65</v>
      </c>
      <c r="E51" s="42" t="s">
        <v>181</v>
      </c>
      <c r="F51" s="276"/>
      <c r="G51" s="277"/>
      <c r="H51" s="44" t="s">
        <v>182</v>
      </c>
    </row>
    <row r="52" spans="2:8" ht="21" customHeight="1">
      <c r="B52" s="39"/>
      <c r="C52" s="39"/>
      <c r="D52" s="45" t="s">
        <v>68</v>
      </c>
      <c r="E52" s="42">
        <v>1.3</v>
      </c>
      <c r="F52" s="276"/>
      <c r="G52" s="277"/>
      <c r="H52" s="46"/>
    </row>
    <row r="53" spans="2:8" ht="21" customHeight="1">
      <c r="B53" s="47"/>
      <c r="C53" s="47"/>
      <c r="D53" s="48" t="s">
        <v>69</v>
      </c>
      <c r="E53" s="49">
        <f>ROUND(1/E52,3)</f>
        <v>0.76900000000000002</v>
      </c>
      <c r="F53" s="278"/>
      <c r="G53" s="279"/>
      <c r="H53" s="46" t="s">
        <v>70</v>
      </c>
    </row>
    <row r="54" spans="2:8" ht="21" customHeight="1">
      <c r="B54" s="47"/>
      <c r="C54" s="47"/>
      <c r="D54" s="50" t="s">
        <v>71</v>
      </c>
      <c r="E54" s="622">
        <v>1.675</v>
      </c>
      <c r="F54" s="1548"/>
      <c r="G54" s="1549"/>
      <c r="H54" s="48" t="s">
        <v>72</v>
      </c>
    </row>
    <row r="55" spans="2:8" ht="21" customHeight="1">
      <c r="B55" s="36" t="s">
        <v>183</v>
      </c>
      <c r="C55" s="36"/>
      <c r="D55" s="52"/>
      <c r="E55" s="53"/>
      <c r="F55" s="274"/>
      <c r="G55" s="282"/>
      <c r="H55" s="52"/>
    </row>
    <row r="56" spans="2:8" s="58" customFormat="1" ht="21" customHeight="1">
      <c r="B56" s="40"/>
      <c r="C56" s="54" t="s">
        <v>302</v>
      </c>
      <c r="D56" s="55" t="s">
        <v>74</v>
      </c>
      <c r="E56" s="283">
        <f>ROUND(60*E58*E53*E59/E61,2)</f>
        <v>23.49</v>
      </c>
      <c r="F56" s="284" t="s">
        <v>184</v>
      </c>
      <c r="G56" s="285"/>
      <c r="H56" s="55" t="s">
        <v>185</v>
      </c>
    </row>
    <row r="57" spans="2:8" ht="21" customHeight="1">
      <c r="B57" s="40"/>
      <c r="C57" s="54" t="s">
        <v>303</v>
      </c>
      <c r="D57" s="41" t="s">
        <v>186</v>
      </c>
      <c r="E57" s="286">
        <v>10.5</v>
      </c>
      <c r="F57" s="287"/>
      <c r="G57" s="288"/>
      <c r="H57" s="55"/>
    </row>
    <row r="58" spans="2:8" ht="21" customHeight="1">
      <c r="B58" s="40"/>
      <c r="C58" s="61" t="s">
        <v>78</v>
      </c>
      <c r="D58" s="55" t="s">
        <v>187</v>
      </c>
      <c r="E58" s="283">
        <f>ROUND(E57*E52/E54,2)</f>
        <v>8.15</v>
      </c>
      <c r="F58" s="284" t="s">
        <v>188</v>
      </c>
      <c r="G58" s="285"/>
      <c r="H58" s="55" t="s">
        <v>189</v>
      </c>
    </row>
    <row r="59" spans="2:8" ht="21" customHeight="1">
      <c r="B59" s="40"/>
      <c r="C59" s="61" t="s">
        <v>80</v>
      </c>
      <c r="D59" s="44" t="s">
        <v>81</v>
      </c>
      <c r="E59" s="283">
        <v>0.9</v>
      </c>
      <c r="F59" s="284"/>
      <c r="G59" s="285"/>
      <c r="H59" s="55" t="s">
        <v>77</v>
      </c>
    </row>
    <row r="60" spans="2:8" ht="21" customHeight="1">
      <c r="B60" s="39"/>
      <c r="C60" s="61" t="s">
        <v>82</v>
      </c>
      <c r="D60" s="44" t="s">
        <v>190</v>
      </c>
      <c r="E60" s="57">
        <f>ROUNDUP(E58/('백호(굴착및적재)'!$E$12*'백호(굴착및적재)'!$E$13),2)</f>
        <v>16.64</v>
      </c>
      <c r="F60" s="289" t="s">
        <v>191</v>
      </c>
      <c r="G60" s="290"/>
      <c r="H60" s="44" t="s">
        <v>192</v>
      </c>
    </row>
    <row r="61" spans="2:8" ht="21" customHeight="1">
      <c r="B61" s="40"/>
      <c r="C61" s="61" t="s">
        <v>85</v>
      </c>
      <c r="D61" s="55" t="s">
        <v>86</v>
      </c>
      <c r="E61" s="283">
        <f>SUM(E62:E66)</f>
        <v>14.41</v>
      </c>
      <c r="F61" s="284" t="s">
        <v>193</v>
      </c>
      <c r="G61" s="285"/>
      <c r="H61" s="55" t="s">
        <v>194</v>
      </c>
    </row>
    <row r="62" spans="2:8" ht="21" customHeight="1">
      <c r="B62" s="39"/>
      <c r="C62" s="61" t="s">
        <v>195</v>
      </c>
      <c r="D62" s="55" t="s">
        <v>196</v>
      </c>
      <c r="E62" s="57">
        <f>ROUND('백호(굴착및적재)'!$E$16*E60/(60*'백호(굴착및적재)'!$E$14),2)</f>
        <v>8.5299999999999994</v>
      </c>
      <c r="F62" s="289" t="s">
        <v>197</v>
      </c>
      <c r="G62" s="290"/>
      <c r="H62" s="44" t="s">
        <v>198</v>
      </c>
    </row>
    <row r="63" spans="2:8" ht="21" customHeight="1">
      <c r="B63" s="47"/>
      <c r="C63" s="61" t="s">
        <v>199</v>
      </c>
      <c r="D63" s="44" t="s">
        <v>200</v>
      </c>
      <c r="E63" s="291">
        <f>H41</f>
        <v>4.41</v>
      </c>
      <c r="F63" s="292"/>
      <c r="G63" s="293"/>
      <c r="H63" s="294"/>
    </row>
    <row r="64" spans="2:8" ht="21" customHeight="1">
      <c r="B64" s="47"/>
      <c r="C64" s="61" t="s">
        <v>201</v>
      </c>
      <c r="D64" s="45" t="s">
        <v>202</v>
      </c>
      <c r="E64" s="63">
        <v>1.05</v>
      </c>
      <c r="F64" s="295"/>
      <c r="G64" s="296"/>
      <c r="H64" s="48" t="s">
        <v>77</v>
      </c>
    </row>
    <row r="65" spans="2:10" ht="21" customHeight="1">
      <c r="B65" s="47"/>
      <c r="C65" s="61" t="s">
        <v>203</v>
      </c>
      <c r="D65" s="45" t="s">
        <v>204</v>
      </c>
      <c r="E65" s="63">
        <v>0.42</v>
      </c>
      <c r="F65" s="295"/>
      <c r="G65" s="296"/>
      <c r="H65" s="48" t="s">
        <v>77</v>
      </c>
    </row>
    <row r="66" spans="2:10" ht="21" customHeight="1">
      <c r="B66" s="47"/>
      <c r="C66" s="61" t="s">
        <v>304</v>
      </c>
      <c r="D66" s="50" t="s">
        <v>205</v>
      </c>
      <c r="E66" s="63"/>
      <c r="F66" s="295"/>
      <c r="G66" s="296"/>
      <c r="H66" s="48" t="s">
        <v>77</v>
      </c>
    </row>
    <row r="67" spans="2:10" ht="21" customHeight="1">
      <c r="B67" s="716"/>
      <c r="C67" s="717" t="s">
        <v>298</v>
      </c>
      <c r="D67" s="718" t="s">
        <v>1025</v>
      </c>
      <c r="E67" s="719">
        <v>1.5</v>
      </c>
      <c r="F67" s="720"/>
      <c r="G67" s="721"/>
      <c r="H67" s="722" t="s">
        <v>77</v>
      </c>
    </row>
    <row r="68" spans="2:10" ht="21" customHeight="1">
      <c r="B68" s="257"/>
      <c r="C68" s="710" t="s">
        <v>299</v>
      </c>
      <c r="D68" s="711" t="s">
        <v>1026</v>
      </c>
      <c r="E68" s="712"/>
      <c r="F68" s="713"/>
      <c r="G68" s="714"/>
      <c r="H68" s="715" t="s">
        <v>77</v>
      </c>
    </row>
    <row r="70" spans="2:10" ht="21.95" customHeight="1">
      <c r="B70" s="1514" t="s">
        <v>57</v>
      </c>
      <c r="C70" s="1514"/>
      <c r="D70" s="32" t="s">
        <v>87</v>
      </c>
      <c r="E70" s="72" t="s">
        <v>206</v>
      </c>
      <c r="F70" s="1515" t="s">
        <v>88</v>
      </c>
      <c r="G70" s="1516"/>
      <c r="H70" s="32" t="s">
        <v>60</v>
      </c>
    </row>
    <row r="71" spans="2:10" ht="21.95" customHeight="1">
      <c r="B71" s="1517" t="s">
        <v>89</v>
      </c>
      <c r="C71" s="1517"/>
      <c r="D71" s="73">
        <f>SUM(D72:D74)</f>
        <v>90061</v>
      </c>
      <c r="E71" s="283"/>
      <c r="F71" s="1518">
        <f>SUM(F72:F74)</f>
        <v>3832</v>
      </c>
      <c r="G71" s="1519"/>
      <c r="H71" s="40"/>
    </row>
    <row r="72" spans="2:10" ht="21.95" customHeight="1">
      <c r="B72" s="1509" t="s">
        <v>90</v>
      </c>
      <c r="C72" s="1509"/>
      <c r="D72" s="299">
        <f>'중기사용료 (총괄)'!I15</f>
        <v>49778</v>
      </c>
      <c r="E72" s="57">
        <f>E56</f>
        <v>23.49</v>
      </c>
      <c r="F72" s="1510">
        <f>INT(D72/E72)</f>
        <v>2119</v>
      </c>
      <c r="G72" s="1511"/>
      <c r="H72" s="39"/>
    </row>
    <row r="73" spans="2:10" ht="21.95" customHeight="1">
      <c r="B73" s="1509" t="s">
        <v>91</v>
      </c>
      <c r="C73" s="1509"/>
      <c r="D73" s="299">
        <f>'중기사용료 (총괄)'!J15</f>
        <v>28468</v>
      </c>
      <c r="E73" s="57">
        <f>E72</f>
        <v>23.49</v>
      </c>
      <c r="F73" s="1510">
        <f>INT(D73/E73)</f>
        <v>1211</v>
      </c>
      <c r="G73" s="1511"/>
      <c r="H73" s="39"/>
    </row>
    <row r="74" spans="2:10" ht="21.95" customHeight="1">
      <c r="B74" s="1520" t="s">
        <v>92</v>
      </c>
      <c r="C74" s="1520"/>
      <c r="D74" s="300">
        <f>'중기사용료 (총괄)'!K15</f>
        <v>11815</v>
      </c>
      <c r="E74" s="77">
        <f>E72</f>
        <v>23.49</v>
      </c>
      <c r="F74" s="1521">
        <f>INT(D74/E74)</f>
        <v>502</v>
      </c>
      <c r="G74" s="1522"/>
      <c r="H74" s="583" t="s">
        <v>1030</v>
      </c>
    </row>
    <row r="75" spans="2:10" ht="21.95" customHeight="1">
      <c r="H75" s="687">
        <v>24</v>
      </c>
      <c r="J75" s="31" t="s">
        <v>1006</v>
      </c>
    </row>
  </sheetData>
  <sheetProtection formatCells="0" insertColumns="0"/>
  <mergeCells count="48">
    <mergeCell ref="B73:C73"/>
    <mergeCell ref="F73:G73"/>
    <mergeCell ref="B74:C74"/>
    <mergeCell ref="F74:G74"/>
    <mergeCell ref="F48:G48"/>
    <mergeCell ref="B70:C70"/>
    <mergeCell ref="F70:G70"/>
    <mergeCell ref="B71:C71"/>
    <mergeCell ref="F71:G71"/>
    <mergeCell ref="B72:C72"/>
    <mergeCell ref="F72:G72"/>
    <mergeCell ref="B47:H47"/>
    <mergeCell ref="F54:G54"/>
    <mergeCell ref="B37:C37"/>
    <mergeCell ref="F37:G37"/>
    <mergeCell ref="B38:H38"/>
    <mergeCell ref="B39:C40"/>
    <mergeCell ref="D39:D40"/>
    <mergeCell ref="E39:E40"/>
    <mergeCell ref="F39:G39"/>
    <mergeCell ref="H39:H40"/>
    <mergeCell ref="B41:C41"/>
    <mergeCell ref="B42:C42"/>
    <mergeCell ref="B43:C43"/>
    <mergeCell ref="B44:C44"/>
    <mergeCell ref="B45:C45"/>
    <mergeCell ref="B35:C35"/>
    <mergeCell ref="F35:G35"/>
    <mergeCell ref="F17:G17"/>
    <mergeCell ref="B36:C36"/>
    <mergeCell ref="F36:G36"/>
    <mergeCell ref="B10:H10"/>
    <mergeCell ref="F11:G11"/>
    <mergeCell ref="B33:C33"/>
    <mergeCell ref="F33:G33"/>
    <mergeCell ref="B34:C34"/>
    <mergeCell ref="F34:G34"/>
    <mergeCell ref="B4:C4"/>
    <mergeCell ref="B5:C5"/>
    <mergeCell ref="B6:C6"/>
    <mergeCell ref="B7:C7"/>
    <mergeCell ref="B8:C8"/>
    <mergeCell ref="B1:H1"/>
    <mergeCell ref="B2:C3"/>
    <mergeCell ref="D2:D3"/>
    <mergeCell ref="E2:E3"/>
    <mergeCell ref="F2:G2"/>
    <mergeCell ref="H2:H3"/>
  </mergeCells>
  <phoneticPr fontId="5" type="noConversion"/>
  <printOptions horizontalCentered="1"/>
  <pageMargins left="0.11811023622047245" right="0.23622047244094491" top="0.92" bottom="0.39" header="0.51181102362204722" footer="0.23622047244094491"/>
  <pageSetup paperSize="9" scale="65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9"/>
  <dimension ref="B2:K22"/>
  <sheetViews>
    <sheetView showGridLines="0" showZeros="0" view="pageBreakPreview" zoomScale="80" zoomScaleNormal="100" zoomScaleSheetLayoutView="80" workbookViewId="0">
      <selection activeCell="E27" sqref="E27"/>
    </sheetView>
  </sheetViews>
  <sheetFormatPr defaultColWidth="13.109375" defaultRowHeight="21.95" customHeight="1"/>
  <cols>
    <col min="1" max="1" width="13.109375" style="31" customWidth="1"/>
    <col min="2" max="2" width="7.77734375" style="31" bestFit="1" customWidth="1"/>
    <col min="3" max="3" width="7.77734375" style="31" customWidth="1"/>
    <col min="4" max="4" width="21.77734375" style="31" bestFit="1" customWidth="1"/>
    <col min="5" max="6" width="25.21875" style="71" customWidth="1"/>
    <col min="7" max="7" width="30.6640625" style="31" bestFit="1" customWidth="1"/>
    <col min="8" max="8" width="15.6640625" style="31" bestFit="1" customWidth="1"/>
    <col min="9" max="16384" width="13.109375" style="31"/>
  </cols>
  <sheetData>
    <row r="2" spans="2:11" ht="35.1" customHeight="1">
      <c r="B2" s="1542" t="s">
        <v>1013</v>
      </c>
      <c r="C2" s="1542"/>
      <c r="D2" s="1542"/>
      <c r="E2" s="1542"/>
      <c r="F2" s="1542"/>
      <c r="G2" s="1542"/>
    </row>
    <row r="3" spans="2:11" ht="21.95" customHeight="1">
      <c r="B3" s="32" t="s">
        <v>55</v>
      </c>
      <c r="C3" s="32" t="s">
        <v>56</v>
      </c>
      <c r="D3" s="32" t="s">
        <v>57</v>
      </c>
      <c r="E3" s="33" t="s">
        <v>58</v>
      </c>
      <c r="F3" s="34" t="s">
        <v>59</v>
      </c>
      <c r="G3" s="32" t="s">
        <v>60</v>
      </c>
    </row>
    <row r="4" spans="2:11" ht="21.95" customHeight="1">
      <c r="B4" s="35" t="s">
        <v>61</v>
      </c>
      <c r="C4" s="35"/>
      <c r="D4" s="36"/>
      <c r="E4" s="37"/>
      <c r="F4" s="37"/>
      <c r="G4" s="38"/>
    </row>
    <row r="5" spans="2:11" ht="21.95" customHeight="1">
      <c r="B5" s="39"/>
      <c r="C5" s="40"/>
      <c r="D5" s="41" t="s">
        <v>62</v>
      </c>
      <c r="E5" s="42" t="s">
        <v>63</v>
      </c>
      <c r="F5" s="43"/>
      <c r="G5" s="44" t="s">
        <v>64</v>
      </c>
    </row>
    <row r="6" spans="2:11" ht="21.95" customHeight="1">
      <c r="B6" s="39"/>
      <c r="C6" s="39"/>
      <c r="D6" s="45" t="s">
        <v>65</v>
      </c>
      <c r="E6" s="42" t="s">
        <v>66</v>
      </c>
      <c r="F6" s="43"/>
      <c r="G6" s="44" t="s">
        <v>67</v>
      </c>
    </row>
    <row r="7" spans="2:11" ht="21.95" customHeight="1">
      <c r="B7" s="39"/>
      <c r="C7" s="39"/>
      <c r="D7" s="45" t="s">
        <v>68</v>
      </c>
      <c r="E7" s="42">
        <v>1.3</v>
      </c>
      <c r="F7" s="43"/>
      <c r="G7" s="46"/>
    </row>
    <row r="8" spans="2:11" ht="29.25" customHeight="1">
      <c r="B8" s="47"/>
      <c r="C8" s="47"/>
      <c r="D8" s="48" t="s">
        <v>69</v>
      </c>
      <c r="E8" s="49">
        <f>ROUND(1/E7,3)</f>
        <v>0.76900000000000002</v>
      </c>
      <c r="F8" s="49"/>
      <c r="G8" s="46" t="s">
        <v>70</v>
      </c>
    </row>
    <row r="9" spans="2:11" ht="21.95" customHeight="1">
      <c r="B9" s="47"/>
      <c r="C9" s="47"/>
      <c r="D9" s="50" t="s">
        <v>71</v>
      </c>
      <c r="E9" s="622">
        <f>덤프운반!J4</f>
        <v>1.631</v>
      </c>
      <c r="F9" s="51"/>
      <c r="G9" s="48" t="s">
        <v>72</v>
      </c>
    </row>
    <row r="10" spans="2:11" ht="21.95" customHeight="1">
      <c r="B10" s="36" t="s">
        <v>73</v>
      </c>
      <c r="C10" s="36"/>
      <c r="D10" s="52"/>
      <c r="E10" s="53"/>
      <c r="F10" s="53"/>
      <c r="G10" s="52"/>
    </row>
    <row r="11" spans="2:11" s="58" customFormat="1" ht="21.95" customHeight="1">
      <c r="B11" s="39"/>
      <c r="C11" s="54" t="s">
        <v>302</v>
      </c>
      <c r="D11" s="55" t="s">
        <v>74</v>
      </c>
      <c r="E11" s="56">
        <f>ROUND(3600*E12*E13*E8*E14/E16,2)</f>
        <v>44.09</v>
      </c>
      <c r="F11" s="57" t="s">
        <v>297</v>
      </c>
      <c r="G11" s="55" t="s">
        <v>75</v>
      </c>
    </row>
    <row r="12" spans="2:11" ht="21.95" customHeight="1">
      <c r="B12" s="39"/>
      <c r="C12" s="54" t="s">
        <v>303</v>
      </c>
      <c r="D12" s="45" t="s">
        <v>76</v>
      </c>
      <c r="E12" s="59">
        <v>0.7</v>
      </c>
      <c r="F12" s="60"/>
      <c r="G12" s="44" t="s">
        <v>77</v>
      </c>
    </row>
    <row r="13" spans="2:11" ht="21.95" customHeight="1">
      <c r="B13" s="39"/>
      <c r="C13" s="61" t="s">
        <v>78</v>
      </c>
      <c r="D13" s="45" t="s">
        <v>79</v>
      </c>
      <c r="E13" s="59">
        <v>0.7</v>
      </c>
      <c r="F13" s="60"/>
      <c r="G13" s="44" t="s">
        <v>77</v>
      </c>
      <c r="J13" s="31" t="s">
        <v>1010</v>
      </c>
      <c r="K13" s="31">
        <v>0.7</v>
      </c>
    </row>
    <row r="14" spans="2:11" ht="21.95" customHeight="1">
      <c r="B14" s="39"/>
      <c r="C14" s="62" t="s">
        <v>80</v>
      </c>
      <c r="D14" s="45" t="s">
        <v>81</v>
      </c>
      <c r="E14" s="688">
        <f>(K13+K14)/2</f>
        <v>0.64999999999999991</v>
      </c>
      <c r="F14" s="60"/>
      <c r="G14" s="44" t="s">
        <v>77</v>
      </c>
      <c r="H14" s="31" t="s">
        <v>66</v>
      </c>
      <c r="I14" s="31" t="s">
        <v>1009</v>
      </c>
      <c r="J14" s="31" t="s">
        <v>1011</v>
      </c>
      <c r="K14" s="31">
        <v>0.6</v>
      </c>
    </row>
    <row r="15" spans="2:11" ht="21.95" customHeight="1">
      <c r="B15" s="39"/>
      <c r="C15" s="61" t="s">
        <v>82</v>
      </c>
      <c r="D15" s="50" t="s">
        <v>83</v>
      </c>
      <c r="E15" s="63">
        <v>135</v>
      </c>
      <c r="F15" s="64"/>
      <c r="G15" s="48" t="s">
        <v>84</v>
      </c>
    </row>
    <row r="16" spans="2:11" ht="21.95" customHeight="1">
      <c r="B16" s="65"/>
      <c r="C16" s="66" t="s">
        <v>85</v>
      </c>
      <c r="D16" s="67" t="s">
        <v>86</v>
      </c>
      <c r="E16" s="68">
        <v>20</v>
      </c>
      <c r="F16" s="69"/>
      <c r="G16" s="70" t="s">
        <v>77</v>
      </c>
    </row>
    <row r="18" spans="2:7" ht="21.95" customHeight="1">
      <c r="B18" s="1514" t="s">
        <v>57</v>
      </c>
      <c r="C18" s="1514"/>
      <c r="D18" s="32" t="s">
        <v>87</v>
      </c>
      <c r="E18" s="72" t="s">
        <v>41</v>
      </c>
      <c r="F18" s="72" t="s">
        <v>88</v>
      </c>
      <c r="G18" s="32" t="s">
        <v>60</v>
      </c>
    </row>
    <row r="19" spans="2:7" ht="21.95" customHeight="1">
      <c r="B19" s="1517" t="s">
        <v>89</v>
      </c>
      <c r="C19" s="1517"/>
      <c r="D19" s="73">
        <f>SUM(D20:D22)</f>
        <v>103725</v>
      </c>
      <c r="E19" s="74"/>
      <c r="F19" s="73">
        <f>SUM(F20:F22)</f>
        <v>2351</v>
      </c>
      <c r="G19" s="73"/>
    </row>
    <row r="20" spans="2:7" ht="21.95" customHeight="1">
      <c r="B20" s="1509" t="s">
        <v>90</v>
      </c>
      <c r="C20" s="1509"/>
      <c r="D20" s="74">
        <f>'중기사용료 (총괄)'!I8</f>
        <v>59020</v>
      </c>
      <c r="E20" s="57">
        <f>E11</f>
        <v>44.09</v>
      </c>
      <c r="F20" s="74">
        <f>INT(D20/E20)</f>
        <v>1338</v>
      </c>
      <c r="G20" s="75"/>
    </row>
    <row r="21" spans="2:7" ht="21.95" customHeight="1">
      <c r="B21" s="1509" t="s">
        <v>91</v>
      </c>
      <c r="C21" s="1509"/>
      <c r="D21" s="74">
        <f>'중기사용료 (총괄)'!J8</f>
        <v>20704</v>
      </c>
      <c r="E21" s="57">
        <f>E20</f>
        <v>44.09</v>
      </c>
      <c r="F21" s="76">
        <f>INT(D21/E21)</f>
        <v>469</v>
      </c>
      <c r="G21" s="57"/>
    </row>
    <row r="22" spans="2:7" ht="21.95" customHeight="1">
      <c r="B22" s="1520" t="s">
        <v>92</v>
      </c>
      <c r="C22" s="1520"/>
      <c r="D22" s="502">
        <f>'중기사용료 (총괄)'!K8</f>
        <v>24001</v>
      </c>
      <c r="E22" s="77">
        <f>E21</f>
        <v>44.09</v>
      </c>
      <c r="F22" s="78">
        <f>INT(D22/E22)</f>
        <v>544</v>
      </c>
      <c r="G22" s="78"/>
    </row>
  </sheetData>
  <sheetProtection formatCells="0" insertColumns="0"/>
  <mergeCells count="6">
    <mergeCell ref="B20:C20"/>
    <mergeCell ref="B22:C22"/>
    <mergeCell ref="B2:G2"/>
    <mergeCell ref="B18:C18"/>
    <mergeCell ref="B19:C19"/>
    <mergeCell ref="B21:C21"/>
  </mergeCells>
  <phoneticPr fontId="5" type="noConversion"/>
  <printOptions horizontalCentered="1"/>
  <pageMargins left="0.11811023622047245" right="0.23622047244094491" top="1" bottom="0.4" header="0.51181102362204722" footer="0.23622047244094491"/>
  <pageSetup paperSize="9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2"/>
  <dimension ref="B2:K22"/>
  <sheetViews>
    <sheetView showGridLines="0" showZeros="0" view="pageBreakPreview" zoomScale="80" zoomScaleNormal="100" zoomScaleSheetLayoutView="80" workbookViewId="0">
      <selection activeCell="E10" sqref="E10"/>
    </sheetView>
  </sheetViews>
  <sheetFormatPr defaultColWidth="13.109375" defaultRowHeight="21.95" customHeight="1"/>
  <cols>
    <col min="1" max="1" width="13.109375" style="31" customWidth="1"/>
    <col min="2" max="2" width="7.77734375" style="31" bestFit="1" customWidth="1"/>
    <col min="3" max="3" width="7.77734375" style="31" customWidth="1"/>
    <col min="4" max="4" width="21.77734375" style="31" bestFit="1" customWidth="1"/>
    <col min="5" max="6" width="25.21875" style="71" customWidth="1"/>
    <col min="7" max="7" width="30.6640625" style="31" bestFit="1" customWidth="1"/>
    <col min="8" max="8" width="15.6640625" style="31" bestFit="1" customWidth="1"/>
    <col min="9" max="16384" width="13.109375" style="31"/>
  </cols>
  <sheetData>
    <row r="2" spans="2:11" ht="35.1" customHeight="1">
      <c r="B2" s="1542" t="s">
        <v>1012</v>
      </c>
      <c r="C2" s="1542"/>
      <c r="D2" s="1542"/>
      <c r="E2" s="1542"/>
      <c r="F2" s="1542"/>
      <c r="G2" s="1542"/>
    </row>
    <row r="3" spans="2:11" ht="21.95" customHeight="1">
      <c r="B3" s="32" t="s">
        <v>55</v>
      </c>
      <c r="C3" s="32" t="s">
        <v>56</v>
      </c>
      <c r="D3" s="32" t="s">
        <v>57</v>
      </c>
      <c r="E3" s="33" t="s">
        <v>58</v>
      </c>
      <c r="F3" s="34" t="s">
        <v>59</v>
      </c>
      <c r="G3" s="32" t="s">
        <v>60</v>
      </c>
    </row>
    <row r="4" spans="2:11" ht="21.95" customHeight="1">
      <c r="B4" s="35" t="s">
        <v>61</v>
      </c>
      <c r="C4" s="35"/>
      <c r="D4" s="36"/>
      <c r="E4" s="37"/>
      <c r="F4" s="37"/>
      <c r="G4" s="38"/>
    </row>
    <row r="5" spans="2:11" ht="21.95" customHeight="1">
      <c r="B5" s="39"/>
      <c r="C5" s="40"/>
      <c r="D5" s="41" t="s">
        <v>62</v>
      </c>
      <c r="E5" s="42" t="s">
        <v>63</v>
      </c>
      <c r="F5" s="43"/>
      <c r="G5" s="44" t="s">
        <v>180</v>
      </c>
    </row>
    <row r="6" spans="2:11" ht="21.95" customHeight="1">
      <c r="B6" s="39"/>
      <c r="C6" s="39"/>
      <c r="D6" s="45" t="s">
        <v>65</v>
      </c>
      <c r="E6" s="42" t="s">
        <v>181</v>
      </c>
      <c r="F6" s="43"/>
      <c r="G6" s="44" t="s">
        <v>182</v>
      </c>
    </row>
    <row r="7" spans="2:11" ht="21.95" customHeight="1">
      <c r="B7" s="39"/>
      <c r="C7" s="39"/>
      <c r="D7" s="45" t="s">
        <v>68</v>
      </c>
      <c r="E7" s="42">
        <v>1.3</v>
      </c>
      <c r="F7" s="43"/>
      <c r="G7" s="46"/>
    </row>
    <row r="8" spans="2:11" ht="27.75" customHeight="1">
      <c r="B8" s="47"/>
      <c r="C8" s="47"/>
      <c r="D8" s="48" t="s">
        <v>69</v>
      </c>
      <c r="E8" s="49">
        <v>1</v>
      </c>
      <c r="F8" s="49"/>
      <c r="G8" s="46" t="s">
        <v>70</v>
      </c>
    </row>
    <row r="9" spans="2:11" ht="21.95" customHeight="1">
      <c r="B9" s="47"/>
      <c r="C9" s="47"/>
      <c r="D9" s="50" t="s">
        <v>71</v>
      </c>
      <c r="E9" s="622">
        <f>덤프운반!J4</f>
        <v>1.631</v>
      </c>
      <c r="F9" s="51"/>
      <c r="G9" s="48" t="s">
        <v>72</v>
      </c>
    </row>
    <row r="10" spans="2:11" ht="21.95" customHeight="1">
      <c r="B10" s="36" t="s">
        <v>73</v>
      </c>
      <c r="C10" s="36"/>
      <c r="D10" s="52"/>
      <c r="E10" s="53"/>
      <c r="F10" s="53"/>
      <c r="G10" s="52"/>
    </row>
    <row r="11" spans="2:11" s="58" customFormat="1" ht="21.95" customHeight="1">
      <c r="B11" s="39"/>
      <c r="C11" s="54" t="s">
        <v>302</v>
      </c>
      <c r="D11" s="55" t="s">
        <v>74</v>
      </c>
      <c r="E11" s="57">
        <f>ROUND(3600*E12*E13*E8*E14/E16,2)</f>
        <v>61.74</v>
      </c>
      <c r="F11" s="57" t="s">
        <v>297</v>
      </c>
      <c r="G11" s="55" t="s">
        <v>75</v>
      </c>
    </row>
    <row r="12" spans="2:11" ht="21.95" customHeight="1">
      <c r="B12" s="39"/>
      <c r="C12" s="54" t="s">
        <v>303</v>
      </c>
      <c r="D12" s="45" t="s">
        <v>76</v>
      </c>
      <c r="E12" s="59">
        <v>0.7</v>
      </c>
      <c r="F12" s="60"/>
      <c r="G12" s="44" t="s">
        <v>77</v>
      </c>
    </row>
    <row r="13" spans="2:11" ht="21.95" customHeight="1">
      <c r="B13" s="39"/>
      <c r="C13" s="61" t="s">
        <v>78</v>
      </c>
      <c r="D13" s="45" t="s">
        <v>79</v>
      </c>
      <c r="E13" s="59">
        <v>0.7</v>
      </c>
      <c r="F13" s="60"/>
      <c r="G13" s="44" t="s">
        <v>77</v>
      </c>
      <c r="J13" s="31" t="s">
        <v>1010</v>
      </c>
      <c r="K13" s="31">
        <v>0.75</v>
      </c>
    </row>
    <row r="14" spans="2:11" ht="21.95" customHeight="1">
      <c r="B14" s="39"/>
      <c r="C14" s="62" t="s">
        <v>80</v>
      </c>
      <c r="D14" s="45" t="s">
        <v>81</v>
      </c>
      <c r="E14" s="688">
        <f>(K13+K14)/2</f>
        <v>0.7</v>
      </c>
      <c r="F14" s="60"/>
      <c r="G14" s="44" t="s">
        <v>77</v>
      </c>
      <c r="H14" s="31" t="s">
        <v>1008</v>
      </c>
      <c r="I14" s="31" t="s">
        <v>1009</v>
      </c>
      <c r="J14" s="31" t="s">
        <v>1011</v>
      </c>
      <c r="K14" s="31">
        <v>0.65</v>
      </c>
    </row>
    <row r="15" spans="2:11" ht="21.95" customHeight="1">
      <c r="B15" s="39"/>
      <c r="C15" s="61" t="s">
        <v>82</v>
      </c>
      <c r="D15" s="50" t="s">
        <v>83</v>
      </c>
      <c r="E15" s="63">
        <v>135</v>
      </c>
      <c r="F15" s="64"/>
      <c r="G15" s="48" t="s">
        <v>77</v>
      </c>
    </row>
    <row r="16" spans="2:11" ht="21.95" customHeight="1">
      <c r="B16" s="65"/>
      <c r="C16" s="66" t="s">
        <v>85</v>
      </c>
      <c r="D16" s="67" t="s">
        <v>86</v>
      </c>
      <c r="E16" s="68">
        <v>20</v>
      </c>
      <c r="F16" s="69"/>
      <c r="G16" s="70" t="s">
        <v>77</v>
      </c>
    </row>
    <row r="18" spans="2:7" ht="21.95" customHeight="1">
      <c r="B18" s="1514" t="s">
        <v>57</v>
      </c>
      <c r="C18" s="1514"/>
      <c r="D18" s="32" t="s">
        <v>87</v>
      </c>
      <c r="E18" s="72" t="s">
        <v>206</v>
      </c>
      <c r="F18" s="72" t="s">
        <v>88</v>
      </c>
      <c r="G18" s="32" t="s">
        <v>60</v>
      </c>
    </row>
    <row r="19" spans="2:7" ht="21.95" customHeight="1">
      <c r="B19" s="1517" t="s">
        <v>89</v>
      </c>
      <c r="C19" s="1517"/>
      <c r="D19" s="73">
        <f>SUM(D20:D22)</f>
        <v>103725</v>
      </c>
      <c r="E19" s="283"/>
      <c r="F19" s="73">
        <f>SUM(F20:F22)</f>
        <v>1678</v>
      </c>
      <c r="G19" s="40"/>
    </row>
    <row r="20" spans="2:7" ht="21.95" customHeight="1">
      <c r="B20" s="1509" t="s">
        <v>90</v>
      </c>
      <c r="C20" s="1509"/>
      <c r="D20" s="299">
        <f>'중기사용료 (총괄)'!I9</f>
        <v>59020</v>
      </c>
      <c r="E20" s="57">
        <f>E11</f>
        <v>61.74</v>
      </c>
      <c r="F20" s="76">
        <f>INT(D20/E20)</f>
        <v>955</v>
      </c>
      <c r="G20" s="39"/>
    </row>
    <row r="21" spans="2:7" ht="21.95" customHeight="1">
      <c r="B21" s="1509" t="s">
        <v>91</v>
      </c>
      <c r="C21" s="1509"/>
      <c r="D21" s="299">
        <f>'중기사용료 (총괄)'!J8</f>
        <v>20704</v>
      </c>
      <c r="E21" s="57">
        <f>E20</f>
        <v>61.74</v>
      </c>
      <c r="F21" s="76">
        <f>INT(D21/E21)</f>
        <v>335</v>
      </c>
      <c r="G21" s="39"/>
    </row>
    <row r="22" spans="2:7" ht="21.95" customHeight="1">
      <c r="B22" s="1520" t="s">
        <v>92</v>
      </c>
      <c r="C22" s="1520"/>
      <c r="D22" s="300">
        <f>'중기사용료 (총괄)'!K8</f>
        <v>24001</v>
      </c>
      <c r="E22" s="77">
        <f>E21</f>
        <v>61.74</v>
      </c>
      <c r="F22" s="78">
        <f>INT(D22/E22)</f>
        <v>388</v>
      </c>
      <c r="G22" s="65"/>
    </row>
  </sheetData>
  <sheetProtection formatCells="0" insertColumns="0"/>
  <mergeCells count="6">
    <mergeCell ref="B21:C21"/>
    <mergeCell ref="B22:C22"/>
    <mergeCell ref="B2:G2"/>
    <mergeCell ref="B18:C18"/>
    <mergeCell ref="B19:C19"/>
    <mergeCell ref="B20:C20"/>
  </mergeCells>
  <phoneticPr fontId="5" type="noConversion"/>
  <printOptions horizontalCentered="1"/>
  <pageMargins left="0.11811023622047245" right="0.23622047244094491" top="0.97" bottom="0.42" header="0.51181102362204722" footer="0.28999999999999998"/>
  <pageSetup paperSize="9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B2:K22"/>
  <sheetViews>
    <sheetView showGridLines="0" showZeros="0" view="pageBreakPreview" zoomScale="80" zoomScaleNormal="100" zoomScaleSheetLayoutView="80" workbookViewId="0">
      <selection activeCell="E10" sqref="E10"/>
    </sheetView>
  </sheetViews>
  <sheetFormatPr defaultColWidth="13.109375" defaultRowHeight="21.95" customHeight="1"/>
  <cols>
    <col min="1" max="1" width="13.109375" style="31" customWidth="1"/>
    <col min="2" max="2" width="7.77734375" style="31" bestFit="1" customWidth="1"/>
    <col min="3" max="3" width="7.77734375" style="31" customWidth="1"/>
    <col min="4" max="4" width="21.77734375" style="31" bestFit="1" customWidth="1"/>
    <col min="5" max="6" width="25.21875" style="71" customWidth="1"/>
    <col min="7" max="7" width="30.6640625" style="31" bestFit="1" customWidth="1"/>
    <col min="8" max="8" width="15.6640625" style="31" bestFit="1" customWidth="1"/>
    <col min="9" max="16384" width="13.109375" style="31"/>
  </cols>
  <sheetData>
    <row r="2" spans="2:11" ht="35.1" customHeight="1">
      <c r="B2" s="1542" t="s">
        <v>1059</v>
      </c>
      <c r="C2" s="1542"/>
      <c r="D2" s="1542"/>
      <c r="E2" s="1542"/>
      <c r="F2" s="1542"/>
      <c r="G2" s="1542"/>
    </row>
    <row r="3" spans="2:11" ht="21.95" customHeight="1">
      <c r="B3" s="32" t="s">
        <v>55</v>
      </c>
      <c r="C3" s="32" t="s">
        <v>56</v>
      </c>
      <c r="D3" s="32" t="s">
        <v>57</v>
      </c>
      <c r="E3" s="33" t="s">
        <v>58</v>
      </c>
      <c r="F3" s="34" t="s">
        <v>59</v>
      </c>
      <c r="G3" s="32" t="s">
        <v>60</v>
      </c>
    </row>
    <row r="4" spans="2:11" ht="21.95" customHeight="1">
      <c r="B4" s="35" t="s">
        <v>61</v>
      </c>
      <c r="C4" s="35"/>
      <c r="D4" s="36"/>
      <c r="E4" s="37"/>
      <c r="F4" s="37"/>
      <c r="G4" s="38"/>
    </row>
    <row r="5" spans="2:11" ht="21.95" customHeight="1">
      <c r="B5" s="39"/>
      <c r="C5" s="40"/>
      <c r="D5" s="41" t="s">
        <v>62</v>
      </c>
      <c r="E5" s="42" t="s">
        <v>63</v>
      </c>
      <c r="F5" s="43"/>
      <c r="G5" s="44" t="s">
        <v>180</v>
      </c>
    </row>
    <row r="6" spans="2:11" ht="21.95" customHeight="1">
      <c r="B6" s="39"/>
      <c r="C6" s="39"/>
      <c r="D6" s="45" t="s">
        <v>65</v>
      </c>
      <c r="E6" s="42" t="s">
        <v>66</v>
      </c>
      <c r="F6" s="43"/>
      <c r="G6" s="44" t="s">
        <v>182</v>
      </c>
    </row>
    <row r="7" spans="2:11" ht="21.95" customHeight="1">
      <c r="B7" s="39"/>
      <c r="C7" s="39"/>
      <c r="D7" s="45" t="s">
        <v>68</v>
      </c>
      <c r="E7" s="42">
        <v>1.3</v>
      </c>
      <c r="F7" s="43"/>
      <c r="G7" s="46"/>
    </row>
    <row r="8" spans="2:11" ht="21.95" customHeight="1">
      <c r="B8" s="47"/>
      <c r="C8" s="47"/>
      <c r="D8" s="48" t="s">
        <v>69</v>
      </c>
      <c r="E8" s="49">
        <f>ROUND(1/E7,3)</f>
        <v>0.76900000000000002</v>
      </c>
      <c r="F8" s="49"/>
      <c r="G8" s="46" t="s">
        <v>778</v>
      </c>
    </row>
    <row r="9" spans="2:11" ht="21.95" customHeight="1">
      <c r="B9" s="47"/>
      <c r="C9" s="47"/>
      <c r="D9" s="50" t="s">
        <v>779</v>
      </c>
      <c r="E9" s="622">
        <f>덤프운반!J4</f>
        <v>1.631</v>
      </c>
      <c r="F9" s="51"/>
      <c r="G9" s="48" t="s">
        <v>780</v>
      </c>
    </row>
    <row r="10" spans="2:11" ht="21.95" customHeight="1">
      <c r="B10" s="36" t="s">
        <v>781</v>
      </c>
      <c r="C10" s="36"/>
      <c r="D10" s="52"/>
      <c r="E10" s="53"/>
      <c r="F10" s="53"/>
      <c r="G10" s="52"/>
    </row>
    <row r="11" spans="2:11" s="58" customFormat="1" ht="21.95" customHeight="1">
      <c r="B11" s="39"/>
      <c r="C11" s="54" t="s">
        <v>782</v>
      </c>
      <c r="D11" s="55" t="s">
        <v>783</v>
      </c>
      <c r="E11" s="56">
        <f>ROUND(3600*E12*E13*E8*E14/E16,2)</f>
        <v>44.09</v>
      </c>
      <c r="F11" s="57" t="s">
        <v>784</v>
      </c>
      <c r="G11" s="55" t="s">
        <v>785</v>
      </c>
    </row>
    <row r="12" spans="2:11" ht="21.95" customHeight="1">
      <c r="B12" s="39"/>
      <c r="C12" s="54" t="s">
        <v>786</v>
      </c>
      <c r="D12" s="45" t="s">
        <v>787</v>
      </c>
      <c r="E12" s="59">
        <v>0.7</v>
      </c>
      <c r="F12" s="60"/>
      <c r="G12" s="44" t="s">
        <v>788</v>
      </c>
    </row>
    <row r="13" spans="2:11" ht="21.95" customHeight="1">
      <c r="B13" s="39"/>
      <c r="C13" s="61" t="s">
        <v>789</v>
      </c>
      <c r="D13" s="45" t="s">
        <v>790</v>
      </c>
      <c r="E13" s="59">
        <v>0.7</v>
      </c>
      <c r="F13" s="60"/>
      <c r="G13" s="44" t="s">
        <v>788</v>
      </c>
      <c r="J13" s="31" t="s">
        <v>1010</v>
      </c>
      <c r="K13" s="31">
        <v>0.7</v>
      </c>
    </row>
    <row r="14" spans="2:11" ht="21.95" customHeight="1">
      <c r="B14" s="39"/>
      <c r="C14" s="62" t="s">
        <v>791</v>
      </c>
      <c r="D14" s="45" t="s">
        <v>792</v>
      </c>
      <c r="E14" s="688">
        <f>(K13+K14)/2</f>
        <v>0.64999999999999991</v>
      </c>
      <c r="F14" s="60"/>
      <c r="G14" s="44" t="s">
        <v>788</v>
      </c>
      <c r="H14" s="31" t="s">
        <v>66</v>
      </c>
      <c r="I14" s="31" t="s">
        <v>1009</v>
      </c>
      <c r="J14" s="31" t="s">
        <v>1011</v>
      </c>
      <c r="K14" s="31">
        <v>0.6</v>
      </c>
    </row>
    <row r="15" spans="2:11" ht="21.95" customHeight="1">
      <c r="B15" s="39"/>
      <c r="C15" s="61" t="s">
        <v>793</v>
      </c>
      <c r="D15" s="50" t="s">
        <v>794</v>
      </c>
      <c r="E15" s="63">
        <v>135</v>
      </c>
      <c r="F15" s="64"/>
      <c r="G15" s="48" t="s">
        <v>788</v>
      </c>
    </row>
    <row r="16" spans="2:11" ht="21.95" customHeight="1">
      <c r="B16" s="65"/>
      <c r="C16" s="66" t="s">
        <v>795</v>
      </c>
      <c r="D16" s="67" t="s">
        <v>796</v>
      </c>
      <c r="E16" s="68">
        <v>20</v>
      </c>
      <c r="F16" s="69"/>
      <c r="G16" s="70" t="s">
        <v>788</v>
      </c>
    </row>
    <row r="18" spans="2:7" ht="21.95" customHeight="1">
      <c r="B18" s="1514" t="s">
        <v>797</v>
      </c>
      <c r="C18" s="1514"/>
      <c r="D18" s="32" t="s">
        <v>798</v>
      </c>
      <c r="E18" s="72" t="s">
        <v>799</v>
      </c>
      <c r="F18" s="72" t="s">
        <v>800</v>
      </c>
      <c r="G18" s="32" t="s">
        <v>801</v>
      </c>
    </row>
    <row r="19" spans="2:7" ht="21.95" customHeight="1">
      <c r="B19" s="1517" t="s">
        <v>802</v>
      </c>
      <c r="C19" s="1517"/>
      <c r="D19" s="73">
        <f>SUM(D20:D22)</f>
        <v>103725</v>
      </c>
      <c r="E19" s="283"/>
      <c r="F19" s="73">
        <f>SUM(F20:F22)</f>
        <v>2351</v>
      </c>
      <c r="G19" s="40"/>
    </row>
    <row r="20" spans="2:7" ht="21.95" customHeight="1">
      <c r="B20" s="1509" t="s">
        <v>803</v>
      </c>
      <c r="C20" s="1509"/>
      <c r="D20" s="299">
        <f>'중기사용료 (총괄)'!I8</f>
        <v>59020</v>
      </c>
      <c r="E20" s="57">
        <f>E11</f>
        <v>44.09</v>
      </c>
      <c r="F20" s="76">
        <f>INT(D20/E20)</f>
        <v>1338</v>
      </c>
      <c r="G20" s="39"/>
    </row>
    <row r="21" spans="2:7" ht="21.95" customHeight="1">
      <c r="B21" s="1509" t="s">
        <v>91</v>
      </c>
      <c r="C21" s="1509"/>
      <c r="D21" s="299">
        <f>'중기사용료 (총괄)'!J8</f>
        <v>20704</v>
      </c>
      <c r="E21" s="57">
        <f>E20</f>
        <v>44.09</v>
      </c>
      <c r="F21" s="76">
        <f>INT(D21/E21)</f>
        <v>469</v>
      </c>
      <c r="G21" s="39"/>
    </row>
    <row r="22" spans="2:7" ht="21.95" customHeight="1">
      <c r="B22" s="1520" t="s">
        <v>804</v>
      </c>
      <c r="C22" s="1520"/>
      <c r="D22" s="300">
        <f>'중기사용료 (총괄)'!K8</f>
        <v>24001</v>
      </c>
      <c r="E22" s="77">
        <f>E21</f>
        <v>44.09</v>
      </c>
      <c r="F22" s="78">
        <f>INT(D22/E22)</f>
        <v>544</v>
      </c>
      <c r="G22" s="65"/>
    </row>
  </sheetData>
  <sheetProtection formatCells="0" insertColumns="0"/>
  <mergeCells count="6">
    <mergeCell ref="B22:C22"/>
    <mergeCell ref="B2:G2"/>
    <mergeCell ref="B18:C18"/>
    <mergeCell ref="B19:C19"/>
    <mergeCell ref="B20:C20"/>
    <mergeCell ref="B21:C21"/>
  </mergeCells>
  <phoneticPr fontId="5" type="noConversion"/>
  <printOptions horizontalCentered="1"/>
  <pageMargins left="0.11811023622047245" right="0.23622047244094491" top="0.97" bottom="0.42" header="0.51181102362204722" footer="0.28999999999999998"/>
  <pageSetup paperSize="9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B2:K22"/>
  <sheetViews>
    <sheetView showGridLines="0" showZeros="0" view="pageBreakPreview" zoomScale="80" zoomScaleNormal="100" zoomScaleSheetLayoutView="80" workbookViewId="0">
      <selection activeCell="E10" sqref="E10"/>
    </sheetView>
  </sheetViews>
  <sheetFormatPr defaultColWidth="13.109375" defaultRowHeight="21.95" customHeight="1"/>
  <cols>
    <col min="1" max="1" width="13.109375" style="31" customWidth="1"/>
    <col min="2" max="2" width="7.77734375" style="31" bestFit="1" customWidth="1"/>
    <col min="3" max="3" width="7.77734375" style="31" customWidth="1"/>
    <col min="4" max="4" width="21.77734375" style="31" bestFit="1" customWidth="1"/>
    <col min="5" max="6" width="25.21875" style="71" customWidth="1"/>
    <col min="7" max="7" width="30.6640625" style="31" bestFit="1" customWidth="1"/>
    <col min="8" max="8" width="15.6640625" style="31" bestFit="1" customWidth="1"/>
    <col min="9" max="16384" width="13.109375" style="31"/>
  </cols>
  <sheetData>
    <row r="2" spans="2:11" ht="35.1" customHeight="1">
      <c r="B2" s="1542" t="s">
        <v>1060</v>
      </c>
      <c r="C2" s="1542"/>
      <c r="D2" s="1542"/>
      <c r="E2" s="1542"/>
      <c r="F2" s="1542"/>
      <c r="G2" s="1542"/>
    </row>
    <row r="3" spans="2:11" ht="21.95" customHeight="1">
      <c r="B3" s="32" t="s">
        <v>55</v>
      </c>
      <c r="C3" s="32" t="s">
        <v>56</v>
      </c>
      <c r="D3" s="32" t="s">
        <v>57</v>
      </c>
      <c r="E3" s="33" t="s">
        <v>58</v>
      </c>
      <c r="F3" s="34" t="s">
        <v>59</v>
      </c>
      <c r="G3" s="32" t="s">
        <v>60</v>
      </c>
    </row>
    <row r="4" spans="2:11" ht="21.95" customHeight="1">
      <c r="B4" s="35" t="s">
        <v>61</v>
      </c>
      <c r="C4" s="35"/>
      <c r="D4" s="36"/>
      <c r="E4" s="37"/>
      <c r="F4" s="37"/>
      <c r="G4" s="38"/>
    </row>
    <row r="5" spans="2:11" ht="21.95" customHeight="1">
      <c r="B5" s="39"/>
      <c r="C5" s="40"/>
      <c r="D5" s="41" t="s">
        <v>62</v>
      </c>
      <c r="E5" s="42" t="s">
        <v>63</v>
      </c>
      <c r="F5" s="43"/>
      <c r="G5" s="44" t="s">
        <v>180</v>
      </c>
    </row>
    <row r="6" spans="2:11" ht="21.95" customHeight="1">
      <c r="B6" s="39"/>
      <c r="C6" s="39"/>
      <c r="D6" s="45" t="s">
        <v>65</v>
      </c>
      <c r="E6" s="42" t="s">
        <v>1008</v>
      </c>
      <c r="F6" s="43"/>
      <c r="G6" s="44" t="s">
        <v>182</v>
      </c>
    </row>
    <row r="7" spans="2:11" ht="21.95" customHeight="1">
      <c r="B7" s="39"/>
      <c r="C7" s="39"/>
      <c r="D7" s="45" t="s">
        <v>68</v>
      </c>
      <c r="E7" s="42">
        <v>1.3</v>
      </c>
      <c r="F7" s="43"/>
      <c r="G7" s="46"/>
    </row>
    <row r="8" spans="2:11" ht="31.5" customHeight="1">
      <c r="B8" s="47"/>
      <c r="C8" s="47"/>
      <c r="D8" s="48" t="s">
        <v>69</v>
      </c>
      <c r="E8" s="49">
        <v>1</v>
      </c>
      <c r="F8" s="49"/>
      <c r="G8" s="46" t="s">
        <v>70</v>
      </c>
    </row>
    <row r="9" spans="2:11" ht="21.95" customHeight="1">
      <c r="B9" s="47"/>
      <c r="C9" s="47"/>
      <c r="D9" s="50" t="s">
        <v>71</v>
      </c>
      <c r="E9" s="622">
        <f>덤프운반!J4</f>
        <v>1.631</v>
      </c>
      <c r="F9" s="51"/>
      <c r="G9" s="48" t="s">
        <v>72</v>
      </c>
    </row>
    <row r="10" spans="2:11" ht="21.95" customHeight="1">
      <c r="B10" s="36" t="s">
        <v>73</v>
      </c>
      <c r="C10" s="36"/>
      <c r="D10" s="52"/>
      <c r="E10" s="53"/>
      <c r="F10" s="53"/>
      <c r="G10" s="52"/>
    </row>
    <row r="11" spans="2:11" s="58" customFormat="1" ht="21.95" customHeight="1">
      <c r="B11" s="39"/>
      <c r="C11" s="54" t="s">
        <v>782</v>
      </c>
      <c r="D11" s="55" t="s">
        <v>74</v>
      </c>
      <c r="E11" s="57">
        <f>ROUND(3600*E12*E13*E8*E14/E16,2)</f>
        <v>61.74</v>
      </c>
      <c r="F11" s="57" t="s">
        <v>297</v>
      </c>
      <c r="G11" s="55" t="s">
        <v>75</v>
      </c>
    </row>
    <row r="12" spans="2:11" ht="21.95" customHeight="1">
      <c r="B12" s="39"/>
      <c r="C12" s="54" t="s">
        <v>786</v>
      </c>
      <c r="D12" s="45" t="s">
        <v>76</v>
      </c>
      <c r="E12" s="59">
        <v>0.7</v>
      </c>
      <c r="F12" s="60"/>
      <c r="G12" s="44" t="s">
        <v>77</v>
      </c>
    </row>
    <row r="13" spans="2:11" ht="21.95" customHeight="1">
      <c r="B13" s="39"/>
      <c r="C13" s="61" t="s">
        <v>78</v>
      </c>
      <c r="D13" s="45" t="s">
        <v>79</v>
      </c>
      <c r="E13" s="59">
        <v>0.7</v>
      </c>
      <c r="F13" s="60"/>
      <c r="G13" s="44" t="s">
        <v>77</v>
      </c>
      <c r="J13" s="31" t="s">
        <v>1010</v>
      </c>
      <c r="K13" s="31">
        <v>0.75</v>
      </c>
    </row>
    <row r="14" spans="2:11" ht="21.95" customHeight="1">
      <c r="B14" s="39"/>
      <c r="C14" s="62" t="s">
        <v>791</v>
      </c>
      <c r="D14" s="45" t="s">
        <v>81</v>
      </c>
      <c r="E14" s="688">
        <f>(K13+K14)/2</f>
        <v>0.7</v>
      </c>
      <c r="F14" s="60"/>
      <c r="G14" s="44" t="s">
        <v>77</v>
      </c>
      <c r="H14" s="31" t="s">
        <v>1321</v>
      </c>
      <c r="I14" s="31" t="s">
        <v>1009</v>
      </c>
      <c r="J14" s="31" t="s">
        <v>1011</v>
      </c>
      <c r="K14" s="31">
        <v>0.65</v>
      </c>
    </row>
    <row r="15" spans="2:11" ht="21.95" customHeight="1">
      <c r="B15" s="39"/>
      <c r="C15" s="61" t="s">
        <v>82</v>
      </c>
      <c r="D15" s="50" t="s">
        <v>83</v>
      </c>
      <c r="E15" s="63">
        <v>135</v>
      </c>
      <c r="F15" s="64"/>
      <c r="G15" s="48" t="s">
        <v>77</v>
      </c>
    </row>
    <row r="16" spans="2:11" ht="21.95" customHeight="1">
      <c r="B16" s="65"/>
      <c r="C16" s="66" t="s">
        <v>85</v>
      </c>
      <c r="D16" s="67" t="s">
        <v>86</v>
      </c>
      <c r="E16" s="68">
        <v>20</v>
      </c>
      <c r="F16" s="69"/>
      <c r="G16" s="70" t="s">
        <v>77</v>
      </c>
    </row>
    <row r="18" spans="2:7" ht="21.95" customHeight="1">
      <c r="B18" s="1514" t="s">
        <v>797</v>
      </c>
      <c r="C18" s="1514"/>
      <c r="D18" s="32" t="s">
        <v>87</v>
      </c>
      <c r="E18" s="72" t="s">
        <v>206</v>
      </c>
      <c r="F18" s="72" t="s">
        <v>88</v>
      </c>
      <c r="G18" s="32" t="s">
        <v>801</v>
      </c>
    </row>
    <row r="19" spans="2:7" ht="21.95" customHeight="1">
      <c r="B19" s="1517" t="s">
        <v>89</v>
      </c>
      <c r="C19" s="1517"/>
      <c r="D19" s="73">
        <f>SUM(D20:D22)</f>
        <v>103725</v>
      </c>
      <c r="E19" s="283"/>
      <c r="F19" s="73">
        <f>SUM(F20:F22)</f>
        <v>1678</v>
      </c>
      <c r="G19" s="40"/>
    </row>
    <row r="20" spans="2:7" ht="21.95" customHeight="1">
      <c r="B20" s="1509" t="s">
        <v>90</v>
      </c>
      <c r="C20" s="1509"/>
      <c r="D20" s="299">
        <f>'중기사용료 (총괄)'!I8</f>
        <v>59020</v>
      </c>
      <c r="E20" s="57">
        <f>E11</f>
        <v>61.74</v>
      </c>
      <c r="F20" s="76">
        <f>INT(D20/E20)</f>
        <v>955</v>
      </c>
      <c r="G20" s="39"/>
    </row>
    <row r="21" spans="2:7" ht="21.95" customHeight="1">
      <c r="B21" s="1509" t="s">
        <v>91</v>
      </c>
      <c r="C21" s="1509"/>
      <c r="D21" s="299">
        <f>'중기사용료 (총괄)'!J8</f>
        <v>20704</v>
      </c>
      <c r="E21" s="57">
        <f>E20</f>
        <v>61.74</v>
      </c>
      <c r="F21" s="76">
        <f>INT(D21/E21)</f>
        <v>335</v>
      </c>
      <c r="G21" s="39"/>
    </row>
    <row r="22" spans="2:7" ht="21.95" customHeight="1">
      <c r="B22" s="1520" t="s">
        <v>92</v>
      </c>
      <c r="C22" s="1520"/>
      <c r="D22" s="300">
        <f>'중기사용료 (총괄)'!K8</f>
        <v>24001</v>
      </c>
      <c r="E22" s="77">
        <f>E21</f>
        <v>61.74</v>
      </c>
      <c r="F22" s="78">
        <f>INT(D22/E22)</f>
        <v>388</v>
      </c>
      <c r="G22" s="65"/>
    </row>
  </sheetData>
  <sheetProtection formatCells="0" insertColumns="0"/>
  <mergeCells count="6">
    <mergeCell ref="B22:C22"/>
    <mergeCell ref="B2:G2"/>
    <mergeCell ref="B18:C18"/>
    <mergeCell ref="B19:C19"/>
    <mergeCell ref="B20:C20"/>
    <mergeCell ref="B21:C21"/>
  </mergeCells>
  <phoneticPr fontId="5" type="noConversion"/>
  <printOptions horizontalCentered="1"/>
  <pageMargins left="0.11811023622047245" right="0.23622047244094491" top="0.97" bottom="0.42" header="0.51181102362204722" footer="0.28999999999999998"/>
  <pageSetup paperSize="9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B2:K22"/>
  <sheetViews>
    <sheetView showGridLines="0" showZeros="0" view="pageBreakPreview" zoomScale="80" zoomScaleNormal="100" zoomScaleSheetLayoutView="80" workbookViewId="0">
      <selection activeCell="B3" sqref="B3:B4"/>
    </sheetView>
  </sheetViews>
  <sheetFormatPr defaultColWidth="13.109375" defaultRowHeight="21.95" customHeight="1"/>
  <cols>
    <col min="1" max="1" width="13.109375" style="31" customWidth="1"/>
    <col min="2" max="2" width="7.77734375" style="31" bestFit="1" customWidth="1"/>
    <col min="3" max="3" width="7.77734375" style="31" customWidth="1"/>
    <col min="4" max="4" width="21.77734375" style="31" bestFit="1" customWidth="1"/>
    <col min="5" max="6" width="25.21875" style="71" customWidth="1"/>
    <col min="7" max="7" width="30.6640625" style="31" bestFit="1" customWidth="1"/>
    <col min="8" max="8" width="15.6640625" style="31" bestFit="1" customWidth="1"/>
    <col min="9" max="16384" width="13.109375" style="31"/>
  </cols>
  <sheetData>
    <row r="2" spans="2:11" ht="35.1" customHeight="1">
      <c r="B2" s="1542" t="s">
        <v>1303</v>
      </c>
      <c r="C2" s="1542"/>
      <c r="D2" s="1542"/>
      <c r="E2" s="1542"/>
      <c r="F2" s="1542"/>
      <c r="G2" s="1542"/>
    </row>
    <row r="3" spans="2:11" ht="21.95" customHeight="1">
      <c r="B3" s="32" t="s">
        <v>55</v>
      </c>
      <c r="C3" s="32" t="s">
        <v>56</v>
      </c>
      <c r="D3" s="32" t="s">
        <v>57</v>
      </c>
      <c r="E3" s="33" t="s">
        <v>58</v>
      </c>
      <c r="F3" s="34" t="s">
        <v>59</v>
      </c>
      <c r="G3" s="32" t="s">
        <v>60</v>
      </c>
    </row>
    <row r="4" spans="2:11" ht="21.95" customHeight="1">
      <c r="B4" s="35" t="s">
        <v>61</v>
      </c>
      <c r="C4" s="35"/>
      <c r="D4" s="36"/>
      <c r="E4" s="37"/>
      <c r="F4" s="37"/>
      <c r="G4" s="38"/>
    </row>
    <row r="5" spans="2:11" ht="21.95" customHeight="1">
      <c r="B5" s="39"/>
      <c r="C5" s="40"/>
      <c r="D5" s="41" t="s">
        <v>62</v>
      </c>
      <c r="E5" s="42" t="s">
        <v>63</v>
      </c>
      <c r="F5" s="43"/>
      <c r="G5" s="44" t="s">
        <v>64</v>
      </c>
    </row>
    <row r="6" spans="2:11" ht="21.95" customHeight="1">
      <c r="B6" s="39"/>
      <c r="C6" s="39"/>
      <c r="D6" s="45" t="s">
        <v>65</v>
      </c>
      <c r="E6" s="42" t="s">
        <v>66</v>
      </c>
      <c r="F6" s="43"/>
      <c r="G6" s="44" t="s">
        <v>67</v>
      </c>
    </row>
    <row r="7" spans="2:11" ht="21.95" customHeight="1">
      <c r="B7" s="39"/>
      <c r="C7" s="39"/>
      <c r="D7" s="45" t="s">
        <v>68</v>
      </c>
      <c r="E7" s="42">
        <v>1.3</v>
      </c>
      <c r="F7" s="43"/>
      <c r="G7" s="46"/>
    </row>
    <row r="8" spans="2:11" ht="29.25" customHeight="1">
      <c r="B8" s="47"/>
      <c r="C8" s="47"/>
      <c r="D8" s="48" t="s">
        <v>69</v>
      </c>
      <c r="E8" s="49">
        <f>ROUND(1/E7,3)</f>
        <v>0.76900000000000002</v>
      </c>
      <c r="F8" s="49"/>
      <c r="G8" s="46" t="s">
        <v>70</v>
      </c>
    </row>
    <row r="9" spans="2:11" ht="21.95" customHeight="1">
      <c r="B9" s="47"/>
      <c r="C9" s="47"/>
      <c r="D9" s="50" t="s">
        <v>71</v>
      </c>
      <c r="E9" s="622">
        <v>1.675</v>
      </c>
      <c r="F9" s="51"/>
      <c r="G9" s="48" t="s">
        <v>72</v>
      </c>
    </row>
    <row r="10" spans="2:11" ht="21.95" customHeight="1">
      <c r="B10" s="36" t="s">
        <v>73</v>
      </c>
      <c r="C10" s="36"/>
      <c r="D10" s="52"/>
      <c r="E10" s="53"/>
      <c r="F10" s="53"/>
      <c r="G10" s="52"/>
    </row>
    <row r="11" spans="2:11" s="58" customFormat="1" ht="21.95" customHeight="1">
      <c r="B11" s="39"/>
      <c r="C11" s="54" t="s">
        <v>302</v>
      </c>
      <c r="D11" s="55" t="s">
        <v>74</v>
      </c>
      <c r="E11" s="56">
        <f>ROUND(3600*E12*E13*E8*E14/E16,2)</f>
        <v>44.09</v>
      </c>
      <c r="F11" s="57" t="s">
        <v>297</v>
      </c>
      <c r="G11" s="55" t="s">
        <v>75</v>
      </c>
    </row>
    <row r="12" spans="2:11" ht="21.95" customHeight="1">
      <c r="B12" s="39"/>
      <c r="C12" s="54" t="s">
        <v>303</v>
      </c>
      <c r="D12" s="45" t="s">
        <v>76</v>
      </c>
      <c r="E12" s="59">
        <v>0.7</v>
      </c>
      <c r="F12" s="60"/>
      <c r="G12" s="44" t="s">
        <v>77</v>
      </c>
    </row>
    <row r="13" spans="2:11" ht="21.95" customHeight="1">
      <c r="B13" s="39"/>
      <c r="C13" s="61" t="s">
        <v>78</v>
      </c>
      <c r="D13" s="45" t="s">
        <v>79</v>
      </c>
      <c r="E13" s="59">
        <v>0.7</v>
      </c>
      <c r="F13" s="60"/>
      <c r="G13" s="44" t="s">
        <v>77</v>
      </c>
      <c r="J13" s="31" t="s">
        <v>1010</v>
      </c>
      <c r="K13" s="31">
        <v>0.7</v>
      </c>
    </row>
    <row r="14" spans="2:11" ht="21.95" customHeight="1">
      <c r="B14" s="39"/>
      <c r="C14" s="62" t="s">
        <v>80</v>
      </c>
      <c r="D14" s="45" t="s">
        <v>81</v>
      </c>
      <c r="E14" s="688">
        <f>(K13+K14)/2</f>
        <v>0.64999999999999991</v>
      </c>
      <c r="F14" s="60"/>
      <c r="G14" s="44" t="s">
        <v>77</v>
      </c>
      <c r="H14" s="31" t="s">
        <v>66</v>
      </c>
      <c r="I14" s="31" t="s">
        <v>1009</v>
      </c>
      <c r="J14" s="31" t="s">
        <v>1011</v>
      </c>
      <c r="K14" s="31">
        <v>0.6</v>
      </c>
    </row>
    <row r="15" spans="2:11" ht="21.95" customHeight="1">
      <c r="B15" s="39"/>
      <c r="C15" s="61" t="s">
        <v>82</v>
      </c>
      <c r="D15" s="50" t="s">
        <v>83</v>
      </c>
      <c r="E15" s="63">
        <v>135</v>
      </c>
      <c r="F15" s="64"/>
      <c r="G15" s="48" t="s">
        <v>84</v>
      </c>
    </row>
    <row r="16" spans="2:11" ht="21.95" customHeight="1">
      <c r="B16" s="65"/>
      <c r="C16" s="66" t="s">
        <v>85</v>
      </c>
      <c r="D16" s="67" t="s">
        <v>86</v>
      </c>
      <c r="E16" s="68">
        <v>20</v>
      </c>
      <c r="F16" s="69"/>
      <c r="G16" s="70" t="s">
        <v>77</v>
      </c>
    </row>
    <row r="18" spans="2:7" ht="21.95" customHeight="1">
      <c r="B18" s="1514" t="s">
        <v>57</v>
      </c>
      <c r="C18" s="1514"/>
      <c r="D18" s="32" t="s">
        <v>87</v>
      </c>
      <c r="E18" s="72" t="s">
        <v>41</v>
      </c>
      <c r="F18" s="72" t="s">
        <v>88</v>
      </c>
      <c r="G18" s="32" t="s">
        <v>60</v>
      </c>
    </row>
    <row r="19" spans="2:7" ht="21.95" customHeight="1">
      <c r="B19" s="1517" t="s">
        <v>89</v>
      </c>
      <c r="C19" s="1517"/>
      <c r="D19" s="73">
        <f>SUM(D20:D22)</f>
        <v>103725</v>
      </c>
      <c r="E19" s="74"/>
      <c r="F19" s="73">
        <f>SUM(F20:F22)</f>
        <v>2351</v>
      </c>
      <c r="G19" s="73"/>
    </row>
    <row r="20" spans="2:7" ht="21.95" customHeight="1">
      <c r="B20" s="1509" t="s">
        <v>90</v>
      </c>
      <c r="C20" s="1509"/>
      <c r="D20" s="74">
        <f>'중기사용료 (총괄)'!I8</f>
        <v>59020</v>
      </c>
      <c r="E20" s="57">
        <f>E11</f>
        <v>44.09</v>
      </c>
      <c r="F20" s="74">
        <f>INT(D20/E20)</f>
        <v>1338</v>
      </c>
      <c r="G20" s="75"/>
    </row>
    <row r="21" spans="2:7" ht="21.95" customHeight="1">
      <c r="B21" s="1509" t="s">
        <v>91</v>
      </c>
      <c r="C21" s="1509"/>
      <c r="D21" s="74">
        <f>'중기사용료 (총괄)'!J8</f>
        <v>20704</v>
      </c>
      <c r="E21" s="57">
        <f>E20</f>
        <v>44.09</v>
      </c>
      <c r="F21" s="76">
        <f>INT(D21/E21)</f>
        <v>469</v>
      </c>
      <c r="G21" s="57"/>
    </row>
    <row r="22" spans="2:7" ht="21.95" customHeight="1">
      <c r="B22" s="1520" t="s">
        <v>92</v>
      </c>
      <c r="C22" s="1520"/>
      <c r="D22" s="502">
        <f>'중기사용료 (총괄)'!K8</f>
        <v>24001</v>
      </c>
      <c r="E22" s="77">
        <f>E21</f>
        <v>44.09</v>
      </c>
      <c r="F22" s="78">
        <f>INT(D22/E22)</f>
        <v>544</v>
      </c>
      <c r="G22" s="78"/>
    </row>
  </sheetData>
  <sheetProtection formatCells="0" insertColumns="0"/>
  <mergeCells count="6">
    <mergeCell ref="B22:C22"/>
    <mergeCell ref="B2:G2"/>
    <mergeCell ref="B18:C18"/>
    <mergeCell ref="B19:C19"/>
    <mergeCell ref="B20:C20"/>
    <mergeCell ref="B21:C21"/>
  </mergeCells>
  <phoneticPr fontId="5" type="noConversion"/>
  <printOptions horizontalCentered="1"/>
  <pageMargins left="0.11811023622047245" right="0.23622047244094491" top="1" bottom="0.4" header="0.51181102362204722" footer="0.23622047244094491"/>
  <pageSetup paperSize="9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B2:K22"/>
  <sheetViews>
    <sheetView showGridLines="0" showZeros="0" view="pageBreakPreview" zoomScale="80" zoomScaleNormal="100" zoomScaleSheetLayoutView="80" workbookViewId="0">
      <selection activeCell="B3" sqref="B3:B4"/>
    </sheetView>
  </sheetViews>
  <sheetFormatPr defaultColWidth="13.109375" defaultRowHeight="21.95" customHeight="1"/>
  <cols>
    <col min="1" max="1" width="13.109375" style="31" customWidth="1"/>
    <col min="2" max="2" width="7.77734375" style="31" bestFit="1" customWidth="1"/>
    <col min="3" max="3" width="7.77734375" style="31" customWidth="1"/>
    <col min="4" max="4" width="21.77734375" style="31" bestFit="1" customWidth="1"/>
    <col min="5" max="6" width="25.21875" style="71" customWidth="1"/>
    <col min="7" max="7" width="30.6640625" style="31" bestFit="1" customWidth="1"/>
    <col min="8" max="8" width="15.6640625" style="31" bestFit="1" customWidth="1"/>
    <col min="9" max="16384" width="13.109375" style="31"/>
  </cols>
  <sheetData>
    <row r="2" spans="2:11" ht="35.1" customHeight="1">
      <c r="B2" s="1542" t="s">
        <v>1284</v>
      </c>
      <c r="C2" s="1542"/>
      <c r="D2" s="1542"/>
      <c r="E2" s="1542"/>
      <c r="F2" s="1542"/>
      <c r="G2" s="1542"/>
    </row>
    <row r="3" spans="2:11" ht="21.95" customHeight="1">
      <c r="B3" s="32" t="s">
        <v>55</v>
      </c>
      <c r="C3" s="32" t="s">
        <v>56</v>
      </c>
      <c r="D3" s="32" t="s">
        <v>57</v>
      </c>
      <c r="E3" s="33" t="s">
        <v>58</v>
      </c>
      <c r="F3" s="34" t="s">
        <v>59</v>
      </c>
      <c r="G3" s="32" t="s">
        <v>60</v>
      </c>
    </row>
    <row r="4" spans="2:11" ht="21.95" customHeight="1">
      <c r="B4" s="35" t="s">
        <v>61</v>
      </c>
      <c r="C4" s="35"/>
      <c r="D4" s="36"/>
      <c r="E4" s="37"/>
      <c r="F4" s="37"/>
      <c r="G4" s="38"/>
    </row>
    <row r="5" spans="2:11" ht="21.95" customHeight="1">
      <c r="B5" s="39"/>
      <c r="C5" s="40"/>
      <c r="D5" s="41" t="s">
        <v>62</v>
      </c>
      <c r="E5" s="42" t="s">
        <v>63</v>
      </c>
      <c r="F5" s="43"/>
      <c r="G5" s="44" t="s">
        <v>180</v>
      </c>
    </row>
    <row r="6" spans="2:11" ht="21.95" customHeight="1">
      <c r="B6" s="39"/>
      <c r="C6" s="39"/>
      <c r="D6" s="45" t="s">
        <v>65</v>
      </c>
      <c r="E6" s="42" t="s">
        <v>181</v>
      </c>
      <c r="F6" s="43"/>
      <c r="G6" s="44" t="s">
        <v>182</v>
      </c>
    </row>
    <row r="7" spans="2:11" ht="21.95" customHeight="1">
      <c r="B7" s="39"/>
      <c r="C7" s="39"/>
      <c r="D7" s="45" t="s">
        <v>68</v>
      </c>
      <c r="E7" s="42">
        <v>1.3</v>
      </c>
      <c r="F7" s="43"/>
      <c r="G7" s="46"/>
    </row>
    <row r="8" spans="2:11" ht="27.75" customHeight="1">
      <c r="B8" s="47"/>
      <c r="C8" s="47"/>
      <c r="D8" s="48" t="s">
        <v>69</v>
      </c>
      <c r="E8" s="49">
        <v>1</v>
      </c>
      <c r="F8" s="49"/>
      <c r="G8" s="46" t="s">
        <v>70</v>
      </c>
    </row>
    <row r="9" spans="2:11" ht="21.95" customHeight="1">
      <c r="B9" s="47"/>
      <c r="C9" s="47"/>
      <c r="D9" s="50" t="s">
        <v>71</v>
      </c>
      <c r="E9" s="622">
        <v>1.675</v>
      </c>
      <c r="F9" s="51"/>
      <c r="G9" s="48" t="s">
        <v>72</v>
      </c>
    </row>
    <row r="10" spans="2:11" ht="21.95" customHeight="1">
      <c r="B10" s="36" t="s">
        <v>73</v>
      </c>
      <c r="C10" s="36"/>
      <c r="D10" s="52"/>
      <c r="E10" s="53"/>
      <c r="F10" s="53"/>
      <c r="G10" s="52"/>
    </row>
    <row r="11" spans="2:11" s="58" customFormat="1" ht="21.95" customHeight="1">
      <c r="B11" s="39"/>
      <c r="C11" s="54" t="s">
        <v>302</v>
      </c>
      <c r="D11" s="55" t="s">
        <v>74</v>
      </c>
      <c r="E11" s="57">
        <f>ROUND(3600*E12*E13*E8*E14/E16,2)</f>
        <v>61.74</v>
      </c>
      <c r="F11" s="57" t="s">
        <v>297</v>
      </c>
      <c r="G11" s="55" t="s">
        <v>75</v>
      </c>
    </row>
    <row r="12" spans="2:11" ht="21.95" customHeight="1">
      <c r="B12" s="39"/>
      <c r="C12" s="54" t="s">
        <v>303</v>
      </c>
      <c r="D12" s="45" t="s">
        <v>76</v>
      </c>
      <c r="E12" s="59">
        <v>0.7</v>
      </c>
      <c r="F12" s="60"/>
      <c r="G12" s="44" t="s">
        <v>77</v>
      </c>
    </row>
    <row r="13" spans="2:11" ht="21.95" customHeight="1">
      <c r="B13" s="39"/>
      <c r="C13" s="61" t="s">
        <v>78</v>
      </c>
      <c r="D13" s="45" t="s">
        <v>79</v>
      </c>
      <c r="E13" s="59">
        <v>0.7</v>
      </c>
      <c r="F13" s="60"/>
      <c r="G13" s="44" t="s">
        <v>77</v>
      </c>
      <c r="J13" s="31" t="s">
        <v>1010</v>
      </c>
      <c r="K13" s="31">
        <v>0.75</v>
      </c>
    </row>
    <row r="14" spans="2:11" ht="21.95" customHeight="1">
      <c r="B14" s="39"/>
      <c r="C14" s="62" t="s">
        <v>80</v>
      </c>
      <c r="D14" s="45" t="s">
        <v>81</v>
      </c>
      <c r="E14" s="688">
        <f>(K13+K14)/2</f>
        <v>0.7</v>
      </c>
      <c r="F14" s="60"/>
      <c r="G14" s="44" t="s">
        <v>77</v>
      </c>
      <c r="H14" s="31" t="s">
        <v>1008</v>
      </c>
      <c r="I14" s="31" t="s">
        <v>1009</v>
      </c>
      <c r="J14" s="31" t="s">
        <v>1011</v>
      </c>
      <c r="K14" s="31">
        <v>0.65</v>
      </c>
    </row>
    <row r="15" spans="2:11" ht="21.95" customHeight="1">
      <c r="B15" s="39"/>
      <c r="C15" s="61" t="s">
        <v>82</v>
      </c>
      <c r="D15" s="50" t="s">
        <v>83</v>
      </c>
      <c r="E15" s="63">
        <v>135</v>
      </c>
      <c r="F15" s="64"/>
      <c r="G15" s="48" t="s">
        <v>77</v>
      </c>
    </row>
    <row r="16" spans="2:11" ht="21.95" customHeight="1">
      <c r="B16" s="65"/>
      <c r="C16" s="66" t="s">
        <v>85</v>
      </c>
      <c r="D16" s="67" t="s">
        <v>86</v>
      </c>
      <c r="E16" s="68">
        <v>20</v>
      </c>
      <c r="F16" s="69"/>
      <c r="G16" s="70" t="s">
        <v>77</v>
      </c>
    </row>
    <row r="18" spans="2:7" ht="21.95" customHeight="1">
      <c r="B18" s="1514" t="s">
        <v>57</v>
      </c>
      <c r="C18" s="1514"/>
      <c r="D18" s="32" t="s">
        <v>87</v>
      </c>
      <c r="E18" s="72" t="s">
        <v>206</v>
      </c>
      <c r="F18" s="72" t="s">
        <v>88</v>
      </c>
      <c r="G18" s="32" t="s">
        <v>60</v>
      </c>
    </row>
    <row r="19" spans="2:7" ht="21.95" customHeight="1">
      <c r="B19" s="1517" t="s">
        <v>89</v>
      </c>
      <c r="C19" s="1517"/>
      <c r="D19" s="73">
        <f>SUM(D20:D22)</f>
        <v>103725</v>
      </c>
      <c r="E19" s="283"/>
      <c r="F19" s="73">
        <f>SUM(F20:F22)</f>
        <v>1678</v>
      </c>
      <c r="G19" s="40"/>
    </row>
    <row r="20" spans="2:7" ht="21.95" customHeight="1">
      <c r="B20" s="1509" t="s">
        <v>90</v>
      </c>
      <c r="C20" s="1509"/>
      <c r="D20" s="299">
        <f>'중기사용료 (총괄)'!I9</f>
        <v>59020</v>
      </c>
      <c r="E20" s="57">
        <f>E11</f>
        <v>61.74</v>
      </c>
      <c r="F20" s="76">
        <f>INT(D20/E20)</f>
        <v>955</v>
      </c>
      <c r="G20" s="39"/>
    </row>
    <row r="21" spans="2:7" ht="21.95" customHeight="1">
      <c r="B21" s="1509" t="s">
        <v>91</v>
      </c>
      <c r="C21" s="1509"/>
      <c r="D21" s="299">
        <f>'중기사용료 (총괄)'!J8</f>
        <v>20704</v>
      </c>
      <c r="E21" s="57">
        <f>E20</f>
        <v>61.74</v>
      </c>
      <c r="F21" s="76">
        <f>INT(D21/E21)</f>
        <v>335</v>
      </c>
      <c r="G21" s="39"/>
    </row>
    <row r="22" spans="2:7" ht="21.95" customHeight="1">
      <c r="B22" s="1520" t="s">
        <v>92</v>
      </c>
      <c r="C22" s="1520"/>
      <c r="D22" s="300">
        <f>'중기사용료 (총괄)'!K8</f>
        <v>24001</v>
      </c>
      <c r="E22" s="77">
        <f>E21</f>
        <v>61.74</v>
      </c>
      <c r="F22" s="78">
        <f>INT(D22/E22)</f>
        <v>388</v>
      </c>
      <c r="G22" s="65"/>
    </row>
  </sheetData>
  <sheetProtection formatCells="0" insertColumns="0"/>
  <mergeCells count="6">
    <mergeCell ref="B22:C22"/>
    <mergeCell ref="B2:G2"/>
    <mergeCell ref="B18:C18"/>
    <mergeCell ref="B19:C19"/>
    <mergeCell ref="B20:C20"/>
    <mergeCell ref="B21:C21"/>
  </mergeCells>
  <phoneticPr fontId="5" type="noConversion"/>
  <printOptions horizontalCentered="1"/>
  <pageMargins left="0.11811023622047245" right="0.23622047244094491" top="0.97" bottom="0.42" header="0.51181102362204722" footer="0.28999999999999998"/>
  <pageSetup paperSize="9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B2:K22"/>
  <sheetViews>
    <sheetView showGridLines="0" showZeros="0" view="pageBreakPreview" zoomScale="80" zoomScaleNormal="100" zoomScaleSheetLayoutView="80" workbookViewId="0">
      <selection activeCell="B3" sqref="B3:B4"/>
    </sheetView>
  </sheetViews>
  <sheetFormatPr defaultColWidth="13.109375" defaultRowHeight="21.95" customHeight="1"/>
  <cols>
    <col min="1" max="1" width="13.109375" style="31" customWidth="1"/>
    <col min="2" max="2" width="7.77734375" style="31" bestFit="1" customWidth="1"/>
    <col min="3" max="3" width="7.77734375" style="31" customWidth="1"/>
    <col min="4" max="4" width="21.77734375" style="31" bestFit="1" customWidth="1"/>
    <col min="5" max="6" width="25.21875" style="71" customWidth="1"/>
    <col min="7" max="7" width="30.6640625" style="31" bestFit="1" customWidth="1"/>
    <col min="8" max="8" width="15.6640625" style="31" bestFit="1" customWidth="1"/>
    <col min="9" max="16384" width="13.109375" style="31"/>
  </cols>
  <sheetData>
    <row r="2" spans="2:11" ht="35.1" customHeight="1">
      <c r="B2" s="1542" t="s">
        <v>1287</v>
      </c>
      <c r="C2" s="1542"/>
      <c r="D2" s="1542"/>
      <c r="E2" s="1542"/>
      <c r="F2" s="1542"/>
      <c r="G2" s="1542"/>
    </row>
    <row r="3" spans="2:11" ht="21.95" customHeight="1">
      <c r="B3" s="32" t="s">
        <v>55</v>
      </c>
      <c r="C3" s="32" t="s">
        <v>56</v>
      </c>
      <c r="D3" s="32" t="s">
        <v>57</v>
      </c>
      <c r="E3" s="33" t="s">
        <v>58</v>
      </c>
      <c r="F3" s="34" t="s">
        <v>59</v>
      </c>
      <c r="G3" s="32" t="s">
        <v>60</v>
      </c>
    </row>
    <row r="4" spans="2:11" ht="21.95" customHeight="1">
      <c r="B4" s="35" t="s">
        <v>61</v>
      </c>
      <c r="C4" s="35"/>
      <c r="D4" s="36"/>
      <c r="E4" s="37"/>
      <c r="F4" s="37"/>
      <c r="G4" s="38"/>
    </row>
    <row r="5" spans="2:11" ht="21.95" customHeight="1">
      <c r="B5" s="39"/>
      <c r="C5" s="40"/>
      <c r="D5" s="41" t="s">
        <v>62</v>
      </c>
      <c r="E5" s="42" t="s">
        <v>63</v>
      </c>
      <c r="F5" s="43"/>
      <c r="G5" s="44" t="s">
        <v>180</v>
      </c>
    </row>
    <row r="6" spans="2:11" ht="21.95" customHeight="1">
      <c r="B6" s="39"/>
      <c r="C6" s="39"/>
      <c r="D6" s="45" t="s">
        <v>65</v>
      </c>
      <c r="E6" s="42" t="s">
        <v>181</v>
      </c>
      <c r="F6" s="43"/>
      <c r="G6" s="44" t="s">
        <v>182</v>
      </c>
    </row>
    <row r="7" spans="2:11" ht="21.95" customHeight="1">
      <c r="B7" s="39"/>
      <c r="C7" s="39"/>
      <c r="D7" s="45" t="s">
        <v>68</v>
      </c>
      <c r="E7" s="42">
        <v>1.3</v>
      </c>
      <c r="F7" s="43"/>
      <c r="G7" s="46"/>
    </row>
    <row r="8" spans="2:11" ht="27.75" customHeight="1">
      <c r="B8" s="47"/>
      <c r="C8" s="47"/>
      <c r="D8" s="48" t="s">
        <v>69</v>
      </c>
      <c r="E8" s="49">
        <v>1</v>
      </c>
      <c r="F8" s="49"/>
      <c r="G8" s="46" t="s">
        <v>70</v>
      </c>
    </row>
    <row r="9" spans="2:11" ht="21.95" customHeight="1">
      <c r="B9" s="47"/>
      <c r="C9" s="47"/>
      <c r="D9" s="50" t="s">
        <v>71</v>
      </c>
      <c r="E9" s="622">
        <v>1.675</v>
      </c>
      <c r="F9" s="51"/>
      <c r="G9" s="48" t="s">
        <v>72</v>
      </c>
    </row>
    <row r="10" spans="2:11" ht="21.95" customHeight="1">
      <c r="B10" s="36" t="s">
        <v>1288</v>
      </c>
      <c r="C10" s="36"/>
      <c r="D10" s="52"/>
      <c r="E10" s="53"/>
      <c r="F10" s="53"/>
      <c r="G10" s="52" t="s">
        <v>1289</v>
      </c>
    </row>
    <row r="11" spans="2:11" s="58" customFormat="1" ht="21.95" customHeight="1">
      <c r="B11" s="39"/>
      <c r="C11" s="54" t="s">
        <v>302</v>
      </c>
      <c r="D11" s="55" t="s">
        <v>74</v>
      </c>
      <c r="E11" s="57">
        <f>ROUND(1000*E12*E13*E14*E15*E8/E16,2)</f>
        <v>19.5</v>
      </c>
      <c r="F11" s="57" t="s">
        <v>1295</v>
      </c>
      <c r="G11" s="55" t="s">
        <v>1296</v>
      </c>
    </row>
    <row r="12" spans="2:11" ht="21.95" customHeight="1">
      <c r="B12" s="39"/>
      <c r="C12" s="54" t="s">
        <v>303</v>
      </c>
      <c r="D12" s="45" t="s">
        <v>1290</v>
      </c>
      <c r="E12" s="59">
        <v>1</v>
      </c>
      <c r="F12" s="60"/>
      <c r="G12" s="44" t="s">
        <v>77</v>
      </c>
    </row>
    <row r="13" spans="2:11" ht="21.95" customHeight="1">
      <c r="B13" s="39"/>
      <c r="C13" s="61" t="s">
        <v>78</v>
      </c>
      <c r="D13" s="45" t="s">
        <v>1291</v>
      </c>
      <c r="E13" s="59">
        <v>0.65</v>
      </c>
      <c r="F13" s="60"/>
      <c r="G13" s="44" t="s">
        <v>77</v>
      </c>
      <c r="J13" s="31" t="s">
        <v>1010</v>
      </c>
      <c r="K13" s="31">
        <v>0.75</v>
      </c>
    </row>
    <row r="14" spans="2:11" ht="21.95" customHeight="1">
      <c r="B14" s="39"/>
      <c r="C14" s="62" t="s">
        <v>80</v>
      </c>
      <c r="D14" s="45" t="s">
        <v>1294</v>
      </c>
      <c r="E14" s="688">
        <v>0.3</v>
      </c>
      <c r="F14" s="60"/>
      <c r="G14" s="44" t="s">
        <v>77</v>
      </c>
      <c r="H14" s="31" t="s">
        <v>1008</v>
      </c>
      <c r="I14" s="31" t="s">
        <v>1009</v>
      </c>
      <c r="J14" s="31" t="s">
        <v>1011</v>
      </c>
      <c r="K14" s="31">
        <v>0.65</v>
      </c>
    </row>
    <row r="15" spans="2:11" ht="21.95" customHeight="1">
      <c r="B15" s="39"/>
      <c r="C15" s="61" t="s">
        <v>82</v>
      </c>
      <c r="D15" s="50" t="s">
        <v>1292</v>
      </c>
      <c r="E15" s="63">
        <v>0.6</v>
      </c>
      <c r="F15" s="64"/>
      <c r="G15" s="48" t="s">
        <v>77</v>
      </c>
    </row>
    <row r="16" spans="2:11" ht="21.95" customHeight="1">
      <c r="B16" s="65"/>
      <c r="C16" s="66" t="s">
        <v>85</v>
      </c>
      <c r="D16" s="67" t="s">
        <v>1293</v>
      </c>
      <c r="E16" s="68">
        <v>6</v>
      </c>
      <c r="F16" s="69"/>
      <c r="G16" s="70" t="s">
        <v>77</v>
      </c>
    </row>
    <row r="18" spans="2:7" ht="21.95" customHeight="1">
      <c r="B18" s="1514" t="s">
        <v>57</v>
      </c>
      <c r="C18" s="1514"/>
      <c r="D18" s="32" t="s">
        <v>87</v>
      </c>
      <c r="E18" s="72" t="s">
        <v>206</v>
      </c>
      <c r="F18" s="72" t="s">
        <v>88</v>
      </c>
      <c r="G18" s="32" t="s">
        <v>60</v>
      </c>
    </row>
    <row r="19" spans="2:7" ht="21.95" customHeight="1">
      <c r="B19" s="1517" t="s">
        <v>89</v>
      </c>
      <c r="C19" s="1517"/>
      <c r="D19" s="73">
        <f>SUM(D20:D22)</f>
        <v>41786</v>
      </c>
      <c r="E19" s="283"/>
      <c r="F19" s="73">
        <f>SUM(F20:F22)</f>
        <v>2141</v>
      </c>
      <c r="G19" s="40"/>
    </row>
    <row r="20" spans="2:7" ht="21.95" customHeight="1">
      <c r="B20" s="1509" t="s">
        <v>90</v>
      </c>
      <c r="C20" s="1509"/>
      <c r="D20" s="299">
        <f>'중기사용료 (총괄)'!I16</f>
        <v>36248</v>
      </c>
      <c r="E20" s="57">
        <f>E11</f>
        <v>19.5</v>
      </c>
      <c r="F20" s="76">
        <f>INT(D20/E20)</f>
        <v>1858</v>
      </c>
      <c r="G20" s="39"/>
    </row>
    <row r="21" spans="2:7" ht="21.95" customHeight="1">
      <c r="B21" s="1509" t="s">
        <v>91</v>
      </c>
      <c r="C21" s="1509"/>
      <c r="D21" s="299">
        <f>'중기사용료 (총괄)'!J16</f>
        <v>3636</v>
      </c>
      <c r="E21" s="57">
        <f>E20</f>
        <v>19.5</v>
      </c>
      <c r="F21" s="76">
        <f>INT(D21/E21)</f>
        <v>186</v>
      </c>
      <c r="G21" s="39"/>
    </row>
    <row r="22" spans="2:7" ht="21.95" customHeight="1">
      <c r="B22" s="1520" t="s">
        <v>92</v>
      </c>
      <c r="C22" s="1520"/>
      <c r="D22" s="300">
        <f>'중기사용료 (총괄)'!K16</f>
        <v>1902</v>
      </c>
      <c r="E22" s="77">
        <f>E21</f>
        <v>19.5</v>
      </c>
      <c r="F22" s="78">
        <f>INT(D22/E22)</f>
        <v>97</v>
      </c>
      <c r="G22" s="65"/>
    </row>
  </sheetData>
  <sheetProtection formatCells="0" insertColumns="0"/>
  <mergeCells count="6">
    <mergeCell ref="B22:C22"/>
    <mergeCell ref="B2:G2"/>
    <mergeCell ref="B18:C18"/>
    <mergeCell ref="B19:C19"/>
    <mergeCell ref="B20:C20"/>
    <mergeCell ref="B21:C21"/>
  </mergeCells>
  <phoneticPr fontId="5" type="noConversion"/>
  <printOptions horizontalCentered="1"/>
  <pageMargins left="0.11811023622047245" right="0.23622047244094491" top="0.97" bottom="0.42" header="0.51181102362204722" footer="0.28999999999999998"/>
  <pageSetup paperSize="9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B2:K22"/>
  <sheetViews>
    <sheetView showGridLines="0" showZeros="0" view="pageBreakPreview" zoomScale="80" zoomScaleNormal="100" zoomScaleSheetLayoutView="80" workbookViewId="0">
      <selection activeCell="B3" sqref="B3:B4"/>
    </sheetView>
  </sheetViews>
  <sheetFormatPr defaultColWidth="13.109375" defaultRowHeight="21.95" customHeight="1"/>
  <cols>
    <col min="1" max="1" width="13.109375" style="31" customWidth="1"/>
    <col min="2" max="2" width="7.77734375" style="31" bestFit="1" customWidth="1"/>
    <col min="3" max="3" width="7.77734375" style="31" customWidth="1"/>
    <col min="4" max="4" width="21.77734375" style="31" bestFit="1" customWidth="1"/>
    <col min="5" max="6" width="25.21875" style="71" customWidth="1"/>
    <col min="7" max="7" width="30.6640625" style="31" bestFit="1" customWidth="1"/>
    <col min="8" max="8" width="15.6640625" style="31" bestFit="1" customWidth="1"/>
    <col min="9" max="16384" width="13.109375" style="31"/>
  </cols>
  <sheetData>
    <row r="2" spans="2:11" ht="35.1" customHeight="1">
      <c r="B2" s="1542" t="s">
        <v>1307</v>
      </c>
      <c r="C2" s="1542"/>
      <c r="D2" s="1542"/>
      <c r="E2" s="1542"/>
      <c r="F2" s="1542"/>
      <c r="G2" s="1542"/>
    </row>
    <row r="3" spans="2:11" ht="21.95" customHeight="1">
      <c r="B3" s="32" t="s">
        <v>55</v>
      </c>
      <c r="C3" s="32" t="s">
        <v>56</v>
      </c>
      <c r="D3" s="32" t="s">
        <v>57</v>
      </c>
      <c r="E3" s="33" t="s">
        <v>58</v>
      </c>
      <c r="F3" s="34" t="s">
        <v>59</v>
      </c>
      <c r="G3" s="32" t="s">
        <v>60</v>
      </c>
    </row>
    <row r="4" spans="2:11" ht="21.95" customHeight="1">
      <c r="B4" s="35" t="s">
        <v>61</v>
      </c>
      <c r="C4" s="35"/>
      <c r="D4" s="36"/>
      <c r="E4" s="37"/>
      <c r="F4" s="37"/>
      <c r="G4" s="38"/>
    </row>
    <row r="5" spans="2:11" ht="21.95" customHeight="1">
      <c r="B5" s="39"/>
      <c r="C5" s="40"/>
      <c r="D5" s="41" t="s">
        <v>62</v>
      </c>
      <c r="E5" s="42" t="s">
        <v>63</v>
      </c>
      <c r="F5" s="43"/>
      <c r="G5" s="44" t="s">
        <v>64</v>
      </c>
    </row>
    <row r="6" spans="2:11" ht="21.95" customHeight="1">
      <c r="B6" s="39"/>
      <c r="C6" s="39"/>
      <c r="D6" s="45" t="s">
        <v>65</v>
      </c>
      <c r="E6" s="42" t="s">
        <v>66</v>
      </c>
      <c r="F6" s="43"/>
      <c r="G6" s="44" t="s">
        <v>67</v>
      </c>
    </row>
    <row r="7" spans="2:11" ht="21.95" customHeight="1">
      <c r="B7" s="39"/>
      <c r="C7" s="39"/>
      <c r="D7" s="45" t="s">
        <v>68</v>
      </c>
      <c r="E7" s="42">
        <v>1.3</v>
      </c>
      <c r="F7" s="43"/>
      <c r="G7" s="46"/>
    </row>
    <row r="8" spans="2:11" ht="29.25" customHeight="1">
      <c r="B8" s="47"/>
      <c r="C8" s="47"/>
      <c r="D8" s="48" t="s">
        <v>69</v>
      </c>
      <c r="E8" s="49">
        <f>ROUND(1/E7,3)</f>
        <v>0.76900000000000002</v>
      </c>
      <c r="F8" s="49"/>
      <c r="G8" s="46" t="s">
        <v>70</v>
      </c>
    </row>
    <row r="9" spans="2:11" ht="21.95" customHeight="1">
      <c r="B9" s="47"/>
      <c r="C9" s="47"/>
      <c r="D9" s="50" t="s">
        <v>71</v>
      </c>
      <c r="E9" s="622">
        <v>1.675</v>
      </c>
      <c r="F9" s="51"/>
      <c r="G9" s="48" t="s">
        <v>72</v>
      </c>
    </row>
    <row r="10" spans="2:11" ht="21.95" customHeight="1">
      <c r="B10" s="36" t="s">
        <v>73</v>
      </c>
      <c r="C10" s="36"/>
      <c r="D10" s="52"/>
      <c r="E10" s="53"/>
      <c r="F10" s="53"/>
      <c r="G10" s="52"/>
    </row>
    <row r="11" spans="2:11" s="58" customFormat="1" ht="21.95" customHeight="1">
      <c r="B11" s="39"/>
      <c r="C11" s="54" t="s">
        <v>302</v>
      </c>
      <c r="D11" s="55" t="s">
        <v>74</v>
      </c>
      <c r="E11" s="56">
        <f>ROUND(3600*E12*E13*E8*E14/E16,2)</f>
        <v>44.09</v>
      </c>
      <c r="F11" s="57" t="s">
        <v>297</v>
      </c>
      <c r="G11" s="55" t="s">
        <v>75</v>
      </c>
    </row>
    <row r="12" spans="2:11" ht="21.95" customHeight="1">
      <c r="B12" s="39"/>
      <c r="C12" s="54" t="s">
        <v>303</v>
      </c>
      <c r="D12" s="45" t="s">
        <v>76</v>
      </c>
      <c r="E12" s="59">
        <v>0.7</v>
      </c>
      <c r="F12" s="60"/>
      <c r="G12" s="44" t="s">
        <v>77</v>
      </c>
    </row>
    <row r="13" spans="2:11" ht="21.95" customHeight="1">
      <c r="B13" s="39"/>
      <c r="C13" s="61" t="s">
        <v>78</v>
      </c>
      <c r="D13" s="45" t="s">
        <v>79</v>
      </c>
      <c r="E13" s="59">
        <v>0.7</v>
      </c>
      <c r="F13" s="60"/>
      <c r="G13" s="44" t="s">
        <v>77</v>
      </c>
      <c r="J13" s="31" t="s">
        <v>1010</v>
      </c>
      <c r="K13" s="31">
        <v>0.7</v>
      </c>
    </row>
    <row r="14" spans="2:11" ht="21.95" customHeight="1">
      <c r="B14" s="39"/>
      <c r="C14" s="62" t="s">
        <v>80</v>
      </c>
      <c r="D14" s="45" t="s">
        <v>81</v>
      </c>
      <c r="E14" s="688">
        <f>(K13+K14)/2</f>
        <v>0.64999999999999991</v>
      </c>
      <c r="F14" s="60"/>
      <c r="G14" s="44" t="s">
        <v>77</v>
      </c>
      <c r="H14" s="31" t="s">
        <v>66</v>
      </c>
      <c r="I14" s="31" t="s">
        <v>1009</v>
      </c>
      <c r="J14" s="31" t="s">
        <v>1011</v>
      </c>
      <c r="K14" s="31">
        <v>0.6</v>
      </c>
    </row>
    <row r="15" spans="2:11" ht="21.95" customHeight="1">
      <c r="B15" s="39"/>
      <c r="C15" s="61" t="s">
        <v>82</v>
      </c>
      <c r="D15" s="50" t="s">
        <v>83</v>
      </c>
      <c r="E15" s="63">
        <v>135</v>
      </c>
      <c r="F15" s="64"/>
      <c r="G15" s="48" t="s">
        <v>84</v>
      </c>
    </row>
    <row r="16" spans="2:11" ht="21.95" customHeight="1">
      <c r="B16" s="65"/>
      <c r="C16" s="66" t="s">
        <v>85</v>
      </c>
      <c r="D16" s="67" t="s">
        <v>86</v>
      </c>
      <c r="E16" s="68">
        <v>20</v>
      </c>
      <c r="F16" s="69"/>
      <c r="G16" s="70" t="s">
        <v>77</v>
      </c>
    </row>
    <row r="18" spans="2:7" ht="21.95" customHeight="1">
      <c r="B18" s="1514" t="s">
        <v>57</v>
      </c>
      <c r="C18" s="1514"/>
      <c r="D18" s="32" t="s">
        <v>87</v>
      </c>
      <c r="E18" s="72" t="s">
        <v>41</v>
      </c>
      <c r="F18" s="72" t="s">
        <v>88</v>
      </c>
      <c r="G18" s="32" t="s">
        <v>60</v>
      </c>
    </row>
    <row r="19" spans="2:7" ht="21.95" customHeight="1">
      <c r="B19" s="1517" t="s">
        <v>89</v>
      </c>
      <c r="C19" s="1517"/>
      <c r="D19" s="73">
        <f>SUM(D20:D22)</f>
        <v>103725</v>
      </c>
      <c r="E19" s="74"/>
      <c r="F19" s="73">
        <f>SUM(F20:F22)</f>
        <v>2351</v>
      </c>
      <c r="G19" s="73"/>
    </row>
    <row r="20" spans="2:7" ht="21.95" customHeight="1">
      <c r="B20" s="1509" t="s">
        <v>90</v>
      </c>
      <c r="C20" s="1509"/>
      <c r="D20" s="74">
        <f>'중기사용료 (총괄)'!I8</f>
        <v>59020</v>
      </c>
      <c r="E20" s="57">
        <f>E11</f>
        <v>44.09</v>
      </c>
      <c r="F20" s="74">
        <f>INT(D20/E20)</f>
        <v>1338</v>
      </c>
      <c r="G20" s="75"/>
    </row>
    <row r="21" spans="2:7" ht="21.95" customHeight="1">
      <c r="B21" s="1509" t="s">
        <v>91</v>
      </c>
      <c r="C21" s="1509"/>
      <c r="D21" s="74">
        <f>'중기사용료 (총괄)'!J8</f>
        <v>20704</v>
      </c>
      <c r="E21" s="57">
        <f>E20</f>
        <v>44.09</v>
      </c>
      <c r="F21" s="76">
        <f>INT(D21/E21)</f>
        <v>469</v>
      </c>
      <c r="G21" s="57"/>
    </row>
    <row r="22" spans="2:7" ht="21.95" customHeight="1">
      <c r="B22" s="1520" t="s">
        <v>92</v>
      </c>
      <c r="C22" s="1520"/>
      <c r="D22" s="502">
        <f>'중기사용료 (총괄)'!K8</f>
        <v>24001</v>
      </c>
      <c r="E22" s="77">
        <f>E21</f>
        <v>44.09</v>
      </c>
      <c r="F22" s="78">
        <f>INT(D22/E22)</f>
        <v>544</v>
      </c>
      <c r="G22" s="78"/>
    </row>
  </sheetData>
  <sheetProtection formatCells="0" insertColumns="0"/>
  <mergeCells count="6">
    <mergeCell ref="B22:C22"/>
    <mergeCell ref="B2:G2"/>
    <mergeCell ref="B18:C18"/>
    <mergeCell ref="B19:C19"/>
    <mergeCell ref="B20:C20"/>
    <mergeCell ref="B21:C21"/>
  </mergeCells>
  <phoneticPr fontId="5" type="noConversion"/>
  <printOptions horizontalCentered="1"/>
  <pageMargins left="0.11811023622047245" right="0.23622047244094491" top="1" bottom="0.4" header="0.51181102362204722" footer="0.23622047244094491"/>
  <pageSetup paperSize="9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B2:K64"/>
  <sheetViews>
    <sheetView showGridLines="0" showZeros="0" view="pageBreakPreview" topLeftCell="A37" zoomScale="80" zoomScaleNormal="100" zoomScaleSheetLayoutView="80" workbookViewId="0">
      <selection activeCell="B3" sqref="B3:B4"/>
    </sheetView>
  </sheetViews>
  <sheetFormatPr defaultColWidth="13.109375" defaultRowHeight="21.95" customHeight="1"/>
  <cols>
    <col min="1" max="1" width="13.109375" style="31" customWidth="1"/>
    <col min="2" max="2" width="7.77734375" style="31" bestFit="1" customWidth="1"/>
    <col min="3" max="3" width="7.77734375" style="31" customWidth="1"/>
    <col min="4" max="4" width="21.77734375" style="31" bestFit="1" customWidth="1"/>
    <col min="5" max="6" width="25.21875" style="71" customWidth="1"/>
    <col min="7" max="7" width="30.6640625" style="31" bestFit="1" customWidth="1"/>
    <col min="8" max="8" width="15.6640625" style="31" bestFit="1" customWidth="1"/>
    <col min="9" max="16384" width="13.109375" style="31"/>
  </cols>
  <sheetData>
    <row r="2" spans="2:11" ht="35.1" customHeight="1">
      <c r="B2" s="1542" t="s">
        <v>1306</v>
      </c>
      <c r="C2" s="1542"/>
      <c r="D2" s="1542"/>
      <c r="E2" s="1542"/>
      <c r="F2" s="1542"/>
      <c r="G2" s="1542"/>
    </row>
    <row r="3" spans="2:11" ht="21.95" customHeight="1">
      <c r="B3" s="32" t="s">
        <v>55</v>
      </c>
      <c r="C3" s="32" t="s">
        <v>56</v>
      </c>
      <c r="D3" s="32" t="s">
        <v>57</v>
      </c>
      <c r="E3" s="33" t="s">
        <v>58</v>
      </c>
      <c r="F3" s="34" t="s">
        <v>59</v>
      </c>
      <c r="G3" s="32" t="s">
        <v>60</v>
      </c>
    </row>
    <row r="4" spans="2:11" ht="21.95" customHeight="1">
      <c r="B4" s="35" t="s">
        <v>61</v>
      </c>
      <c r="C4" s="35"/>
      <c r="D4" s="36"/>
      <c r="E4" s="37"/>
      <c r="F4" s="37"/>
      <c r="G4" s="38"/>
    </row>
    <row r="5" spans="2:11" ht="21.95" customHeight="1">
      <c r="B5" s="39"/>
      <c r="C5" s="40"/>
      <c r="D5" s="41" t="s">
        <v>62</v>
      </c>
      <c r="E5" s="42" t="s">
        <v>63</v>
      </c>
      <c r="F5" s="43"/>
      <c r="G5" s="44" t="s">
        <v>64</v>
      </c>
    </row>
    <row r="6" spans="2:11" ht="21.95" customHeight="1">
      <c r="B6" s="39"/>
      <c r="C6" s="39"/>
      <c r="D6" s="45" t="s">
        <v>65</v>
      </c>
      <c r="E6" s="42" t="s">
        <v>66</v>
      </c>
      <c r="F6" s="43"/>
      <c r="G6" s="44" t="s">
        <v>67</v>
      </c>
    </row>
    <row r="7" spans="2:11" ht="21.95" customHeight="1">
      <c r="B7" s="39"/>
      <c r="C7" s="39"/>
      <c r="D7" s="45" t="s">
        <v>68</v>
      </c>
      <c r="E7" s="42">
        <v>1.3</v>
      </c>
      <c r="F7" s="43"/>
      <c r="G7" s="46"/>
    </row>
    <row r="8" spans="2:11" ht="29.25" customHeight="1">
      <c r="B8" s="47"/>
      <c r="C8" s="47"/>
      <c r="D8" s="48" t="s">
        <v>69</v>
      </c>
      <c r="E8" s="49">
        <v>1</v>
      </c>
      <c r="F8" s="49"/>
      <c r="G8" s="46" t="s">
        <v>70</v>
      </c>
    </row>
    <row r="9" spans="2:11" ht="21.95" customHeight="1">
      <c r="B9" s="47"/>
      <c r="C9" s="47"/>
      <c r="D9" s="50" t="s">
        <v>71</v>
      </c>
      <c r="E9" s="622">
        <v>1.675</v>
      </c>
      <c r="F9" s="51"/>
      <c r="G9" s="48" t="s">
        <v>72</v>
      </c>
    </row>
    <row r="10" spans="2:11" ht="21.95" customHeight="1">
      <c r="B10" s="36" t="s">
        <v>73</v>
      </c>
      <c r="C10" s="36"/>
      <c r="D10" s="52"/>
      <c r="E10" s="53"/>
      <c r="F10" s="53"/>
      <c r="G10" s="52"/>
    </row>
    <row r="11" spans="2:11" s="58" customFormat="1" ht="21.95" customHeight="1">
      <c r="B11" s="39"/>
      <c r="C11" s="54" t="s">
        <v>302</v>
      </c>
      <c r="D11" s="55" t="s">
        <v>74</v>
      </c>
      <c r="E11" s="56">
        <f>ROUND(3600*E12*E13*E8*E14/E16,2)</f>
        <v>61.74</v>
      </c>
      <c r="F11" s="57" t="s">
        <v>297</v>
      </c>
      <c r="G11" s="55" t="s">
        <v>75</v>
      </c>
    </row>
    <row r="12" spans="2:11" ht="21.95" customHeight="1">
      <c r="B12" s="39"/>
      <c r="C12" s="54" t="s">
        <v>303</v>
      </c>
      <c r="D12" s="45" t="s">
        <v>76</v>
      </c>
      <c r="E12" s="59">
        <v>0.7</v>
      </c>
      <c r="F12" s="60"/>
      <c r="G12" s="44" t="s">
        <v>77</v>
      </c>
    </row>
    <row r="13" spans="2:11" ht="21.95" customHeight="1">
      <c r="B13" s="39"/>
      <c r="C13" s="61" t="s">
        <v>78</v>
      </c>
      <c r="D13" s="45" t="s">
        <v>79</v>
      </c>
      <c r="E13" s="59">
        <v>0.7</v>
      </c>
      <c r="F13" s="60"/>
      <c r="G13" s="44" t="s">
        <v>77</v>
      </c>
      <c r="J13" s="31" t="s">
        <v>1010</v>
      </c>
      <c r="K13" s="31">
        <v>0.75</v>
      </c>
    </row>
    <row r="14" spans="2:11" ht="21.95" customHeight="1">
      <c r="B14" s="39"/>
      <c r="C14" s="62" t="s">
        <v>80</v>
      </c>
      <c r="D14" s="45" t="s">
        <v>81</v>
      </c>
      <c r="E14" s="688">
        <f>(K13+K14)/2</f>
        <v>0.7</v>
      </c>
      <c r="F14" s="60"/>
      <c r="G14" s="44" t="s">
        <v>77</v>
      </c>
      <c r="H14" s="31" t="s">
        <v>1008</v>
      </c>
      <c r="I14" s="31" t="s">
        <v>1009</v>
      </c>
      <c r="J14" s="31" t="s">
        <v>1011</v>
      </c>
      <c r="K14" s="31">
        <v>0.65</v>
      </c>
    </row>
    <row r="15" spans="2:11" ht="21.95" customHeight="1">
      <c r="B15" s="39"/>
      <c r="C15" s="61" t="s">
        <v>82</v>
      </c>
      <c r="D15" s="50" t="s">
        <v>83</v>
      </c>
      <c r="E15" s="63">
        <v>135</v>
      </c>
      <c r="F15" s="64"/>
      <c r="G15" s="48" t="s">
        <v>84</v>
      </c>
    </row>
    <row r="16" spans="2:11" ht="21.95" customHeight="1">
      <c r="B16" s="65"/>
      <c r="C16" s="66" t="s">
        <v>85</v>
      </c>
      <c r="D16" s="67" t="s">
        <v>86</v>
      </c>
      <c r="E16" s="68">
        <v>20</v>
      </c>
      <c r="F16" s="69"/>
      <c r="G16" s="70" t="s">
        <v>77</v>
      </c>
    </row>
    <row r="18" spans="2:7" ht="21.95" customHeight="1">
      <c r="B18" s="1514" t="s">
        <v>57</v>
      </c>
      <c r="C18" s="1514"/>
      <c r="D18" s="32" t="s">
        <v>87</v>
      </c>
      <c r="E18" s="72" t="s">
        <v>41</v>
      </c>
      <c r="F18" s="72" t="s">
        <v>88</v>
      </c>
      <c r="G18" s="32" t="s">
        <v>60</v>
      </c>
    </row>
    <row r="19" spans="2:7" ht="21.95" customHeight="1">
      <c r="B19" s="1517" t="s">
        <v>89</v>
      </c>
      <c r="C19" s="1517"/>
      <c r="D19" s="73">
        <f>SUM(D20:D22)</f>
        <v>103725</v>
      </c>
      <c r="E19" s="74"/>
      <c r="F19" s="73">
        <f>SUM(F20:F22)</f>
        <v>1678</v>
      </c>
      <c r="G19" s="73"/>
    </row>
    <row r="20" spans="2:7" ht="21.95" customHeight="1">
      <c r="B20" s="1509" t="s">
        <v>90</v>
      </c>
      <c r="C20" s="1509"/>
      <c r="D20" s="74">
        <f>'중기사용료 (총괄)'!I8</f>
        <v>59020</v>
      </c>
      <c r="E20" s="57">
        <f>E11</f>
        <v>61.74</v>
      </c>
      <c r="F20" s="74">
        <f>INT(D20/E20)</f>
        <v>955</v>
      </c>
      <c r="G20" s="75"/>
    </row>
    <row r="21" spans="2:7" ht="21.95" customHeight="1">
      <c r="B21" s="1509" t="s">
        <v>91</v>
      </c>
      <c r="C21" s="1509"/>
      <c r="D21" s="74">
        <f>'중기사용료 (총괄)'!J8</f>
        <v>20704</v>
      </c>
      <c r="E21" s="57">
        <f>E20</f>
        <v>61.74</v>
      </c>
      <c r="F21" s="76">
        <f>INT(D21/E21)</f>
        <v>335</v>
      </c>
      <c r="G21" s="57"/>
    </row>
    <row r="22" spans="2:7" ht="21.95" customHeight="1">
      <c r="B22" s="1520" t="s">
        <v>92</v>
      </c>
      <c r="C22" s="1520"/>
      <c r="D22" s="502">
        <f>'중기사용료 (총괄)'!K8</f>
        <v>24001</v>
      </c>
      <c r="E22" s="77">
        <f>E21</f>
        <v>61.74</v>
      </c>
      <c r="F22" s="78">
        <f>INT(D22/E22)</f>
        <v>388</v>
      </c>
      <c r="G22" s="78"/>
    </row>
    <row r="23" spans="2:7" ht="35.1" customHeight="1">
      <c r="B23" s="1542" t="s">
        <v>1308</v>
      </c>
      <c r="C23" s="1542"/>
      <c r="D23" s="1542"/>
      <c r="E23" s="1542"/>
      <c r="F23" s="1542"/>
      <c r="G23" s="1542"/>
    </row>
    <row r="24" spans="2:7" ht="21.95" customHeight="1">
      <c r="B24" s="32" t="s">
        <v>55</v>
      </c>
      <c r="C24" s="32" t="s">
        <v>56</v>
      </c>
      <c r="D24" s="32" t="s">
        <v>57</v>
      </c>
      <c r="E24" s="33" t="s">
        <v>58</v>
      </c>
      <c r="F24" s="34" t="s">
        <v>59</v>
      </c>
      <c r="G24" s="32" t="s">
        <v>60</v>
      </c>
    </row>
    <row r="25" spans="2:7" ht="21.95" customHeight="1">
      <c r="B25" s="35" t="s">
        <v>61</v>
      </c>
      <c r="C25" s="35"/>
      <c r="D25" s="36"/>
      <c r="E25" s="37"/>
      <c r="F25" s="37"/>
      <c r="G25" s="38"/>
    </row>
    <row r="26" spans="2:7" ht="21.95" customHeight="1">
      <c r="B26" s="39"/>
      <c r="C26" s="40"/>
      <c r="D26" s="41" t="s">
        <v>62</v>
      </c>
      <c r="E26" s="42" t="s">
        <v>63</v>
      </c>
      <c r="F26" s="43"/>
      <c r="G26" s="44" t="s">
        <v>64</v>
      </c>
    </row>
    <row r="27" spans="2:7" ht="21.95" customHeight="1">
      <c r="B27" s="39"/>
      <c r="C27" s="39"/>
      <c r="D27" s="45" t="s">
        <v>65</v>
      </c>
      <c r="E27" s="42" t="s">
        <v>66</v>
      </c>
      <c r="F27" s="43"/>
      <c r="G27" s="44" t="s">
        <v>67</v>
      </c>
    </row>
    <row r="28" spans="2:7" ht="21.95" customHeight="1">
      <c r="B28" s="39"/>
      <c r="C28" s="39"/>
      <c r="D28" s="45" t="s">
        <v>68</v>
      </c>
      <c r="E28" s="42">
        <v>1.3</v>
      </c>
      <c r="F28" s="43"/>
      <c r="G28" s="46"/>
    </row>
    <row r="29" spans="2:7" ht="29.25" customHeight="1">
      <c r="B29" s="47"/>
      <c r="C29" s="47"/>
      <c r="D29" s="48" t="s">
        <v>69</v>
      </c>
      <c r="E29" s="49">
        <f>ROUND(1/E28,3)</f>
        <v>0.76900000000000002</v>
      </c>
      <c r="F29" s="49"/>
      <c r="G29" s="46" t="s">
        <v>70</v>
      </c>
    </row>
    <row r="30" spans="2:7" ht="21.95" customHeight="1">
      <c r="B30" s="47"/>
      <c r="C30" s="47"/>
      <c r="D30" s="50" t="s">
        <v>71</v>
      </c>
      <c r="E30" s="622">
        <v>1.675</v>
      </c>
      <c r="F30" s="51"/>
      <c r="G30" s="48" t="s">
        <v>72</v>
      </c>
    </row>
    <row r="31" spans="2:7" ht="21.95" customHeight="1">
      <c r="B31" s="36" t="s">
        <v>73</v>
      </c>
      <c r="C31" s="36"/>
      <c r="D31" s="52"/>
      <c r="E31" s="53"/>
      <c r="F31" s="53"/>
      <c r="G31" s="52"/>
    </row>
    <row r="32" spans="2:7" s="58" customFormat="1" ht="21.95" customHeight="1">
      <c r="B32" s="39"/>
      <c r="C32" s="54" t="s">
        <v>302</v>
      </c>
      <c r="D32" s="55" t="s">
        <v>74</v>
      </c>
      <c r="E32" s="56">
        <f>ROUND(3600*E33*E34*E29*E35/E37,2)</f>
        <v>44.09</v>
      </c>
      <c r="F32" s="57" t="s">
        <v>297</v>
      </c>
      <c r="G32" s="55" t="s">
        <v>75</v>
      </c>
    </row>
    <row r="33" spans="2:11" ht="21.95" customHeight="1">
      <c r="B33" s="39"/>
      <c r="C33" s="54" t="s">
        <v>303</v>
      </c>
      <c r="D33" s="45" t="s">
        <v>76</v>
      </c>
      <c r="E33" s="59">
        <v>0.7</v>
      </c>
      <c r="F33" s="60"/>
      <c r="G33" s="44" t="s">
        <v>77</v>
      </c>
    </row>
    <row r="34" spans="2:11" ht="21.95" customHeight="1">
      <c r="B34" s="39"/>
      <c r="C34" s="61" t="s">
        <v>78</v>
      </c>
      <c r="D34" s="45" t="s">
        <v>79</v>
      </c>
      <c r="E34" s="59">
        <v>0.7</v>
      </c>
      <c r="F34" s="60"/>
      <c r="G34" s="44" t="s">
        <v>77</v>
      </c>
      <c r="J34" s="31" t="s">
        <v>1010</v>
      </c>
      <c r="K34" s="31">
        <v>0.7</v>
      </c>
    </row>
    <row r="35" spans="2:11" ht="21.95" customHeight="1">
      <c r="B35" s="39"/>
      <c r="C35" s="62" t="s">
        <v>80</v>
      </c>
      <c r="D35" s="45" t="s">
        <v>81</v>
      </c>
      <c r="E35" s="688">
        <f>(K34+K35)/2</f>
        <v>0.64999999999999991</v>
      </c>
      <c r="F35" s="60"/>
      <c r="G35" s="44" t="s">
        <v>77</v>
      </c>
      <c r="H35" s="31" t="s">
        <v>66</v>
      </c>
      <c r="I35" s="31" t="s">
        <v>1009</v>
      </c>
      <c r="J35" s="31" t="s">
        <v>1011</v>
      </c>
      <c r="K35" s="31">
        <v>0.6</v>
      </c>
    </row>
    <row r="36" spans="2:11" ht="21.95" customHeight="1">
      <c r="B36" s="39"/>
      <c r="C36" s="61" t="s">
        <v>82</v>
      </c>
      <c r="D36" s="50" t="s">
        <v>83</v>
      </c>
      <c r="E36" s="63">
        <v>135</v>
      </c>
      <c r="F36" s="64"/>
      <c r="G36" s="48" t="s">
        <v>84</v>
      </c>
    </row>
    <row r="37" spans="2:11" ht="21.95" customHeight="1">
      <c r="B37" s="65"/>
      <c r="C37" s="66" t="s">
        <v>85</v>
      </c>
      <c r="D37" s="67" t="s">
        <v>86</v>
      </c>
      <c r="E37" s="68">
        <v>20</v>
      </c>
      <c r="F37" s="69"/>
      <c r="G37" s="70" t="s">
        <v>77</v>
      </c>
    </row>
    <row r="39" spans="2:11" ht="21.95" customHeight="1">
      <c r="B39" s="1514" t="s">
        <v>57</v>
      </c>
      <c r="C39" s="1514"/>
      <c r="D39" s="32" t="s">
        <v>87</v>
      </c>
      <c r="E39" s="72" t="s">
        <v>41</v>
      </c>
      <c r="F39" s="72" t="s">
        <v>88</v>
      </c>
      <c r="G39" s="32" t="s">
        <v>60</v>
      </c>
    </row>
    <row r="40" spans="2:11" ht="21.95" customHeight="1">
      <c r="B40" s="1517" t="s">
        <v>89</v>
      </c>
      <c r="C40" s="1517"/>
      <c r="D40" s="73">
        <f>SUM(D41:D43)</f>
        <v>103725</v>
      </c>
      <c r="E40" s="74"/>
      <c r="F40" s="73">
        <f>SUM(F41:F43)</f>
        <v>2351</v>
      </c>
      <c r="G40" s="73"/>
    </row>
    <row r="41" spans="2:11" ht="21.95" customHeight="1">
      <c r="B41" s="1509" t="s">
        <v>90</v>
      </c>
      <c r="C41" s="1509"/>
      <c r="D41" s="74">
        <f>'중기사용료 (총괄)'!I8</f>
        <v>59020</v>
      </c>
      <c r="E41" s="57">
        <f>E32</f>
        <v>44.09</v>
      </c>
      <c r="F41" s="74">
        <f>INT(D41/E41)</f>
        <v>1338</v>
      </c>
      <c r="G41" s="75"/>
    </row>
    <row r="42" spans="2:11" ht="21.95" customHeight="1">
      <c r="B42" s="1509" t="s">
        <v>91</v>
      </c>
      <c r="C42" s="1509"/>
      <c r="D42" s="74">
        <f>'중기사용료 (총괄)'!J8</f>
        <v>20704</v>
      </c>
      <c r="E42" s="57">
        <f>E41</f>
        <v>44.09</v>
      </c>
      <c r="F42" s="76">
        <f>INT(D42/E42)</f>
        <v>469</v>
      </c>
      <c r="G42" s="57"/>
    </row>
    <row r="43" spans="2:11" ht="21.95" customHeight="1">
      <c r="B43" s="1520" t="s">
        <v>92</v>
      </c>
      <c r="C43" s="1520"/>
      <c r="D43" s="502">
        <f>'중기사용료 (총괄)'!K8</f>
        <v>24001</v>
      </c>
      <c r="E43" s="77">
        <f>E42</f>
        <v>44.09</v>
      </c>
      <c r="F43" s="78">
        <f>INT(D43/E43)</f>
        <v>544</v>
      </c>
      <c r="G43" s="78"/>
    </row>
    <row r="44" spans="2:11" ht="35.1" customHeight="1">
      <c r="B44" s="1542" t="s">
        <v>1314</v>
      </c>
      <c r="C44" s="1542"/>
      <c r="D44" s="1542"/>
      <c r="E44" s="1542"/>
      <c r="F44" s="1542"/>
      <c r="G44" s="1542"/>
    </row>
    <row r="45" spans="2:11" ht="21.95" customHeight="1">
      <c r="B45" s="32" t="s">
        <v>55</v>
      </c>
      <c r="C45" s="32" t="s">
        <v>56</v>
      </c>
      <c r="D45" s="32" t="s">
        <v>57</v>
      </c>
      <c r="E45" s="33" t="s">
        <v>58</v>
      </c>
      <c r="F45" s="34" t="s">
        <v>59</v>
      </c>
      <c r="G45" s="32" t="s">
        <v>60</v>
      </c>
    </row>
    <row r="46" spans="2:11" ht="21.95" customHeight="1">
      <c r="B46" s="35" t="s">
        <v>61</v>
      </c>
      <c r="C46" s="35"/>
      <c r="D46" s="36"/>
      <c r="E46" s="37"/>
      <c r="F46" s="37"/>
      <c r="G46" s="38"/>
    </row>
    <row r="47" spans="2:11" ht="21.95" customHeight="1">
      <c r="B47" s="39"/>
      <c r="C47" s="40"/>
      <c r="D47" s="41" t="s">
        <v>62</v>
      </c>
      <c r="E47" s="42" t="s">
        <v>63</v>
      </c>
      <c r="F47" s="43"/>
      <c r="G47" s="44" t="s">
        <v>64</v>
      </c>
    </row>
    <row r="48" spans="2:11" ht="21.95" customHeight="1">
      <c r="B48" s="39"/>
      <c r="C48" s="39"/>
      <c r="D48" s="45" t="s">
        <v>65</v>
      </c>
      <c r="E48" s="42" t="s">
        <v>66</v>
      </c>
      <c r="F48" s="43"/>
      <c r="G48" s="44" t="s">
        <v>67</v>
      </c>
    </row>
    <row r="49" spans="2:11" ht="21.95" customHeight="1">
      <c r="B49" s="39"/>
      <c r="C49" s="39"/>
      <c r="D49" s="45" t="s">
        <v>68</v>
      </c>
      <c r="E49" s="42">
        <v>1.3</v>
      </c>
      <c r="F49" s="43"/>
      <c r="G49" s="46"/>
    </row>
    <row r="50" spans="2:11" ht="29.25" customHeight="1">
      <c r="B50" s="47"/>
      <c r="C50" s="47"/>
      <c r="D50" s="48" t="s">
        <v>69</v>
      </c>
      <c r="E50" s="49">
        <f>ROUND(1/E49,3)</f>
        <v>0.76900000000000002</v>
      </c>
      <c r="F50" s="49"/>
      <c r="G50" s="46" t="s">
        <v>70</v>
      </c>
    </row>
    <row r="51" spans="2:11" ht="21.95" customHeight="1">
      <c r="B51" s="47"/>
      <c r="C51" s="47"/>
      <c r="D51" s="50" t="s">
        <v>71</v>
      </c>
      <c r="E51" s="622">
        <v>1.675</v>
      </c>
      <c r="F51" s="51"/>
      <c r="G51" s="48" t="s">
        <v>72</v>
      </c>
    </row>
    <row r="52" spans="2:11" ht="21.95" customHeight="1">
      <c r="B52" s="36" t="s">
        <v>73</v>
      </c>
      <c r="C52" s="36"/>
      <c r="D52" s="52"/>
      <c r="E52" s="53"/>
      <c r="F52" s="53"/>
      <c r="G52" s="52"/>
    </row>
    <row r="53" spans="2:11" s="58" customFormat="1" ht="21.95" customHeight="1">
      <c r="B53" s="39"/>
      <c r="C53" s="54" t="s">
        <v>302</v>
      </c>
      <c r="D53" s="55" t="s">
        <v>74</v>
      </c>
      <c r="E53" s="56">
        <f>ROUND(3600*E54*E55*E50*E56/E58,2)</f>
        <v>44.09</v>
      </c>
      <c r="F53" s="57" t="s">
        <v>297</v>
      </c>
      <c r="G53" s="55" t="s">
        <v>75</v>
      </c>
    </row>
    <row r="54" spans="2:11" ht="21.95" customHeight="1">
      <c r="B54" s="39"/>
      <c r="C54" s="54" t="s">
        <v>303</v>
      </c>
      <c r="D54" s="45" t="s">
        <v>76</v>
      </c>
      <c r="E54" s="59">
        <v>0.7</v>
      </c>
      <c r="F54" s="60"/>
      <c r="G54" s="44" t="s">
        <v>77</v>
      </c>
    </row>
    <row r="55" spans="2:11" ht="21.95" customHeight="1">
      <c r="B55" s="39"/>
      <c r="C55" s="61" t="s">
        <v>78</v>
      </c>
      <c r="D55" s="45" t="s">
        <v>79</v>
      </c>
      <c r="E55" s="59">
        <v>0.7</v>
      </c>
      <c r="F55" s="60"/>
      <c r="G55" s="44" t="s">
        <v>77</v>
      </c>
      <c r="J55" s="31" t="s">
        <v>1010</v>
      </c>
      <c r="K55" s="31">
        <v>0.7</v>
      </c>
    </row>
    <row r="56" spans="2:11" ht="21.95" customHeight="1">
      <c r="B56" s="39"/>
      <c r="C56" s="62" t="s">
        <v>80</v>
      </c>
      <c r="D56" s="45" t="s">
        <v>81</v>
      </c>
      <c r="E56" s="688">
        <f>(K55+K56)/2</f>
        <v>0.64999999999999991</v>
      </c>
      <c r="F56" s="60"/>
      <c r="G56" s="44" t="s">
        <v>77</v>
      </c>
      <c r="H56" s="31" t="s">
        <v>66</v>
      </c>
      <c r="I56" s="31" t="s">
        <v>1009</v>
      </c>
      <c r="J56" s="31" t="s">
        <v>1011</v>
      </c>
      <c r="K56" s="31">
        <v>0.6</v>
      </c>
    </row>
    <row r="57" spans="2:11" ht="21.95" customHeight="1">
      <c r="B57" s="39"/>
      <c r="C57" s="61" t="s">
        <v>82</v>
      </c>
      <c r="D57" s="50" t="s">
        <v>83</v>
      </c>
      <c r="E57" s="63">
        <v>135</v>
      </c>
      <c r="F57" s="64"/>
      <c r="G57" s="48" t="s">
        <v>84</v>
      </c>
    </row>
    <row r="58" spans="2:11" ht="21.95" customHeight="1">
      <c r="B58" s="65"/>
      <c r="C58" s="66" t="s">
        <v>85</v>
      </c>
      <c r="D58" s="67" t="s">
        <v>86</v>
      </c>
      <c r="E58" s="68">
        <v>20</v>
      </c>
      <c r="F58" s="69"/>
      <c r="G58" s="70" t="s">
        <v>77</v>
      </c>
    </row>
    <row r="60" spans="2:11" ht="21.95" customHeight="1">
      <c r="B60" s="1514" t="s">
        <v>57</v>
      </c>
      <c r="C60" s="1514"/>
      <c r="D60" s="32" t="s">
        <v>87</v>
      </c>
      <c r="E60" s="72" t="s">
        <v>41</v>
      </c>
      <c r="F60" s="72" t="s">
        <v>88</v>
      </c>
      <c r="G60" s="32" t="s">
        <v>60</v>
      </c>
    </row>
    <row r="61" spans="2:11" ht="21.95" customHeight="1">
      <c r="B61" s="1517" t="s">
        <v>89</v>
      </c>
      <c r="C61" s="1517"/>
      <c r="D61" s="73">
        <f>SUM(D62:D64)</f>
        <v>103725</v>
      </c>
      <c r="E61" s="74"/>
      <c r="F61" s="73">
        <f>SUM(F62:F64)</f>
        <v>2351</v>
      </c>
      <c r="G61" s="73"/>
    </row>
    <row r="62" spans="2:11" ht="21.95" customHeight="1">
      <c r="B62" s="1509" t="s">
        <v>90</v>
      </c>
      <c r="C62" s="1509"/>
      <c r="D62" s="74">
        <f>'중기사용료 (총괄)'!I8</f>
        <v>59020</v>
      </c>
      <c r="E62" s="57">
        <f>E53</f>
        <v>44.09</v>
      </c>
      <c r="F62" s="74">
        <f>INT(D62/E62)</f>
        <v>1338</v>
      </c>
      <c r="G62" s="75"/>
    </row>
    <row r="63" spans="2:11" ht="21.95" customHeight="1">
      <c r="B63" s="1509" t="s">
        <v>91</v>
      </c>
      <c r="C63" s="1509"/>
      <c r="D63" s="74">
        <f>'중기사용료 (총괄)'!J8</f>
        <v>20704</v>
      </c>
      <c r="E63" s="57">
        <f>E62</f>
        <v>44.09</v>
      </c>
      <c r="F63" s="76">
        <f>INT(D63/E63)</f>
        <v>469</v>
      </c>
      <c r="G63" s="57"/>
    </row>
    <row r="64" spans="2:11" ht="21.95" customHeight="1">
      <c r="B64" s="1520" t="s">
        <v>92</v>
      </c>
      <c r="C64" s="1520"/>
      <c r="D64" s="502">
        <f>'중기사용료 (총괄)'!K8</f>
        <v>24001</v>
      </c>
      <c r="E64" s="77">
        <f>E63</f>
        <v>44.09</v>
      </c>
      <c r="F64" s="78">
        <f>INT(D64/E64)</f>
        <v>544</v>
      </c>
      <c r="G64" s="78"/>
    </row>
  </sheetData>
  <sheetProtection formatCells="0" insertColumns="0"/>
  <mergeCells count="18">
    <mergeCell ref="B63:C63"/>
    <mergeCell ref="B64:C64"/>
    <mergeCell ref="B43:C43"/>
    <mergeCell ref="B44:G44"/>
    <mergeCell ref="B60:C60"/>
    <mergeCell ref="B61:C61"/>
    <mergeCell ref="B62:C62"/>
    <mergeCell ref="B23:G23"/>
    <mergeCell ref="B39:C39"/>
    <mergeCell ref="B40:C40"/>
    <mergeCell ref="B41:C41"/>
    <mergeCell ref="B42:C42"/>
    <mergeCell ref="B22:C22"/>
    <mergeCell ref="B2:G2"/>
    <mergeCell ref="B18:C18"/>
    <mergeCell ref="B19:C19"/>
    <mergeCell ref="B20:C20"/>
    <mergeCell ref="B21:C21"/>
  </mergeCells>
  <phoneticPr fontId="5" type="noConversion"/>
  <printOptions horizontalCentered="1"/>
  <pageMargins left="0.11811023622047245" right="0.23622047244094491" top="1" bottom="0.4" header="0.51181102362204722" footer="0.23622047244094491"/>
  <pageSetup paperSize="9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B2:G22"/>
  <sheetViews>
    <sheetView showGridLines="0" showZeros="0" view="pageBreakPreview" zoomScale="80" zoomScaleNormal="100" zoomScaleSheetLayoutView="80" workbookViewId="0">
      <selection activeCell="B3" sqref="B3:B4"/>
    </sheetView>
  </sheetViews>
  <sheetFormatPr defaultColWidth="13.109375" defaultRowHeight="21.95" customHeight="1"/>
  <cols>
    <col min="1" max="1" width="13.109375" style="31" customWidth="1"/>
    <col min="2" max="2" width="7.77734375" style="31" bestFit="1" customWidth="1"/>
    <col min="3" max="3" width="7.77734375" style="31" customWidth="1"/>
    <col min="4" max="4" width="21.77734375" style="31" bestFit="1" customWidth="1"/>
    <col min="5" max="6" width="25.21875" style="71" customWidth="1"/>
    <col min="7" max="7" width="30.6640625" style="31" bestFit="1" customWidth="1"/>
    <col min="8" max="8" width="15.6640625" style="31" bestFit="1" customWidth="1"/>
    <col min="9" max="16384" width="13.109375" style="31"/>
  </cols>
  <sheetData>
    <row r="2" spans="2:7" ht="35.1" customHeight="1">
      <c r="B2" s="1542" t="s">
        <v>1069</v>
      </c>
      <c r="C2" s="1542"/>
      <c r="D2" s="1542"/>
      <c r="E2" s="1542"/>
      <c r="F2" s="1542"/>
      <c r="G2" s="1542"/>
    </row>
    <row r="3" spans="2:7" ht="21.95" customHeight="1">
      <c r="B3" s="32" t="s">
        <v>55</v>
      </c>
      <c r="C3" s="32" t="s">
        <v>56</v>
      </c>
      <c r="D3" s="32" t="s">
        <v>57</v>
      </c>
      <c r="E3" s="33" t="s">
        <v>58</v>
      </c>
      <c r="F3" s="34" t="s">
        <v>59</v>
      </c>
      <c r="G3" s="32" t="s">
        <v>60</v>
      </c>
    </row>
    <row r="4" spans="2:7" ht="21.95" customHeight="1">
      <c r="B4" s="35" t="s">
        <v>61</v>
      </c>
      <c r="C4" s="35"/>
      <c r="D4" s="36"/>
      <c r="E4" s="37"/>
      <c r="F4" s="37"/>
      <c r="G4" s="38"/>
    </row>
    <row r="5" spans="2:7" ht="21.95" customHeight="1">
      <c r="B5" s="39"/>
      <c r="C5" s="40"/>
      <c r="D5" s="41" t="s">
        <v>62</v>
      </c>
      <c r="E5" s="42"/>
      <c r="F5" s="43"/>
      <c r="G5" s="44"/>
    </row>
    <row r="6" spans="2:7" ht="21.95" customHeight="1">
      <c r="B6" s="39"/>
      <c r="C6" s="39"/>
      <c r="D6" s="45" t="s">
        <v>65</v>
      </c>
      <c r="E6" s="42"/>
      <c r="F6" s="43"/>
      <c r="G6" s="44"/>
    </row>
    <row r="7" spans="2:7" ht="21.95" customHeight="1">
      <c r="B7" s="39"/>
      <c r="C7" s="39"/>
      <c r="D7" s="45" t="s">
        <v>68</v>
      </c>
      <c r="E7" s="42">
        <v>1.5</v>
      </c>
      <c r="F7" s="43"/>
      <c r="G7" s="46"/>
    </row>
    <row r="8" spans="2:7" ht="29.25" customHeight="1">
      <c r="B8" s="47"/>
      <c r="C8" s="47"/>
      <c r="D8" s="48" t="s">
        <v>69</v>
      </c>
      <c r="E8" s="49">
        <f>ROUND(1/E7,3)</f>
        <v>0.66700000000000004</v>
      </c>
      <c r="F8" s="49"/>
      <c r="G8" s="46" t="s">
        <v>70</v>
      </c>
    </row>
    <row r="9" spans="2:7" ht="21.95" customHeight="1">
      <c r="B9" s="47"/>
      <c r="C9" s="47"/>
      <c r="D9" s="50" t="s">
        <v>71</v>
      </c>
      <c r="E9" s="622"/>
      <c r="F9" s="51"/>
      <c r="G9" s="48"/>
    </row>
    <row r="10" spans="2:7" ht="21.95" customHeight="1">
      <c r="B10" s="36" t="s">
        <v>73</v>
      </c>
      <c r="C10" s="36"/>
      <c r="D10" s="52"/>
      <c r="E10" s="53"/>
      <c r="F10" s="53"/>
      <c r="G10" s="52"/>
    </row>
    <row r="11" spans="2:7" s="58" customFormat="1" ht="21.95" customHeight="1">
      <c r="B11" s="39"/>
      <c r="C11" s="54" t="s">
        <v>302</v>
      </c>
      <c r="D11" s="55" t="s">
        <v>74</v>
      </c>
      <c r="E11" s="56">
        <f>ROUND(3600*E12*E13*E8*E14/E16,2)</f>
        <v>20.8</v>
      </c>
      <c r="F11" s="57" t="s">
        <v>297</v>
      </c>
      <c r="G11" s="55" t="s">
        <v>75</v>
      </c>
    </row>
    <row r="12" spans="2:7" ht="21.95" customHeight="1">
      <c r="B12" s="39"/>
      <c r="C12" s="54" t="s">
        <v>303</v>
      </c>
      <c r="D12" s="45" t="s">
        <v>76</v>
      </c>
      <c r="E12" s="59">
        <v>0.7</v>
      </c>
      <c r="F12" s="60"/>
      <c r="G12" s="44" t="s">
        <v>77</v>
      </c>
    </row>
    <row r="13" spans="2:7" ht="21.95" customHeight="1">
      <c r="B13" s="39"/>
      <c r="C13" s="61" t="s">
        <v>78</v>
      </c>
      <c r="D13" s="45" t="s">
        <v>79</v>
      </c>
      <c r="E13" s="59">
        <v>0.55000000000000004</v>
      </c>
      <c r="F13" s="60"/>
      <c r="G13" s="44" t="s">
        <v>77</v>
      </c>
    </row>
    <row r="14" spans="2:7" ht="21.95" customHeight="1">
      <c r="B14" s="39"/>
      <c r="C14" s="62" t="s">
        <v>80</v>
      </c>
      <c r="D14" s="45" t="s">
        <v>81</v>
      </c>
      <c r="E14" s="688">
        <v>0.45</v>
      </c>
      <c r="F14" s="60"/>
      <c r="G14" s="44" t="s">
        <v>77</v>
      </c>
    </row>
    <row r="15" spans="2:7" ht="21.95" customHeight="1">
      <c r="B15" s="39"/>
      <c r="C15" s="61" t="s">
        <v>82</v>
      </c>
      <c r="D15" s="50" t="s">
        <v>83</v>
      </c>
      <c r="E15" s="63">
        <v>135</v>
      </c>
      <c r="F15" s="64"/>
      <c r="G15" s="48" t="s">
        <v>84</v>
      </c>
    </row>
    <row r="16" spans="2:7" ht="21.95" customHeight="1">
      <c r="B16" s="65"/>
      <c r="C16" s="66" t="s">
        <v>85</v>
      </c>
      <c r="D16" s="67" t="s">
        <v>86</v>
      </c>
      <c r="E16" s="68">
        <v>20</v>
      </c>
      <c r="F16" s="69"/>
      <c r="G16" s="70" t="s">
        <v>77</v>
      </c>
    </row>
    <row r="18" spans="2:7" ht="21.95" customHeight="1">
      <c r="B18" s="1514" t="s">
        <v>57</v>
      </c>
      <c r="C18" s="1514"/>
      <c r="D18" s="32" t="s">
        <v>87</v>
      </c>
      <c r="E18" s="72" t="s">
        <v>41</v>
      </c>
      <c r="F18" s="72" t="s">
        <v>88</v>
      </c>
      <c r="G18" s="32" t="s">
        <v>60</v>
      </c>
    </row>
    <row r="19" spans="2:7" ht="21.95" customHeight="1">
      <c r="B19" s="1517" t="s">
        <v>89</v>
      </c>
      <c r="C19" s="1517"/>
      <c r="D19" s="73">
        <f>SUM(D20:D22)</f>
        <v>103725</v>
      </c>
      <c r="E19" s="74"/>
      <c r="F19" s="73">
        <f>SUM(F20:F22)</f>
        <v>4985</v>
      </c>
      <c r="G19" s="73"/>
    </row>
    <row r="20" spans="2:7" ht="21.95" customHeight="1">
      <c r="B20" s="1509" t="s">
        <v>90</v>
      </c>
      <c r="C20" s="1509"/>
      <c r="D20" s="74">
        <f>'중기사용료 (총괄)'!I8</f>
        <v>59020</v>
      </c>
      <c r="E20" s="57">
        <f>E11</f>
        <v>20.8</v>
      </c>
      <c r="F20" s="74">
        <f>INT(D20/E20)</f>
        <v>2837</v>
      </c>
      <c r="G20" s="75"/>
    </row>
    <row r="21" spans="2:7" ht="21.95" customHeight="1">
      <c r="B21" s="1509" t="s">
        <v>91</v>
      </c>
      <c r="C21" s="1509"/>
      <c r="D21" s="74">
        <f>'중기사용료 (총괄)'!J8</f>
        <v>20704</v>
      </c>
      <c r="E21" s="57">
        <f>E20</f>
        <v>20.8</v>
      </c>
      <c r="F21" s="76">
        <f>INT(D21/E21)</f>
        <v>995</v>
      </c>
      <c r="G21" s="57"/>
    </row>
    <row r="22" spans="2:7" ht="21.95" customHeight="1">
      <c r="B22" s="1520" t="s">
        <v>92</v>
      </c>
      <c r="C22" s="1520"/>
      <c r="D22" s="502">
        <f>'중기사용료 (총괄)'!K8</f>
        <v>24001</v>
      </c>
      <c r="E22" s="77">
        <f>E21</f>
        <v>20.8</v>
      </c>
      <c r="F22" s="78">
        <f>INT(D22/E22)</f>
        <v>1153</v>
      </c>
      <c r="G22" s="78"/>
    </row>
  </sheetData>
  <sheetProtection formatCells="0" insertColumns="0"/>
  <mergeCells count="6">
    <mergeCell ref="B22:C22"/>
    <mergeCell ref="B2:G2"/>
    <mergeCell ref="B18:C18"/>
    <mergeCell ref="B19:C19"/>
    <mergeCell ref="B20:C20"/>
    <mergeCell ref="B21:C21"/>
  </mergeCells>
  <phoneticPr fontId="5" type="noConversion"/>
  <printOptions horizontalCentered="1"/>
  <pageMargins left="0.11811023622047245" right="0.23622047244094491" top="1" bottom="0.4" header="0.51181102362204722" footer="0.23622047244094491"/>
  <pageSetup paperSize="9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B2:G22"/>
  <sheetViews>
    <sheetView showGridLines="0" showZeros="0" view="pageBreakPreview" zoomScale="80" zoomScaleNormal="100" zoomScaleSheetLayoutView="80" workbookViewId="0">
      <selection activeCell="B3" sqref="B3:B4"/>
    </sheetView>
  </sheetViews>
  <sheetFormatPr defaultColWidth="13.109375" defaultRowHeight="21.95" customHeight="1"/>
  <cols>
    <col min="1" max="1" width="13.109375" style="31" customWidth="1"/>
    <col min="2" max="2" width="7.77734375" style="31" bestFit="1" customWidth="1"/>
    <col min="3" max="3" width="7.77734375" style="31" customWidth="1"/>
    <col min="4" max="4" width="21.77734375" style="31" bestFit="1" customWidth="1"/>
    <col min="5" max="6" width="25.21875" style="71" customWidth="1"/>
    <col min="7" max="7" width="30.6640625" style="31" bestFit="1" customWidth="1"/>
    <col min="8" max="8" width="15.6640625" style="31" bestFit="1" customWidth="1"/>
    <col min="9" max="16384" width="13.109375" style="31"/>
  </cols>
  <sheetData>
    <row r="2" spans="2:7" ht="35.1" customHeight="1">
      <c r="B2" s="1542" t="s">
        <v>1067</v>
      </c>
      <c r="C2" s="1542"/>
      <c r="D2" s="1542"/>
      <c r="E2" s="1542"/>
      <c r="F2" s="1542"/>
      <c r="G2" s="1542"/>
    </row>
    <row r="3" spans="2:7" ht="21.95" customHeight="1">
      <c r="B3" s="32" t="s">
        <v>55</v>
      </c>
      <c r="C3" s="32" t="s">
        <v>56</v>
      </c>
      <c r="D3" s="32" t="s">
        <v>57</v>
      </c>
      <c r="E3" s="33" t="s">
        <v>58</v>
      </c>
      <c r="F3" s="34" t="s">
        <v>59</v>
      </c>
      <c r="G3" s="32" t="s">
        <v>60</v>
      </c>
    </row>
    <row r="4" spans="2:7" ht="21.95" customHeight="1">
      <c r="B4" s="35" t="s">
        <v>61</v>
      </c>
      <c r="C4" s="35"/>
      <c r="D4" s="36"/>
      <c r="E4" s="37"/>
      <c r="F4" s="37"/>
      <c r="G4" s="38"/>
    </row>
    <row r="5" spans="2:7" ht="21.95" customHeight="1">
      <c r="B5" s="39"/>
      <c r="C5" s="40"/>
      <c r="D5" s="41" t="s">
        <v>62</v>
      </c>
      <c r="E5" s="42"/>
      <c r="F5" s="43"/>
      <c r="G5" s="44" t="s">
        <v>1068</v>
      </c>
    </row>
    <row r="6" spans="2:7" ht="21.95" customHeight="1">
      <c r="B6" s="39"/>
      <c r="C6" s="39"/>
      <c r="D6" s="45" t="s">
        <v>65</v>
      </c>
      <c r="E6" s="42"/>
      <c r="F6" s="43"/>
      <c r="G6" s="44"/>
    </row>
    <row r="7" spans="2:7" ht="21.95" customHeight="1">
      <c r="B7" s="39"/>
      <c r="C7" s="39"/>
      <c r="D7" s="45" t="s">
        <v>68</v>
      </c>
      <c r="E7" s="42">
        <v>1.5</v>
      </c>
      <c r="F7" s="43"/>
      <c r="G7" s="46"/>
    </row>
    <row r="8" spans="2:7" ht="29.25" customHeight="1">
      <c r="B8" s="47"/>
      <c r="C8" s="47"/>
      <c r="D8" s="48" t="s">
        <v>69</v>
      </c>
      <c r="E8" s="49">
        <f>ROUND(1/E7,3)</f>
        <v>0.66700000000000004</v>
      </c>
      <c r="F8" s="49"/>
      <c r="G8" s="46" t="s">
        <v>70</v>
      </c>
    </row>
    <row r="9" spans="2:7" ht="21.95" customHeight="1">
      <c r="B9" s="47"/>
      <c r="C9" s="47"/>
      <c r="D9" s="50" t="s">
        <v>71</v>
      </c>
      <c r="E9" s="622"/>
      <c r="F9" s="51"/>
      <c r="G9" s="48"/>
    </row>
    <row r="10" spans="2:7" ht="21.95" customHeight="1">
      <c r="B10" s="36" t="s">
        <v>73</v>
      </c>
      <c r="C10" s="36"/>
      <c r="D10" s="52"/>
      <c r="E10" s="53"/>
      <c r="F10" s="53"/>
      <c r="G10" s="52"/>
    </row>
    <row r="11" spans="2:7" s="58" customFormat="1" ht="21.95" customHeight="1">
      <c r="B11" s="39"/>
      <c r="C11" s="54" t="s">
        <v>302</v>
      </c>
      <c r="D11" s="55" t="s">
        <v>74</v>
      </c>
      <c r="E11" s="56">
        <f>ROUND(3600*E12*E13*E8*E14/E16,2)</f>
        <v>20.8</v>
      </c>
      <c r="F11" s="57" t="s">
        <v>297</v>
      </c>
      <c r="G11" s="55" t="s">
        <v>75</v>
      </c>
    </row>
    <row r="12" spans="2:7" ht="21.95" customHeight="1">
      <c r="B12" s="39"/>
      <c r="C12" s="54" t="s">
        <v>303</v>
      </c>
      <c r="D12" s="45" t="s">
        <v>76</v>
      </c>
      <c r="E12" s="59">
        <v>0.7</v>
      </c>
      <c r="F12" s="60"/>
      <c r="G12" s="44" t="s">
        <v>77</v>
      </c>
    </row>
    <row r="13" spans="2:7" ht="21.95" customHeight="1">
      <c r="B13" s="39"/>
      <c r="C13" s="61" t="s">
        <v>78</v>
      </c>
      <c r="D13" s="45" t="s">
        <v>79</v>
      </c>
      <c r="E13" s="59">
        <v>0.55000000000000004</v>
      </c>
      <c r="F13" s="60"/>
      <c r="G13" s="44" t="s">
        <v>77</v>
      </c>
    </row>
    <row r="14" spans="2:7" ht="21.95" customHeight="1">
      <c r="B14" s="39"/>
      <c r="C14" s="62" t="s">
        <v>80</v>
      </c>
      <c r="D14" s="45" t="s">
        <v>81</v>
      </c>
      <c r="E14" s="688">
        <v>0.45</v>
      </c>
      <c r="F14" s="60"/>
      <c r="G14" s="44" t="s">
        <v>77</v>
      </c>
    </row>
    <row r="15" spans="2:7" ht="21.95" customHeight="1">
      <c r="B15" s="39"/>
      <c r="C15" s="61" t="s">
        <v>82</v>
      </c>
      <c r="D15" s="50" t="s">
        <v>83</v>
      </c>
      <c r="E15" s="63">
        <v>135</v>
      </c>
      <c r="F15" s="64"/>
      <c r="G15" s="48" t="s">
        <v>84</v>
      </c>
    </row>
    <row r="16" spans="2:7" ht="21.95" customHeight="1">
      <c r="B16" s="65"/>
      <c r="C16" s="66" t="s">
        <v>85</v>
      </c>
      <c r="D16" s="67" t="s">
        <v>86</v>
      </c>
      <c r="E16" s="68">
        <v>20</v>
      </c>
      <c r="F16" s="69"/>
      <c r="G16" s="70" t="s">
        <v>77</v>
      </c>
    </row>
    <row r="18" spans="2:7" ht="21.95" customHeight="1">
      <c r="B18" s="1514" t="s">
        <v>57</v>
      </c>
      <c r="C18" s="1514"/>
      <c r="D18" s="32" t="s">
        <v>87</v>
      </c>
      <c r="E18" s="72" t="s">
        <v>41</v>
      </c>
      <c r="F18" s="72" t="s">
        <v>88</v>
      </c>
      <c r="G18" s="32" t="s">
        <v>60</v>
      </c>
    </row>
    <row r="19" spans="2:7" ht="21.95" customHeight="1">
      <c r="B19" s="1517" t="s">
        <v>89</v>
      </c>
      <c r="C19" s="1517"/>
      <c r="D19" s="73">
        <f>SUM(D20:D22)</f>
        <v>103725</v>
      </c>
      <c r="E19" s="74"/>
      <c r="F19" s="73">
        <f>SUM(F20:F22)</f>
        <v>4985</v>
      </c>
      <c r="G19" s="73"/>
    </row>
    <row r="20" spans="2:7" ht="21.95" customHeight="1">
      <c r="B20" s="1509" t="s">
        <v>90</v>
      </c>
      <c r="C20" s="1509"/>
      <c r="D20" s="74">
        <f>'중기사용료 (총괄)'!I8</f>
        <v>59020</v>
      </c>
      <c r="E20" s="57">
        <f>E11</f>
        <v>20.8</v>
      </c>
      <c r="F20" s="74">
        <f>INT(D20/E20)</f>
        <v>2837</v>
      </c>
      <c r="G20" s="75"/>
    </row>
    <row r="21" spans="2:7" ht="21.95" customHeight="1">
      <c r="B21" s="1509" t="s">
        <v>91</v>
      </c>
      <c r="C21" s="1509"/>
      <c r="D21" s="74">
        <f>'중기사용료 (총괄)'!J8</f>
        <v>20704</v>
      </c>
      <c r="E21" s="57">
        <f>E20</f>
        <v>20.8</v>
      </c>
      <c r="F21" s="76">
        <f>INT(D21/E21)</f>
        <v>995</v>
      </c>
      <c r="G21" s="57"/>
    </row>
    <row r="22" spans="2:7" ht="21.95" customHeight="1">
      <c r="B22" s="1520" t="s">
        <v>92</v>
      </c>
      <c r="C22" s="1520"/>
      <c r="D22" s="502">
        <f>'중기사용료 (총괄)'!K8</f>
        <v>24001</v>
      </c>
      <c r="E22" s="77">
        <f>E21</f>
        <v>20.8</v>
      </c>
      <c r="F22" s="78">
        <f>INT(D22/E22)</f>
        <v>1153</v>
      </c>
      <c r="G22" s="78"/>
    </row>
  </sheetData>
  <sheetProtection formatCells="0" insertColumns="0"/>
  <mergeCells count="6">
    <mergeCell ref="B22:C22"/>
    <mergeCell ref="B2:G2"/>
    <mergeCell ref="B18:C18"/>
    <mergeCell ref="B19:C19"/>
    <mergeCell ref="B20:C20"/>
    <mergeCell ref="B21:C21"/>
  </mergeCells>
  <phoneticPr fontId="5" type="noConversion"/>
  <printOptions horizontalCentered="1"/>
  <pageMargins left="0.11811023622047245" right="0.23622047244094491" top="1" bottom="0.4" header="0.51181102362204722" footer="0.23622047244094491"/>
  <pageSetup paperSize="9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B2:K22"/>
  <sheetViews>
    <sheetView showGridLines="0" showZeros="0" view="pageBreakPreview" zoomScale="80" zoomScaleNormal="100" zoomScaleSheetLayoutView="80" workbookViewId="0">
      <selection activeCell="B3" sqref="B3:B4"/>
    </sheetView>
  </sheetViews>
  <sheetFormatPr defaultColWidth="13.109375" defaultRowHeight="21.95" customHeight="1"/>
  <cols>
    <col min="1" max="1" width="13.109375" style="31" customWidth="1"/>
    <col min="2" max="2" width="7.77734375" style="31" bestFit="1" customWidth="1"/>
    <col min="3" max="3" width="7.77734375" style="31" customWidth="1"/>
    <col min="4" max="4" width="21.77734375" style="31" bestFit="1" customWidth="1"/>
    <col min="5" max="6" width="25.21875" style="71" customWidth="1"/>
    <col min="7" max="7" width="30.6640625" style="31" bestFit="1" customWidth="1"/>
    <col min="8" max="8" width="15.6640625" style="31" bestFit="1" customWidth="1"/>
    <col min="9" max="16384" width="13.109375" style="31"/>
  </cols>
  <sheetData>
    <row r="2" spans="2:11" ht="35.1" customHeight="1">
      <c r="B2" s="1542" t="s">
        <v>1070</v>
      </c>
      <c r="C2" s="1542"/>
      <c r="D2" s="1542"/>
      <c r="E2" s="1542"/>
      <c r="F2" s="1542"/>
      <c r="G2" s="1542"/>
    </row>
    <row r="3" spans="2:11" ht="21.95" customHeight="1">
      <c r="B3" s="32" t="s">
        <v>55</v>
      </c>
      <c r="C3" s="32" t="s">
        <v>56</v>
      </c>
      <c r="D3" s="32" t="s">
        <v>57</v>
      </c>
      <c r="E3" s="33" t="s">
        <v>58</v>
      </c>
      <c r="F3" s="34" t="s">
        <v>59</v>
      </c>
      <c r="G3" s="32" t="s">
        <v>60</v>
      </c>
    </row>
    <row r="4" spans="2:11" ht="21.95" customHeight="1">
      <c r="B4" s="35" t="s">
        <v>61</v>
      </c>
      <c r="C4" s="35"/>
      <c r="D4" s="36"/>
      <c r="E4" s="37"/>
      <c r="F4" s="37"/>
      <c r="G4" s="38"/>
    </row>
    <row r="5" spans="2:11" ht="21.95" customHeight="1">
      <c r="B5" s="39"/>
      <c r="C5" s="40"/>
      <c r="D5" s="41" t="s">
        <v>62</v>
      </c>
      <c r="E5" s="42"/>
      <c r="F5" s="43"/>
      <c r="G5" s="44"/>
    </row>
    <row r="6" spans="2:11" ht="21.95" customHeight="1">
      <c r="B6" s="39"/>
      <c r="C6" s="39"/>
      <c r="D6" s="45" t="s">
        <v>65</v>
      </c>
      <c r="E6" s="42"/>
      <c r="F6" s="43"/>
      <c r="G6" s="44"/>
    </row>
    <row r="7" spans="2:11" ht="21.95" customHeight="1">
      <c r="B7" s="39"/>
      <c r="C7" s="39"/>
      <c r="D7" s="45" t="s">
        <v>68</v>
      </c>
      <c r="E7" s="42">
        <v>1.1499999999999999</v>
      </c>
      <c r="F7" s="43"/>
      <c r="G7" s="46" t="s">
        <v>1104</v>
      </c>
    </row>
    <row r="8" spans="2:11" ht="29.25" customHeight="1">
      <c r="B8" s="47"/>
      <c r="C8" s="47"/>
      <c r="D8" s="48" t="s">
        <v>69</v>
      </c>
      <c r="E8" s="49">
        <f>ROUND(1/E7,3)</f>
        <v>0.87</v>
      </c>
      <c r="F8" s="49"/>
      <c r="G8" s="46" t="s">
        <v>70</v>
      </c>
    </row>
    <row r="9" spans="2:11" ht="21.95" customHeight="1">
      <c r="B9" s="47"/>
      <c r="C9" s="47"/>
      <c r="D9" s="50" t="s">
        <v>71</v>
      </c>
      <c r="E9" s="622"/>
      <c r="F9" s="51"/>
      <c r="G9" s="48"/>
    </row>
    <row r="10" spans="2:11" ht="21.95" customHeight="1">
      <c r="B10" s="36" t="s">
        <v>73</v>
      </c>
      <c r="C10" s="36"/>
      <c r="D10" s="52"/>
      <c r="E10" s="53"/>
      <c r="F10" s="53"/>
      <c r="G10" s="52"/>
    </row>
    <row r="11" spans="2:11" s="58" customFormat="1" ht="21.95" customHeight="1">
      <c r="B11" s="39"/>
      <c r="C11" s="54" t="s">
        <v>302</v>
      </c>
      <c r="D11" s="55" t="s">
        <v>74</v>
      </c>
      <c r="E11" s="56">
        <f>ROUND(3600*E12*E13*E8*E14/E16,2)</f>
        <v>90.44</v>
      </c>
      <c r="F11" s="57" t="s">
        <v>297</v>
      </c>
      <c r="G11" s="55" t="s">
        <v>75</v>
      </c>
    </row>
    <row r="12" spans="2:11" ht="21.95" customHeight="1">
      <c r="B12" s="39"/>
      <c r="C12" s="54" t="s">
        <v>303</v>
      </c>
      <c r="D12" s="45" t="s">
        <v>76</v>
      </c>
      <c r="E12" s="59">
        <v>0.7</v>
      </c>
      <c r="F12" s="60"/>
      <c r="G12" s="44" t="s">
        <v>77</v>
      </c>
    </row>
    <row r="13" spans="2:11" ht="21.95" customHeight="1">
      <c r="B13" s="39"/>
      <c r="C13" s="61" t="s">
        <v>78</v>
      </c>
      <c r="D13" s="45" t="s">
        <v>79</v>
      </c>
      <c r="E13" s="59">
        <v>1.1000000000000001</v>
      </c>
      <c r="F13" s="60"/>
      <c r="G13" s="44" t="s">
        <v>77</v>
      </c>
      <c r="J13" s="31" t="s">
        <v>1010</v>
      </c>
      <c r="K13" s="31">
        <v>0.7</v>
      </c>
    </row>
    <row r="14" spans="2:11" ht="21.95" customHeight="1">
      <c r="B14" s="39"/>
      <c r="C14" s="62" t="s">
        <v>80</v>
      </c>
      <c r="D14" s="45" t="s">
        <v>81</v>
      </c>
      <c r="E14" s="688">
        <v>0.75</v>
      </c>
      <c r="F14" s="60"/>
      <c r="G14" s="44" t="s">
        <v>77</v>
      </c>
      <c r="H14" s="31" t="s">
        <v>66</v>
      </c>
      <c r="I14" s="31" t="s">
        <v>1009</v>
      </c>
      <c r="J14" s="31" t="s">
        <v>1011</v>
      </c>
      <c r="K14" s="31">
        <v>0.6</v>
      </c>
    </row>
    <row r="15" spans="2:11" ht="21.95" customHeight="1">
      <c r="B15" s="39"/>
      <c r="C15" s="61" t="s">
        <v>82</v>
      </c>
      <c r="D15" s="50" t="s">
        <v>83</v>
      </c>
      <c r="E15" s="63">
        <v>135</v>
      </c>
      <c r="F15" s="64"/>
      <c r="G15" s="48" t="s">
        <v>84</v>
      </c>
    </row>
    <row r="16" spans="2:11" ht="21.95" customHeight="1">
      <c r="B16" s="65"/>
      <c r="C16" s="66" t="s">
        <v>85</v>
      </c>
      <c r="D16" s="67" t="s">
        <v>86</v>
      </c>
      <c r="E16" s="68">
        <v>20</v>
      </c>
      <c r="F16" s="69"/>
      <c r="G16" s="70" t="s">
        <v>77</v>
      </c>
    </row>
    <row r="18" spans="2:7" ht="21.95" customHeight="1">
      <c r="B18" s="1514" t="s">
        <v>57</v>
      </c>
      <c r="C18" s="1514"/>
      <c r="D18" s="32" t="s">
        <v>87</v>
      </c>
      <c r="E18" s="72" t="s">
        <v>41</v>
      </c>
      <c r="F18" s="72" t="s">
        <v>88</v>
      </c>
      <c r="G18" s="32" t="s">
        <v>60</v>
      </c>
    </row>
    <row r="19" spans="2:7" ht="21.95" customHeight="1">
      <c r="B19" s="1517" t="s">
        <v>89</v>
      </c>
      <c r="C19" s="1517"/>
      <c r="D19" s="73">
        <f>SUM(D20:D22)</f>
        <v>103725</v>
      </c>
      <c r="E19" s="74"/>
      <c r="F19" s="73">
        <f>SUM(F20:F22)</f>
        <v>1145</v>
      </c>
      <c r="G19" s="73"/>
    </row>
    <row r="20" spans="2:7" ht="21.95" customHeight="1">
      <c r="B20" s="1509" t="s">
        <v>90</v>
      </c>
      <c r="C20" s="1509"/>
      <c r="D20" s="74">
        <f>'중기사용료 (총괄)'!I8</f>
        <v>59020</v>
      </c>
      <c r="E20" s="57">
        <f>E11</f>
        <v>90.44</v>
      </c>
      <c r="F20" s="74">
        <f>INT(D20/E20)</f>
        <v>652</v>
      </c>
      <c r="G20" s="75"/>
    </row>
    <row r="21" spans="2:7" ht="21.95" customHeight="1">
      <c r="B21" s="1509" t="s">
        <v>91</v>
      </c>
      <c r="C21" s="1509"/>
      <c r="D21" s="74">
        <f>'중기사용료 (총괄)'!J8</f>
        <v>20704</v>
      </c>
      <c r="E21" s="57">
        <f>E20</f>
        <v>90.44</v>
      </c>
      <c r="F21" s="76">
        <f>INT(D21/E21)</f>
        <v>228</v>
      </c>
      <c r="G21" s="57"/>
    </row>
    <row r="22" spans="2:7" ht="21.95" customHeight="1">
      <c r="B22" s="1520" t="s">
        <v>92</v>
      </c>
      <c r="C22" s="1520"/>
      <c r="D22" s="502">
        <f>'중기사용료 (총괄)'!K8</f>
        <v>24001</v>
      </c>
      <c r="E22" s="77">
        <f>E21</f>
        <v>90.44</v>
      </c>
      <c r="F22" s="78">
        <f>INT(D22/E22)</f>
        <v>265</v>
      </c>
      <c r="G22" s="78"/>
    </row>
  </sheetData>
  <sheetProtection formatCells="0" insertColumns="0"/>
  <mergeCells count="6">
    <mergeCell ref="B22:C22"/>
    <mergeCell ref="B2:G2"/>
    <mergeCell ref="B18:C18"/>
    <mergeCell ref="B19:C19"/>
    <mergeCell ref="B20:C20"/>
    <mergeCell ref="B21:C21"/>
  </mergeCells>
  <phoneticPr fontId="5" type="noConversion"/>
  <printOptions horizontalCentered="1"/>
  <pageMargins left="0.11811023622047245" right="0.23622047244094491" top="1" bottom="0.4" header="0.51181102362204722" footer="0.23622047244094491"/>
  <pageSetup paperSize="9" orientation="landscape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B2:S82"/>
  <sheetViews>
    <sheetView showGridLines="0" showZeros="0" view="pageBreakPreview" zoomScaleNormal="100" zoomScaleSheetLayoutView="100" workbookViewId="0">
      <selection activeCell="B3" sqref="B3:B4"/>
    </sheetView>
  </sheetViews>
  <sheetFormatPr defaultRowHeight="30" customHeight="1"/>
  <cols>
    <col min="1" max="1" width="8.88671875" style="304"/>
    <col min="2" max="2" width="4.33203125" style="307" customWidth="1"/>
    <col min="3" max="3" width="10.6640625" style="307" customWidth="1"/>
    <col min="4" max="4" width="24" style="307" customWidth="1"/>
    <col min="5" max="5" width="5.21875" style="307" customWidth="1"/>
    <col min="6" max="6" width="8.77734375" style="304" customWidth="1"/>
    <col min="7" max="7" width="8.109375" style="304" customWidth="1"/>
    <col min="8" max="8" width="8.21875" style="314" customWidth="1"/>
    <col min="9" max="9" width="7.77734375" style="314" customWidth="1"/>
    <col min="10" max="10" width="8.6640625" style="311" customWidth="1"/>
    <col min="11" max="11" width="7.6640625" style="304" customWidth="1"/>
    <col min="12" max="12" width="13.77734375" style="304" customWidth="1"/>
    <col min="13" max="13" width="15.77734375" style="304" customWidth="1"/>
    <col min="14" max="16384" width="8.88671875" style="304"/>
  </cols>
  <sheetData>
    <row r="2" spans="2:14" ht="47.25" customHeight="1">
      <c r="B2" s="1550" t="s">
        <v>1086</v>
      </c>
      <c r="C2" s="1550"/>
      <c r="D2" s="1550"/>
      <c r="E2" s="1550"/>
      <c r="F2" s="1550"/>
      <c r="G2" s="1550"/>
      <c r="H2" s="1550"/>
      <c r="I2" s="1550"/>
      <c r="J2" s="1550"/>
    </row>
    <row r="3" spans="2:14" s="307" customFormat="1" ht="30" customHeight="1">
      <c r="B3" s="1555" t="s">
        <v>56</v>
      </c>
      <c r="C3" s="1473" t="s">
        <v>141</v>
      </c>
      <c r="D3" s="1473" t="s">
        <v>226</v>
      </c>
      <c r="E3" s="1473" t="s">
        <v>132</v>
      </c>
      <c r="F3" s="1551" t="s">
        <v>1080</v>
      </c>
      <c r="G3" s="1551"/>
      <c r="H3" s="1551" t="s">
        <v>1081</v>
      </c>
      <c r="I3" s="1551"/>
      <c r="J3" s="1551" t="s">
        <v>1082</v>
      </c>
      <c r="K3" s="1551"/>
      <c r="L3" s="1551" t="s">
        <v>1083</v>
      </c>
      <c r="M3" s="1553" t="s">
        <v>1084</v>
      </c>
    </row>
    <row r="4" spans="2:14" ht="27.95" customHeight="1">
      <c r="B4" s="1464"/>
      <c r="C4" s="1556"/>
      <c r="D4" s="1556"/>
      <c r="E4" s="1556"/>
      <c r="F4" s="765" t="s">
        <v>312</v>
      </c>
      <c r="G4" s="765" t="s">
        <v>1085</v>
      </c>
      <c r="H4" s="765" t="s">
        <v>312</v>
      </c>
      <c r="I4" s="765" t="s">
        <v>1085</v>
      </c>
      <c r="J4" s="765" t="s">
        <v>312</v>
      </c>
      <c r="K4" s="765" t="s">
        <v>1085</v>
      </c>
      <c r="L4" s="1552"/>
      <c r="M4" s="1554"/>
    </row>
    <row r="5" spans="2:14" ht="27.95" customHeight="1">
      <c r="B5" s="741">
        <v>1</v>
      </c>
      <c r="C5" s="744" t="s">
        <v>1072</v>
      </c>
      <c r="D5" s="744" t="s">
        <v>1079</v>
      </c>
      <c r="E5" s="745" t="s">
        <v>1074</v>
      </c>
      <c r="F5" s="746">
        <v>28516</v>
      </c>
      <c r="G5" s="744" t="s">
        <v>1075</v>
      </c>
      <c r="H5" s="746">
        <v>28516</v>
      </c>
      <c r="I5" s="744" t="s">
        <v>1076</v>
      </c>
      <c r="J5" s="746">
        <v>28516</v>
      </c>
      <c r="K5" s="744" t="s">
        <v>1077</v>
      </c>
      <c r="L5" s="763">
        <f>MIN(F5,H5,J5)</f>
        <v>28516</v>
      </c>
      <c r="M5" s="747" t="s">
        <v>1078</v>
      </c>
    </row>
    <row r="6" spans="2:14" ht="27.95" customHeight="1">
      <c r="B6" s="737">
        <v>2</v>
      </c>
      <c r="C6" s="762" t="s">
        <v>1072</v>
      </c>
      <c r="D6" s="762" t="s">
        <v>1073</v>
      </c>
      <c r="E6" s="763" t="s">
        <v>1074</v>
      </c>
      <c r="F6" s="743">
        <v>170497</v>
      </c>
      <c r="G6" s="762" t="s">
        <v>1075</v>
      </c>
      <c r="H6" s="743">
        <v>170497</v>
      </c>
      <c r="I6" s="762" t="s">
        <v>1076</v>
      </c>
      <c r="J6" s="743">
        <v>170497</v>
      </c>
      <c r="K6" s="762" t="s">
        <v>1077</v>
      </c>
      <c r="L6" s="763">
        <f>MIN(F6,H6,J6)</f>
        <v>170497</v>
      </c>
      <c r="M6" s="764" t="s">
        <v>1078</v>
      </c>
    </row>
    <row r="7" spans="2:14" ht="27.95" customHeight="1">
      <c r="B7" s="741">
        <v>3</v>
      </c>
      <c r="C7" s="772" t="s">
        <v>1091</v>
      </c>
      <c r="D7" s="772" t="s">
        <v>1090</v>
      </c>
      <c r="E7" s="773" t="s">
        <v>1074</v>
      </c>
      <c r="F7" s="746">
        <v>-1850000</v>
      </c>
      <c r="G7" s="772" t="s">
        <v>1087</v>
      </c>
      <c r="H7" s="746">
        <v>-1850000</v>
      </c>
      <c r="I7" s="772" t="s">
        <v>1088</v>
      </c>
      <c r="J7" s="746">
        <v>-1750000</v>
      </c>
      <c r="K7" s="772" t="s">
        <v>1089</v>
      </c>
      <c r="L7" s="745">
        <f>MIN(F7,H7,J7)</f>
        <v>-1850000</v>
      </c>
      <c r="M7" s="747" t="s">
        <v>26</v>
      </c>
      <c r="N7" s="774"/>
    </row>
    <row r="8" spans="2:14" ht="27.95" customHeight="1">
      <c r="B8" s="737"/>
      <c r="C8" s="766"/>
      <c r="D8" s="767"/>
      <c r="E8" s="768"/>
      <c r="F8" s="739"/>
      <c r="G8" s="739"/>
      <c r="H8" s="769"/>
      <c r="I8" s="769"/>
      <c r="J8" s="740"/>
      <c r="K8" s="770"/>
      <c r="L8" s="770"/>
      <c r="M8" s="771"/>
    </row>
    <row r="9" spans="2:14" ht="27.95" customHeight="1">
      <c r="B9" s="741"/>
      <c r="C9" s="751"/>
      <c r="D9" s="735"/>
      <c r="E9" s="752"/>
      <c r="F9" s="735"/>
      <c r="G9" s="735"/>
      <c r="H9" s="749"/>
      <c r="I9" s="749"/>
      <c r="J9" s="748"/>
      <c r="K9" s="753"/>
      <c r="L9" s="753"/>
      <c r="M9" s="754"/>
    </row>
    <row r="10" spans="2:14" ht="27.95" customHeight="1">
      <c r="B10" s="741"/>
      <c r="C10" s="751"/>
      <c r="D10" s="735"/>
      <c r="E10" s="752"/>
      <c r="F10" s="735"/>
      <c r="G10" s="735"/>
      <c r="H10" s="749"/>
      <c r="I10" s="749"/>
      <c r="J10" s="748"/>
      <c r="K10" s="753"/>
      <c r="L10" s="750"/>
      <c r="M10" s="754"/>
    </row>
    <row r="11" spans="2:14" ht="27.95" customHeight="1">
      <c r="B11" s="741"/>
      <c r="C11" s="751"/>
      <c r="D11" s="735"/>
      <c r="E11" s="735"/>
      <c r="F11" s="735"/>
      <c r="G11" s="735"/>
      <c r="H11" s="749"/>
      <c r="I11" s="749"/>
      <c r="J11" s="748"/>
      <c r="K11" s="753"/>
      <c r="L11" s="753"/>
      <c r="M11" s="754"/>
    </row>
    <row r="12" spans="2:14" s="695" customFormat="1" ht="27.95" customHeight="1">
      <c r="B12" s="741"/>
      <c r="C12" s="751"/>
      <c r="D12" s="735"/>
      <c r="E12" s="735"/>
      <c r="F12" s="735"/>
      <c r="G12" s="735"/>
      <c r="H12" s="749"/>
      <c r="I12" s="749"/>
      <c r="J12" s="748"/>
      <c r="K12" s="755"/>
      <c r="L12" s="755"/>
      <c r="M12" s="756"/>
    </row>
    <row r="13" spans="2:14" ht="27.95" customHeight="1">
      <c r="B13" s="741"/>
      <c r="C13" s="751"/>
      <c r="D13" s="735"/>
      <c r="E13" s="735"/>
      <c r="F13" s="735"/>
      <c r="G13" s="735"/>
      <c r="H13" s="749"/>
      <c r="I13" s="749"/>
      <c r="J13" s="748"/>
      <c r="K13" s="753"/>
      <c r="L13" s="753"/>
      <c r="M13" s="754"/>
    </row>
    <row r="14" spans="2:14" ht="27.95" customHeight="1">
      <c r="B14" s="741"/>
      <c r="C14" s="751"/>
      <c r="D14" s="735"/>
      <c r="E14" s="735"/>
      <c r="F14" s="735"/>
      <c r="G14" s="735"/>
      <c r="H14" s="749"/>
      <c r="I14" s="749"/>
      <c r="J14" s="748"/>
      <c r="K14" s="753"/>
      <c r="L14" s="753"/>
      <c r="M14" s="754"/>
    </row>
    <row r="15" spans="2:14" ht="27.95" customHeight="1">
      <c r="B15" s="741"/>
      <c r="C15" s="751"/>
      <c r="D15" s="735"/>
      <c r="E15" s="735"/>
      <c r="F15" s="735"/>
      <c r="G15" s="735"/>
      <c r="H15" s="749"/>
      <c r="I15" s="749"/>
      <c r="J15" s="748"/>
      <c r="K15" s="753"/>
      <c r="L15" s="753"/>
      <c r="M15" s="754"/>
    </row>
    <row r="16" spans="2:14" ht="27.95" customHeight="1">
      <c r="B16" s="738"/>
      <c r="C16" s="757"/>
      <c r="D16" s="736"/>
      <c r="E16" s="736"/>
      <c r="F16" s="736"/>
      <c r="G16" s="736"/>
      <c r="H16" s="758"/>
      <c r="I16" s="758"/>
      <c r="J16" s="759"/>
      <c r="K16" s="760"/>
      <c r="L16" s="760"/>
      <c r="M16" s="761"/>
    </row>
    <row r="17" spans="2:19" ht="30" customHeight="1">
      <c r="F17" s="307"/>
      <c r="G17" s="313"/>
    </row>
    <row r="18" spans="2:19" ht="30" customHeight="1">
      <c r="F18" s="307"/>
      <c r="G18" s="313"/>
    </row>
    <row r="19" spans="2:19" ht="30" customHeight="1">
      <c r="F19" s="307"/>
      <c r="G19" s="313"/>
    </row>
    <row r="20" spans="2:19" ht="30" customHeight="1">
      <c r="F20" s="307"/>
      <c r="G20" s="313"/>
    </row>
    <row r="21" spans="2:19" ht="30" customHeight="1">
      <c r="G21" s="313"/>
    </row>
    <row r="22" spans="2:19" ht="30" customHeight="1">
      <c r="G22" s="313"/>
    </row>
    <row r="23" spans="2:19" ht="30" customHeight="1">
      <c r="F23" s="307"/>
      <c r="G23" s="307"/>
    </row>
    <row r="24" spans="2:19" ht="30" customHeight="1">
      <c r="F24" s="307"/>
      <c r="G24" s="313"/>
    </row>
    <row r="25" spans="2:19" ht="30" customHeight="1">
      <c r="F25" s="307"/>
      <c r="G25" s="315"/>
    </row>
    <row r="26" spans="2:19" ht="30" customHeight="1">
      <c r="F26" s="316"/>
      <c r="G26" s="313"/>
    </row>
    <row r="27" spans="2:19" ht="30" customHeight="1">
      <c r="F27" s="307"/>
      <c r="G27" s="313"/>
    </row>
    <row r="28" spans="2:19" ht="30" customHeight="1">
      <c r="F28" s="307"/>
      <c r="G28" s="313"/>
    </row>
    <row r="29" spans="2:19" ht="30" customHeight="1">
      <c r="F29" s="307"/>
      <c r="G29" s="313"/>
    </row>
    <row r="30" spans="2:19" ht="30" customHeight="1">
      <c r="F30" s="307"/>
      <c r="G30" s="313"/>
    </row>
    <row r="31" spans="2:19" s="314" customFormat="1" ht="30" customHeight="1">
      <c r="B31" s="307"/>
      <c r="C31" s="307"/>
      <c r="D31" s="307"/>
      <c r="E31" s="307"/>
      <c r="F31" s="307"/>
      <c r="G31" s="313"/>
      <c r="J31" s="311"/>
      <c r="K31" s="304"/>
      <c r="L31" s="304"/>
      <c r="M31" s="304"/>
      <c r="N31" s="304"/>
      <c r="O31" s="304"/>
      <c r="P31" s="304"/>
      <c r="Q31" s="304"/>
      <c r="R31" s="304"/>
      <c r="S31" s="304"/>
    </row>
    <row r="32" spans="2:19" s="314" customFormat="1" ht="30" customHeight="1">
      <c r="B32" s="307"/>
      <c r="C32" s="307"/>
      <c r="D32" s="307"/>
      <c r="E32" s="307"/>
      <c r="F32" s="307"/>
      <c r="G32" s="313"/>
      <c r="J32" s="311"/>
      <c r="K32" s="304"/>
      <c r="L32" s="304"/>
      <c r="M32" s="304"/>
      <c r="N32" s="304"/>
      <c r="O32" s="304"/>
      <c r="P32" s="304"/>
      <c r="Q32" s="304"/>
      <c r="R32" s="304"/>
      <c r="S32" s="304"/>
    </row>
    <row r="33" spans="2:19" s="314" customFormat="1" ht="30" customHeight="1">
      <c r="B33" s="307"/>
      <c r="C33" s="307"/>
      <c r="D33" s="307"/>
      <c r="E33" s="307"/>
      <c r="F33" s="304"/>
      <c r="G33" s="313"/>
      <c r="J33" s="311"/>
      <c r="K33" s="304"/>
      <c r="L33" s="304"/>
      <c r="M33" s="304"/>
      <c r="N33" s="304"/>
      <c r="O33" s="304"/>
      <c r="P33" s="304"/>
      <c r="Q33" s="304"/>
      <c r="R33" s="304"/>
      <c r="S33" s="304"/>
    </row>
    <row r="34" spans="2:19" s="314" customFormat="1" ht="30" customHeight="1">
      <c r="B34" s="307"/>
      <c r="C34" s="307"/>
      <c r="D34" s="307"/>
      <c r="E34" s="307"/>
      <c r="F34" s="304"/>
      <c r="G34" s="313"/>
      <c r="J34" s="311"/>
      <c r="K34" s="304"/>
      <c r="L34" s="304"/>
      <c r="M34" s="304"/>
      <c r="N34" s="304"/>
      <c r="O34" s="304"/>
      <c r="P34" s="304"/>
      <c r="Q34" s="304"/>
      <c r="R34" s="304"/>
      <c r="S34" s="304"/>
    </row>
    <row r="35" spans="2:19" s="314" customFormat="1" ht="30" customHeight="1">
      <c r="B35" s="307"/>
      <c r="C35" s="307"/>
      <c r="D35" s="307"/>
      <c r="E35" s="307"/>
      <c r="F35" s="307"/>
      <c r="G35" s="307"/>
      <c r="J35" s="311"/>
      <c r="K35" s="304"/>
      <c r="L35" s="304"/>
      <c r="M35" s="304"/>
      <c r="N35" s="304"/>
      <c r="O35" s="304"/>
      <c r="P35" s="304"/>
      <c r="Q35" s="304"/>
      <c r="R35" s="304"/>
      <c r="S35" s="304"/>
    </row>
    <row r="36" spans="2:19" s="314" customFormat="1" ht="30" customHeight="1">
      <c r="B36" s="307"/>
      <c r="C36" s="307"/>
      <c r="D36" s="307"/>
      <c r="E36" s="307"/>
      <c r="F36" s="307"/>
      <c r="G36" s="313"/>
      <c r="J36" s="311"/>
      <c r="K36" s="304"/>
      <c r="L36" s="304"/>
      <c r="M36" s="304"/>
      <c r="N36" s="304"/>
      <c r="O36" s="304"/>
      <c r="P36" s="304"/>
      <c r="Q36" s="304"/>
      <c r="R36" s="304"/>
      <c r="S36" s="304"/>
    </row>
    <row r="37" spans="2:19" s="314" customFormat="1" ht="30" customHeight="1">
      <c r="B37" s="307"/>
      <c r="C37" s="307"/>
      <c r="D37" s="307"/>
      <c r="E37" s="307"/>
      <c r="F37" s="307"/>
      <c r="G37" s="315"/>
      <c r="J37" s="311"/>
      <c r="K37" s="304"/>
      <c r="L37" s="304"/>
      <c r="M37" s="304"/>
      <c r="N37" s="304"/>
      <c r="O37" s="304"/>
      <c r="P37" s="304"/>
      <c r="Q37" s="304"/>
      <c r="R37" s="304"/>
      <c r="S37" s="304"/>
    </row>
    <row r="38" spans="2:19" s="314" customFormat="1" ht="30" customHeight="1">
      <c r="B38" s="307"/>
      <c r="C38" s="307"/>
      <c r="D38" s="307"/>
      <c r="E38" s="307"/>
      <c r="F38" s="316"/>
      <c r="G38" s="313"/>
      <c r="J38" s="311"/>
      <c r="K38" s="304"/>
      <c r="L38" s="304"/>
      <c r="M38" s="304"/>
      <c r="N38" s="304"/>
      <c r="O38" s="304"/>
      <c r="P38" s="304"/>
      <c r="Q38" s="304"/>
      <c r="R38" s="304"/>
      <c r="S38" s="304"/>
    </row>
    <row r="39" spans="2:19" s="314" customFormat="1" ht="30" customHeight="1">
      <c r="B39" s="307"/>
      <c r="C39" s="307"/>
      <c r="D39" s="307"/>
      <c r="E39" s="307"/>
      <c r="F39" s="307"/>
      <c r="G39" s="313"/>
      <c r="J39" s="311"/>
      <c r="K39" s="304"/>
      <c r="L39" s="304"/>
      <c r="M39" s="304"/>
      <c r="N39" s="304"/>
      <c r="O39" s="304"/>
      <c r="P39" s="304"/>
      <c r="Q39" s="304"/>
      <c r="R39" s="304"/>
      <c r="S39" s="304"/>
    </row>
    <row r="40" spans="2:19" s="314" customFormat="1" ht="30" customHeight="1">
      <c r="B40" s="307"/>
      <c r="C40" s="307"/>
      <c r="D40" s="307"/>
      <c r="E40" s="307"/>
      <c r="F40" s="307"/>
      <c r="G40" s="313"/>
      <c r="J40" s="311"/>
      <c r="K40" s="304"/>
      <c r="L40" s="304"/>
      <c r="M40" s="304"/>
      <c r="N40" s="304"/>
      <c r="O40" s="304"/>
      <c r="P40" s="304"/>
      <c r="Q40" s="304"/>
      <c r="R40" s="304"/>
      <c r="S40" s="304"/>
    </row>
    <row r="41" spans="2:19" s="314" customFormat="1" ht="30" customHeight="1">
      <c r="B41" s="307"/>
      <c r="C41" s="307"/>
      <c r="D41" s="307"/>
      <c r="E41" s="307"/>
      <c r="F41" s="307"/>
      <c r="G41" s="313"/>
      <c r="J41" s="311"/>
      <c r="K41" s="304"/>
      <c r="L41" s="304"/>
      <c r="M41" s="304"/>
      <c r="N41" s="304"/>
      <c r="O41" s="304"/>
      <c r="P41" s="304"/>
      <c r="Q41" s="304"/>
      <c r="R41" s="304"/>
      <c r="S41" s="304"/>
    </row>
    <row r="42" spans="2:19" s="314" customFormat="1" ht="30" customHeight="1">
      <c r="B42" s="307"/>
      <c r="C42" s="307"/>
      <c r="D42" s="307"/>
      <c r="E42" s="307"/>
      <c r="F42" s="307"/>
      <c r="G42" s="313"/>
      <c r="J42" s="311"/>
      <c r="K42" s="304"/>
      <c r="L42" s="304"/>
      <c r="M42" s="304"/>
      <c r="N42" s="304"/>
      <c r="O42" s="304"/>
      <c r="P42" s="304"/>
      <c r="Q42" s="304"/>
      <c r="R42" s="304"/>
      <c r="S42" s="304"/>
    </row>
    <row r="43" spans="2:19" s="314" customFormat="1" ht="30" customHeight="1">
      <c r="B43" s="307"/>
      <c r="C43" s="307"/>
      <c r="D43" s="307"/>
      <c r="E43" s="307"/>
      <c r="F43" s="307"/>
      <c r="G43" s="313"/>
      <c r="J43" s="311"/>
      <c r="K43" s="304"/>
      <c r="L43" s="304"/>
      <c r="M43" s="304"/>
      <c r="N43" s="304"/>
      <c r="O43" s="304"/>
      <c r="P43" s="304"/>
      <c r="Q43" s="304"/>
      <c r="R43" s="304"/>
      <c r="S43" s="304"/>
    </row>
    <row r="44" spans="2:19" s="314" customFormat="1" ht="30" customHeight="1">
      <c r="B44" s="307"/>
      <c r="C44" s="307"/>
      <c r="D44" s="307"/>
      <c r="E44" s="307"/>
      <c r="F44" s="307"/>
      <c r="G44" s="313"/>
      <c r="J44" s="311"/>
      <c r="K44" s="304"/>
      <c r="L44" s="304"/>
      <c r="M44" s="304"/>
      <c r="N44" s="304"/>
      <c r="O44" s="304"/>
      <c r="P44" s="304"/>
      <c r="Q44" s="304"/>
      <c r="R44" s="304"/>
      <c r="S44" s="304"/>
    </row>
    <row r="45" spans="2:19" s="314" customFormat="1" ht="30" customHeight="1">
      <c r="B45" s="307"/>
      <c r="C45" s="307"/>
      <c r="D45" s="307"/>
      <c r="E45" s="307"/>
      <c r="F45" s="304"/>
      <c r="G45" s="313"/>
      <c r="J45" s="311"/>
      <c r="K45" s="304"/>
      <c r="L45" s="304"/>
      <c r="M45" s="304"/>
      <c r="N45" s="304"/>
      <c r="O45" s="304"/>
      <c r="P45" s="304"/>
      <c r="Q45" s="304"/>
      <c r="R45" s="304"/>
      <c r="S45" s="304"/>
    </row>
    <row r="46" spans="2:19" s="314" customFormat="1" ht="30" customHeight="1">
      <c r="B46" s="307"/>
      <c r="C46" s="307"/>
      <c r="D46" s="307"/>
      <c r="E46" s="307"/>
      <c r="F46" s="304"/>
      <c r="G46" s="313"/>
      <c r="J46" s="311"/>
      <c r="K46" s="304"/>
      <c r="L46" s="304"/>
      <c r="M46" s="304"/>
      <c r="N46" s="304"/>
      <c r="O46" s="304"/>
      <c r="P46" s="304"/>
      <c r="Q46" s="304"/>
      <c r="R46" s="304"/>
      <c r="S46" s="304"/>
    </row>
    <row r="47" spans="2:19" s="314" customFormat="1" ht="30" customHeight="1">
      <c r="B47" s="307"/>
      <c r="C47" s="307"/>
      <c r="D47" s="307"/>
      <c r="E47" s="307"/>
      <c r="F47" s="307"/>
      <c r="G47" s="307"/>
      <c r="J47" s="311"/>
      <c r="K47" s="304"/>
      <c r="L47" s="304"/>
      <c r="M47" s="304"/>
      <c r="N47" s="304"/>
      <c r="O47" s="304"/>
      <c r="P47" s="304"/>
      <c r="Q47" s="304"/>
      <c r="R47" s="304"/>
      <c r="S47" s="304"/>
    </row>
    <row r="48" spans="2:19" s="314" customFormat="1" ht="30" customHeight="1">
      <c r="B48" s="307"/>
      <c r="C48" s="307"/>
      <c r="D48" s="307"/>
      <c r="E48" s="307"/>
      <c r="F48" s="307"/>
      <c r="G48" s="313"/>
      <c r="J48" s="311"/>
      <c r="K48" s="304"/>
      <c r="L48" s="304"/>
      <c r="M48" s="304"/>
      <c r="N48" s="304"/>
      <c r="O48" s="304"/>
      <c r="P48" s="304"/>
      <c r="Q48" s="304"/>
      <c r="R48" s="304"/>
      <c r="S48" s="304"/>
    </row>
    <row r="49" spans="2:19" s="314" customFormat="1" ht="30" customHeight="1">
      <c r="B49" s="307"/>
      <c r="C49" s="307"/>
      <c r="D49" s="307"/>
      <c r="E49" s="307"/>
      <c r="F49" s="307"/>
      <c r="G49" s="315"/>
      <c r="J49" s="311"/>
      <c r="K49" s="304"/>
      <c r="L49" s="304"/>
      <c r="M49" s="304"/>
      <c r="N49" s="304"/>
      <c r="O49" s="304"/>
      <c r="P49" s="304"/>
      <c r="Q49" s="304"/>
      <c r="R49" s="304"/>
      <c r="S49" s="304"/>
    </row>
    <row r="50" spans="2:19" s="314" customFormat="1" ht="30" customHeight="1">
      <c r="B50" s="307"/>
      <c r="C50" s="307"/>
      <c r="D50" s="307"/>
      <c r="E50" s="307"/>
      <c r="F50" s="316"/>
      <c r="G50" s="313"/>
      <c r="J50" s="311"/>
      <c r="K50" s="304"/>
      <c r="L50" s="304"/>
      <c r="M50" s="304"/>
      <c r="N50" s="304"/>
      <c r="O50" s="304"/>
      <c r="P50" s="304"/>
      <c r="Q50" s="304"/>
      <c r="R50" s="304"/>
      <c r="S50" s="304"/>
    </row>
    <row r="51" spans="2:19" s="314" customFormat="1" ht="30" customHeight="1">
      <c r="B51" s="307"/>
      <c r="C51" s="307"/>
      <c r="D51" s="307"/>
      <c r="E51" s="307"/>
      <c r="F51" s="307"/>
      <c r="G51" s="313"/>
      <c r="J51" s="311"/>
      <c r="K51" s="304"/>
      <c r="L51" s="304"/>
      <c r="M51" s="304"/>
      <c r="N51" s="304"/>
      <c r="O51" s="304"/>
      <c r="P51" s="304"/>
      <c r="Q51" s="304"/>
      <c r="R51" s="304"/>
      <c r="S51" s="304"/>
    </row>
    <row r="52" spans="2:19" s="314" customFormat="1" ht="30" customHeight="1">
      <c r="B52" s="307"/>
      <c r="C52" s="307"/>
      <c r="D52" s="307"/>
      <c r="E52" s="307"/>
      <c r="F52" s="307"/>
      <c r="G52" s="313"/>
      <c r="J52" s="311"/>
      <c r="K52" s="304"/>
      <c r="L52" s="304"/>
      <c r="M52" s="304"/>
      <c r="N52" s="304"/>
      <c r="O52" s="304"/>
      <c r="P52" s="304"/>
      <c r="Q52" s="304"/>
      <c r="R52" s="304"/>
      <c r="S52" s="304"/>
    </row>
    <row r="53" spans="2:19" s="314" customFormat="1" ht="30" customHeight="1">
      <c r="B53" s="307"/>
      <c r="C53" s="307"/>
      <c r="D53" s="307"/>
      <c r="E53" s="307"/>
      <c r="F53" s="307"/>
      <c r="G53" s="313"/>
      <c r="J53" s="311"/>
      <c r="K53" s="304"/>
      <c r="L53" s="304"/>
      <c r="M53" s="304"/>
      <c r="N53" s="304"/>
      <c r="O53" s="304"/>
      <c r="P53" s="304"/>
      <c r="Q53" s="304"/>
      <c r="R53" s="304"/>
      <c r="S53" s="304"/>
    </row>
    <row r="54" spans="2:19" s="314" customFormat="1" ht="30" customHeight="1">
      <c r="B54" s="307"/>
      <c r="C54" s="307"/>
      <c r="D54" s="307"/>
      <c r="E54" s="307"/>
      <c r="F54" s="307"/>
      <c r="G54" s="313"/>
      <c r="J54" s="311"/>
      <c r="K54" s="304"/>
      <c r="L54" s="304"/>
      <c r="M54" s="304"/>
      <c r="N54" s="304"/>
      <c r="O54" s="304"/>
      <c r="P54" s="304"/>
      <c r="Q54" s="304"/>
      <c r="R54" s="304"/>
      <c r="S54" s="304"/>
    </row>
    <row r="55" spans="2:19" s="314" customFormat="1" ht="30" customHeight="1">
      <c r="B55" s="307"/>
      <c r="C55" s="307"/>
      <c r="D55" s="307"/>
      <c r="E55" s="307"/>
      <c r="F55" s="307"/>
      <c r="G55" s="313"/>
      <c r="J55" s="311"/>
      <c r="K55" s="304"/>
      <c r="L55" s="304"/>
      <c r="M55" s="304"/>
      <c r="N55" s="304"/>
      <c r="O55" s="304"/>
      <c r="P55" s="304"/>
      <c r="Q55" s="304"/>
      <c r="R55" s="304"/>
      <c r="S55" s="304"/>
    </row>
    <row r="56" spans="2:19" s="314" customFormat="1" ht="30" customHeight="1">
      <c r="B56" s="307"/>
      <c r="C56" s="307"/>
      <c r="D56" s="307"/>
      <c r="E56" s="307"/>
      <c r="F56" s="307"/>
      <c r="G56" s="313"/>
      <c r="J56" s="311"/>
      <c r="K56" s="304"/>
      <c r="L56" s="304"/>
      <c r="M56" s="304"/>
      <c r="N56" s="304"/>
      <c r="O56" s="304"/>
      <c r="P56" s="304"/>
      <c r="Q56" s="304"/>
      <c r="R56" s="304"/>
      <c r="S56" s="304"/>
    </row>
    <row r="57" spans="2:19" s="314" customFormat="1" ht="30" customHeight="1">
      <c r="B57" s="307"/>
      <c r="C57" s="307"/>
      <c r="D57" s="307"/>
      <c r="E57" s="307"/>
      <c r="F57" s="304"/>
      <c r="G57" s="313"/>
      <c r="J57" s="311"/>
      <c r="K57" s="304"/>
      <c r="L57" s="304"/>
      <c r="M57" s="304"/>
      <c r="N57" s="304"/>
      <c r="O57" s="304"/>
      <c r="P57" s="304"/>
      <c r="Q57" s="304"/>
      <c r="R57" s="304"/>
      <c r="S57" s="304"/>
    </row>
    <row r="58" spans="2:19" s="314" customFormat="1" ht="30" customHeight="1">
      <c r="B58" s="307"/>
      <c r="C58" s="307"/>
      <c r="D58" s="307"/>
      <c r="E58" s="307"/>
      <c r="F58" s="304"/>
      <c r="G58" s="313"/>
      <c r="J58" s="311"/>
      <c r="K58" s="304"/>
      <c r="L58" s="304"/>
      <c r="M58" s="304"/>
      <c r="N58" s="304"/>
      <c r="O58" s="304"/>
      <c r="P58" s="304"/>
      <c r="Q58" s="304"/>
      <c r="R58" s="304"/>
      <c r="S58" s="304"/>
    </row>
    <row r="59" spans="2:19" s="314" customFormat="1" ht="30" customHeight="1">
      <c r="B59" s="307"/>
      <c r="C59" s="307"/>
      <c r="D59" s="307"/>
      <c r="E59" s="307"/>
      <c r="F59" s="307"/>
      <c r="G59" s="307"/>
      <c r="J59" s="311"/>
      <c r="K59" s="304"/>
      <c r="L59" s="304"/>
      <c r="M59" s="304"/>
      <c r="N59" s="304"/>
      <c r="O59" s="304"/>
      <c r="P59" s="304"/>
      <c r="Q59" s="304"/>
      <c r="R59" s="304"/>
      <c r="S59" s="304"/>
    </row>
    <row r="60" spans="2:19" s="314" customFormat="1" ht="30" customHeight="1">
      <c r="B60" s="307"/>
      <c r="C60" s="307"/>
      <c r="D60" s="307"/>
      <c r="E60" s="307"/>
      <c r="F60" s="307"/>
      <c r="G60" s="313"/>
      <c r="J60" s="311"/>
      <c r="K60" s="304"/>
      <c r="L60" s="304"/>
      <c r="M60" s="304"/>
      <c r="N60" s="304"/>
      <c r="O60" s="304"/>
      <c r="P60" s="304"/>
      <c r="Q60" s="304"/>
      <c r="R60" s="304"/>
      <c r="S60" s="304"/>
    </row>
    <row r="61" spans="2:19" s="314" customFormat="1" ht="30" customHeight="1">
      <c r="B61" s="307"/>
      <c r="C61" s="307"/>
      <c r="D61" s="307"/>
      <c r="E61" s="307"/>
      <c r="F61" s="307"/>
      <c r="G61" s="315"/>
      <c r="J61" s="311"/>
      <c r="K61" s="304"/>
      <c r="L61" s="304"/>
      <c r="M61" s="304"/>
      <c r="N61" s="304"/>
      <c r="O61" s="304"/>
      <c r="P61" s="304"/>
      <c r="Q61" s="304"/>
      <c r="R61" s="304"/>
      <c r="S61" s="304"/>
    </row>
    <row r="62" spans="2:19" s="314" customFormat="1" ht="30" customHeight="1">
      <c r="B62" s="307"/>
      <c r="C62" s="307"/>
      <c r="D62" s="307"/>
      <c r="E62" s="307"/>
      <c r="F62" s="316"/>
      <c r="G62" s="313"/>
      <c r="J62" s="311"/>
      <c r="K62" s="304"/>
      <c r="L62" s="304"/>
      <c r="M62" s="304"/>
      <c r="N62" s="304"/>
      <c r="O62" s="304"/>
      <c r="P62" s="304"/>
      <c r="Q62" s="304"/>
      <c r="R62" s="304"/>
      <c r="S62" s="304"/>
    </row>
    <row r="63" spans="2:19" s="314" customFormat="1" ht="30" customHeight="1">
      <c r="B63" s="307"/>
      <c r="C63" s="307"/>
      <c r="D63" s="307"/>
      <c r="E63" s="307"/>
      <c r="F63" s="307"/>
      <c r="G63" s="313"/>
      <c r="J63" s="311"/>
      <c r="K63" s="304"/>
      <c r="L63" s="304"/>
      <c r="M63" s="304"/>
      <c r="N63" s="304"/>
      <c r="O63" s="304"/>
      <c r="P63" s="304"/>
      <c r="Q63" s="304"/>
      <c r="R63" s="304"/>
      <c r="S63" s="304"/>
    </row>
    <row r="64" spans="2:19" s="314" customFormat="1" ht="30" customHeight="1">
      <c r="B64" s="307"/>
      <c r="C64" s="307"/>
      <c r="D64" s="307"/>
      <c r="E64" s="307"/>
      <c r="F64" s="307"/>
      <c r="G64" s="313"/>
      <c r="J64" s="311"/>
      <c r="K64" s="304"/>
      <c r="L64" s="304"/>
      <c r="M64" s="304"/>
      <c r="N64" s="304"/>
      <c r="O64" s="304"/>
      <c r="P64" s="304"/>
      <c r="Q64" s="304"/>
      <c r="R64" s="304"/>
      <c r="S64" s="304"/>
    </row>
    <row r="65" spans="2:19" s="314" customFormat="1" ht="30" customHeight="1">
      <c r="B65" s="307"/>
      <c r="C65" s="307"/>
      <c r="D65" s="307"/>
      <c r="E65" s="307"/>
      <c r="F65" s="307"/>
      <c r="G65" s="313"/>
      <c r="J65" s="311"/>
      <c r="K65" s="304"/>
      <c r="L65" s="304"/>
      <c r="M65" s="304"/>
      <c r="N65" s="304"/>
      <c r="O65" s="304"/>
      <c r="P65" s="304"/>
      <c r="Q65" s="304"/>
      <c r="R65" s="304"/>
      <c r="S65" s="304"/>
    </row>
    <row r="66" spans="2:19" s="314" customFormat="1" ht="30" customHeight="1">
      <c r="B66" s="307"/>
      <c r="C66" s="307"/>
      <c r="D66" s="307"/>
      <c r="E66" s="307"/>
      <c r="F66" s="307"/>
      <c r="G66" s="313"/>
      <c r="J66" s="311"/>
      <c r="K66" s="304"/>
      <c r="L66" s="304"/>
      <c r="M66" s="304"/>
      <c r="N66" s="304"/>
      <c r="O66" s="304"/>
      <c r="P66" s="304"/>
      <c r="Q66" s="304"/>
      <c r="R66" s="304"/>
      <c r="S66" s="304"/>
    </row>
    <row r="67" spans="2:19" s="314" customFormat="1" ht="30" customHeight="1">
      <c r="B67" s="307"/>
      <c r="C67" s="307"/>
      <c r="D67" s="307"/>
      <c r="E67" s="307"/>
      <c r="F67" s="307"/>
      <c r="G67" s="313"/>
      <c r="J67" s="311"/>
      <c r="K67" s="304"/>
      <c r="L67" s="304"/>
      <c r="M67" s="304"/>
      <c r="N67" s="304"/>
      <c r="O67" s="304"/>
      <c r="P67" s="304"/>
      <c r="Q67" s="304"/>
      <c r="R67" s="304"/>
      <c r="S67" s="304"/>
    </row>
    <row r="68" spans="2:19" s="314" customFormat="1" ht="30" customHeight="1">
      <c r="B68" s="307"/>
      <c r="C68" s="307"/>
      <c r="D68" s="307"/>
      <c r="E68" s="307"/>
      <c r="F68" s="307"/>
      <c r="G68" s="313"/>
      <c r="J68" s="311"/>
      <c r="K68" s="304"/>
      <c r="L68" s="304"/>
      <c r="M68" s="304"/>
      <c r="N68" s="304"/>
      <c r="O68" s="304"/>
      <c r="P68" s="304"/>
      <c r="Q68" s="304"/>
      <c r="R68" s="304"/>
      <c r="S68" s="304"/>
    </row>
    <row r="69" spans="2:19" s="314" customFormat="1" ht="30" customHeight="1">
      <c r="B69" s="307"/>
      <c r="C69" s="307"/>
      <c r="D69" s="307"/>
      <c r="E69" s="307"/>
      <c r="F69" s="304"/>
      <c r="G69" s="313"/>
      <c r="J69" s="311"/>
      <c r="K69" s="304"/>
      <c r="L69" s="304"/>
      <c r="M69" s="304"/>
      <c r="N69" s="304"/>
      <c r="O69" s="304"/>
      <c r="P69" s="304"/>
      <c r="Q69" s="304"/>
      <c r="R69" s="304"/>
      <c r="S69" s="304"/>
    </row>
    <row r="70" spans="2:19" s="314" customFormat="1" ht="30" customHeight="1">
      <c r="B70" s="307"/>
      <c r="C70" s="307"/>
      <c r="D70" s="307"/>
      <c r="E70" s="307"/>
      <c r="F70" s="304"/>
      <c r="G70" s="313"/>
      <c r="J70" s="311"/>
      <c r="K70" s="304"/>
      <c r="L70" s="304"/>
      <c r="M70" s="304"/>
      <c r="N70" s="304"/>
      <c r="O70" s="304"/>
      <c r="P70" s="304"/>
      <c r="Q70" s="304"/>
      <c r="R70" s="304"/>
      <c r="S70" s="304"/>
    </row>
    <row r="71" spans="2:19" s="314" customFormat="1" ht="30" customHeight="1">
      <c r="B71" s="307"/>
      <c r="C71" s="307"/>
      <c r="D71" s="307"/>
      <c r="E71" s="307"/>
      <c r="F71" s="307"/>
      <c r="G71" s="307"/>
      <c r="J71" s="311"/>
      <c r="K71" s="304"/>
      <c r="L71" s="304"/>
      <c r="M71" s="304"/>
      <c r="N71" s="304"/>
      <c r="O71" s="304"/>
      <c r="P71" s="304"/>
      <c r="Q71" s="304"/>
      <c r="R71" s="304"/>
      <c r="S71" s="304"/>
    </row>
    <row r="72" spans="2:19" s="314" customFormat="1" ht="30" customHeight="1">
      <c r="B72" s="307"/>
      <c r="C72" s="307"/>
      <c r="D72" s="307"/>
      <c r="E72" s="307"/>
      <c r="F72" s="307"/>
      <c r="G72" s="313"/>
      <c r="J72" s="311"/>
      <c r="K72" s="304"/>
      <c r="L72" s="304"/>
      <c r="M72" s="304"/>
      <c r="N72" s="304"/>
      <c r="O72" s="304"/>
      <c r="P72" s="304"/>
      <c r="Q72" s="304"/>
      <c r="R72" s="304"/>
      <c r="S72" s="304"/>
    </row>
    <row r="73" spans="2:19" s="314" customFormat="1" ht="30" customHeight="1">
      <c r="B73" s="307"/>
      <c r="C73" s="307"/>
      <c r="D73" s="307"/>
      <c r="E73" s="307"/>
      <c r="F73" s="307"/>
      <c r="G73" s="315"/>
      <c r="J73" s="311"/>
      <c r="K73" s="304"/>
      <c r="L73" s="304"/>
      <c r="M73" s="304"/>
      <c r="N73" s="304"/>
      <c r="O73" s="304"/>
      <c r="P73" s="304"/>
      <c r="Q73" s="304"/>
      <c r="R73" s="304"/>
      <c r="S73" s="304"/>
    </row>
    <row r="74" spans="2:19" s="314" customFormat="1" ht="30" customHeight="1">
      <c r="B74" s="307"/>
      <c r="C74" s="307"/>
      <c r="D74" s="307"/>
      <c r="E74" s="307"/>
      <c r="F74" s="316"/>
      <c r="G74" s="313"/>
      <c r="J74" s="311"/>
      <c r="K74" s="304"/>
      <c r="L74" s="304"/>
      <c r="M74" s="304"/>
      <c r="N74" s="304"/>
      <c r="O74" s="304"/>
      <c r="P74" s="304"/>
      <c r="Q74" s="304"/>
      <c r="R74" s="304"/>
      <c r="S74" s="304"/>
    </row>
    <row r="75" spans="2:19" s="314" customFormat="1" ht="30" customHeight="1">
      <c r="B75" s="307"/>
      <c r="C75" s="307"/>
      <c r="D75" s="307"/>
      <c r="E75" s="307"/>
      <c r="F75" s="307"/>
      <c r="G75" s="313"/>
      <c r="J75" s="311"/>
      <c r="K75" s="304"/>
      <c r="L75" s="304"/>
      <c r="M75" s="304"/>
      <c r="N75" s="304"/>
      <c r="O75" s="304"/>
      <c r="P75" s="304"/>
      <c r="Q75" s="304"/>
      <c r="R75" s="304"/>
      <c r="S75" s="304"/>
    </row>
    <row r="76" spans="2:19" s="314" customFormat="1" ht="30" customHeight="1">
      <c r="B76" s="307"/>
      <c r="C76" s="307"/>
      <c r="D76" s="307"/>
      <c r="E76" s="307"/>
      <c r="F76" s="307"/>
      <c r="G76" s="313"/>
      <c r="J76" s="311"/>
      <c r="K76" s="304"/>
      <c r="L76" s="304"/>
      <c r="M76" s="304"/>
      <c r="N76" s="304"/>
      <c r="O76" s="304"/>
      <c r="P76" s="304"/>
      <c r="Q76" s="304"/>
      <c r="R76" s="304"/>
      <c r="S76" s="304"/>
    </row>
    <row r="77" spans="2:19" s="314" customFormat="1" ht="30" customHeight="1">
      <c r="B77" s="307"/>
      <c r="C77" s="307"/>
      <c r="D77" s="307"/>
      <c r="E77" s="307"/>
      <c r="F77" s="307"/>
      <c r="G77" s="313"/>
      <c r="J77" s="311"/>
      <c r="K77" s="304"/>
      <c r="L77" s="304"/>
      <c r="M77" s="304"/>
      <c r="N77" s="304"/>
      <c r="O77" s="304"/>
      <c r="P77" s="304"/>
      <c r="Q77" s="304"/>
      <c r="R77" s="304"/>
      <c r="S77" s="304"/>
    </row>
    <row r="78" spans="2:19" s="314" customFormat="1" ht="30" customHeight="1">
      <c r="B78" s="307"/>
      <c r="C78" s="307"/>
      <c r="D78" s="307"/>
      <c r="E78" s="307"/>
      <c r="F78" s="307"/>
      <c r="G78" s="313"/>
      <c r="J78" s="311"/>
      <c r="K78" s="304"/>
      <c r="L78" s="304"/>
      <c r="M78" s="304"/>
      <c r="N78" s="304"/>
      <c r="O78" s="304"/>
      <c r="P78" s="304"/>
      <c r="Q78" s="304"/>
      <c r="R78" s="304"/>
      <c r="S78" s="304"/>
    </row>
    <row r="79" spans="2:19" s="314" customFormat="1" ht="30" customHeight="1">
      <c r="B79" s="307"/>
      <c r="C79" s="307"/>
      <c r="D79" s="307"/>
      <c r="E79" s="307"/>
      <c r="F79" s="307"/>
      <c r="G79" s="313"/>
      <c r="J79" s="311"/>
      <c r="K79" s="304"/>
      <c r="L79" s="304"/>
      <c r="M79" s="304"/>
      <c r="N79" s="304"/>
      <c r="O79" s="304"/>
      <c r="P79" s="304"/>
      <c r="Q79" s="304"/>
      <c r="R79" s="304"/>
      <c r="S79" s="304"/>
    </row>
    <row r="80" spans="2:19" s="314" customFormat="1" ht="30" customHeight="1">
      <c r="B80" s="307"/>
      <c r="C80" s="307"/>
      <c r="D80" s="307"/>
      <c r="E80" s="307"/>
      <c r="F80" s="307"/>
      <c r="G80" s="313"/>
      <c r="J80" s="311"/>
      <c r="K80" s="304"/>
      <c r="L80" s="304"/>
      <c r="M80" s="304"/>
      <c r="N80" s="304"/>
      <c r="O80" s="304"/>
      <c r="P80" s="304"/>
      <c r="Q80" s="304"/>
      <c r="R80" s="304"/>
      <c r="S80" s="304"/>
    </row>
    <row r="81" spans="2:19" s="314" customFormat="1" ht="30" customHeight="1">
      <c r="B81" s="307"/>
      <c r="C81" s="307"/>
      <c r="D81" s="307"/>
      <c r="E81" s="307"/>
      <c r="F81" s="304"/>
      <c r="G81" s="313"/>
      <c r="J81" s="311"/>
      <c r="K81" s="304"/>
      <c r="L81" s="304"/>
      <c r="M81" s="304"/>
      <c r="N81" s="304"/>
      <c r="O81" s="304"/>
      <c r="P81" s="304"/>
      <c r="Q81" s="304"/>
      <c r="R81" s="304"/>
      <c r="S81" s="304"/>
    </row>
    <row r="82" spans="2:19" s="314" customFormat="1" ht="30" customHeight="1">
      <c r="B82" s="307"/>
      <c r="C82" s="307"/>
      <c r="D82" s="307"/>
      <c r="E82" s="307"/>
      <c r="F82" s="304"/>
      <c r="G82" s="313"/>
      <c r="J82" s="311"/>
      <c r="K82" s="304"/>
      <c r="L82" s="304"/>
      <c r="M82" s="304"/>
      <c r="N82" s="304"/>
      <c r="O82" s="304"/>
      <c r="P82" s="304"/>
      <c r="Q82" s="304"/>
      <c r="R82" s="304"/>
      <c r="S82" s="304"/>
    </row>
  </sheetData>
  <mergeCells count="10">
    <mergeCell ref="M3:M4"/>
    <mergeCell ref="B3:B4"/>
    <mergeCell ref="C3:C4"/>
    <mergeCell ref="D3:D4"/>
    <mergeCell ref="E3:E4"/>
    <mergeCell ref="B2:J2"/>
    <mergeCell ref="F3:G3"/>
    <mergeCell ref="H3:I3"/>
    <mergeCell ref="J3:K3"/>
    <mergeCell ref="L3:L4"/>
  </mergeCells>
  <phoneticPr fontId="5" type="noConversion"/>
  <printOptions horizontalCentered="1"/>
  <pageMargins left="0.28000000000000003" right="0.19685039370078741" top="0.84" bottom="0.4" header="0.46" footer="0.35"/>
  <pageSetup paperSize="9" orientation="landscape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44"/>
  <dimension ref="B2:M24"/>
  <sheetViews>
    <sheetView showGridLines="0" showZeros="0" view="pageBreakPreview" zoomScale="80" zoomScaleNormal="100" zoomScaleSheetLayoutView="80" workbookViewId="0">
      <selection activeCell="D22" sqref="D22"/>
    </sheetView>
  </sheetViews>
  <sheetFormatPr defaultColWidth="13.109375" defaultRowHeight="21.95" customHeight="1"/>
  <cols>
    <col min="1" max="1" width="13.109375" style="31" customWidth="1"/>
    <col min="2" max="2" width="7.77734375" style="31" bestFit="1" customWidth="1"/>
    <col min="3" max="3" width="7.77734375" style="31" customWidth="1"/>
    <col min="4" max="4" width="21.77734375" style="31" bestFit="1" customWidth="1"/>
    <col min="5" max="5" width="25.21875" style="71" customWidth="1"/>
    <col min="6" max="6" width="25.21875" style="303" customWidth="1"/>
    <col min="7" max="7" width="29.88671875" style="31" customWidth="1"/>
    <col min="8" max="8" width="15.6640625" style="31" bestFit="1" customWidth="1"/>
    <col min="9" max="9" width="12.21875" style="303" customWidth="1"/>
    <col min="10" max="11" width="13.109375" style="303"/>
    <col min="12" max="12" width="17.21875" style="303" bestFit="1" customWidth="1"/>
    <col min="13" max="16384" width="13.109375" style="31"/>
  </cols>
  <sheetData>
    <row r="2" spans="2:13" ht="35.1" customHeight="1">
      <c r="B2" s="1542" t="s">
        <v>207</v>
      </c>
      <c r="C2" s="1542"/>
      <c r="D2" s="1542"/>
      <c r="E2" s="1542"/>
      <c r="F2" s="1542"/>
      <c r="G2" s="1542"/>
    </row>
    <row r="3" spans="2:13" ht="21.95" customHeight="1">
      <c r="B3" s="32" t="s">
        <v>55</v>
      </c>
      <c r="C3" s="32" t="s">
        <v>56</v>
      </c>
      <c r="D3" s="32" t="s">
        <v>57</v>
      </c>
      <c r="E3" s="33" t="s">
        <v>58</v>
      </c>
      <c r="F3" s="34" t="s">
        <v>59</v>
      </c>
      <c r="G3" s="32" t="s">
        <v>60</v>
      </c>
      <c r="I3" s="303" t="s">
        <v>1003</v>
      </c>
      <c r="J3" s="303">
        <v>0.9</v>
      </c>
    </row>
    <row r="4" spans="2:13" ht="21.95" customHeight="1">
      <c r="B4" s="36" t="s">
        <v>208</v>
      </c>
      <c r="C4" s="36"/>
      <c r="D4" s="52"/>
      <c r="E4" s="53"/>
      <c r="F4" s="52"/>
      <c r="G4" s="301"/>
      <c r="I4" s="303" t="s">
        <v>1002</v>
      </c>
    </row>
    <row r="5" spans="2:13" s="58" customFormat="1" ht="21.95" customHeight="1">
      <c r="B5" s="40"/>
      <c r="C5" s="40" t="s">
        <v>302</v>
      </c>
      <c r="D5" s="55" t="s">
        <v>209</v>
      </c>
      <c r="E5" s="283">
        <f>IF(E8&gt;0,(ROUND((E7/E8)*2,2)+E17))*2</f>
        <v>4.9498693439691923</v>
      </c>
      <c r="F5" s="283"/>
      <c r="G5" s="55" t="s">
        <v>775</v>
      </c>
      <c r="I5" s="55" t="s">
        <v>1001</v>
      </c>
      <c r="J5" s="685">
        <f>60*J3/(I9+J9+K9+L9)</f>
        <v>0.37133819282079494</v>
      </c>
      <c r="K5" s="685" t="s">
        <v>1004</v>
      </c>
      <c r="L5" s="685"/>
    </row>
    <row r="6" spans="2:13" s="58" customFormat="1" ht="21.95" customHeight="1">
      <c r="B6" s="40"/>
      <c r="C6" s="40" t="s">
        <v>303</v>
      </c>
      <c r="D6" s="55" t="s">
        <v>210</v>
      </c>
      <c r="E6" s="283">
        <f>E7+E9+E11</f>
        <v>35</v>
      </c>
      <c r="F6" s="283"/>
      <c r="G6" s="55" t="s">
        <v>1058</v>
      </c>
      <c r="I6" s="685"/>
      <c r="J6" s="685"/>
      <c r="K6" s="685"/>
      <c r="L6" s="685"/>
    </row>
    <row r="7" spans="2:13" ht="21.95" customHeight="1">
      <c r="B7" s="39"/>
      <c r="C7" s="61" t="s">
        <v>78</v>
      </c>
      <c r="D7" s="41" t="s">
        <v>211</v>
      </c>
      <c r="E7" s="59">
        <f>운반거리표!G31</f>
        <v>35</v>
      </c>
      <c r="F7" s="59"/>
      <c r="G7" s="44"/>
      <c r="I7" s="303" t="s">
        <v>165</v>
      </c>
      <c r="J7" s="303" t="s">
        <v>231</v>
      </c>
      <c r="K7" s="303" t="s">
        <v>998</v>
      </c>
      <c r="L7" s="303" t="s">
        <v>999</v>
      </c>
    </row>
    <row r="8" spans="2:13" ht="21.95" customHeight="1">
      <c r="B8" s="39"/>
      <c r="C8" s="61" t="s">
        <v>80</v>
      </c>
      <c r="D8" s="41" t="s">
        <v>212</v>
      </c>
      <c r="E8" s="59">
        <v>40</v>
      </c>
      <c r="F8" s="59"/>
      <c r="G8" s="44"/>
      <c r="I8" s="303" t="s">
        <v>994</v>
      </c>
      <c r="J8" s="303" t="s">
        <v>995</v>
      </c>
      <c r="K8" s="303" t="s">
        <v>996</v>
      </c>
      <c r="L8" s="303" t="s">
        <v>997</v>
      </c>
    </row>
    <row r="9" spans="2:13" ht="21.95" customHeight="1">
      <c r="B9" s="47"/>
      <c r="C9" s="61" t="s">
        <v>82</v>
      </c>
      <c r="D9" s="41" t="s">
        <v>213</v>
      </c>
      <c r="E9" s="63"/>
      <c r="F9" s="63"/>
      <c r="G9" s="48"/>
      <c r="I9" s="303">
        <v>20</v>
      </c>
      <c r="J9" s="303">
        <f>E6/E8*2*60</f>
        <v>105</v>
      </c>
      <c r="K9" s="303">
        <v>20</v>
      </c>
      <c r="L9" s="303">
        <v>0.42</v>
      </c>
      <c r="M9" s="31">
        <f>SUM(I9:L9)</f>
        <v>145.41999999999999</v>
      </c>
    </row>
    <row r="10" spans="2:13" ht="21.95" customHeight="1">
      <c r="B10" s="47"/>
      <c r="C10" s="61" t="s">
        <v>85</v>
      </c>
      <c r="D10" s="41" t="s">
        <v>214</v>
      </c>
      <c r="E10" s="63"/>
      <c r="F10" s="63"/>
      <c r="G10" s="48"/>
    </row>
    <row r="11" spans="2:13" ht="21.95" customHeight="1">
      <c r="B11" s="47"/>
      <c r="C11" s="61" t="s">
        <v>195</v>
      </c>
      <c r="D11" s="41" t="s">
        <v>215</v>
      </c>
      <c r="E11" s="63"/>
      <c r="F11" s="63"/>
      <c r="G11" s="48"/>
      <c r="I11" s="686">
        <f>(D22/(J5))*2*2</f>
        <v>635754.69629629632</v>
      </c>
    </row>
    <row r="12" spans="2:13" ht="21.95" customHeight="1">
      <c r="B12" s="47"/>
      <c r="C12" s="61" t="s">
        <v>199</v>
      </c>
      <c r="D12" s="41" t="s">
        <v>216</v>
      </c>
      <c r="E12" s="63"/>
      <c r="F12" s="63"/>
      <c r="G12" s="48"/>
    </row>
    <row r="13" spans="2:13" ht="21.95" customHeight="1">
      <c r="B13" s="47"/>
      <c r="C13" s="61" t="s">
        <v>201</v>
      </c>
      <c r="D13" s="41" t="s">
        <v>217</v>
      </c>
      <c r="E13" s="63"/>
      <c r="F13" s="63"/>
      <c r="G13" s="48"/>
    </row>
    <row r="14" spans="2:13" ht="21.95" customHeight="1">
      <c r="B14" s="47"/>
      <c r="C14" s="61" t="s">
        <v>203</v>
      </c>
      <c r="D14" s="41" t="s">
        <v>218</v>
      </c>
      <c r="E14" s="63"/>
      <c r="F14" s="63"/>
      <c r="G14" s="48"/>
    </row>
    <row r="15" spans="2:13" ht="21.95" customHeight="1">
      <c r="B15" s="47"/>
      <c r="C15" s="39" t="s">
        <v>304</v>
      </c>
      <c r="D15" s="41" t="s">
        <v>219</v>
      </c>
      <c r="E15" s="63"/>
      <c r="F15" s="63"/>
      <c r="G15" s="48"/>
    </row>
    <row r="16" spans="2:13" ht="21.95" customHeight="1">
      <c r="B16" s="47"/>
      <c r="C16" s="47" t="s">
        <v>298</v>
      </c>
      <c r="D16" s="41" t="s">
        <v>220</v>
      </c>
      <c r="E16" s="63"/>
      <c r="F16" s="63"/>
      <c r="G16" s="48"/>
    </row>
    <row r="17" spans="2:10" ht="21.95" customHeight="1">
      <c r="B17" s="47"/>
      <c r="C17" s="39" t="s">
        <v>299</v>
      </c>
      <c r="D17" s="302" t="s">
        <v>221</v>
      </c>
      <c r="E17" s="63">
        <f>J17</f>
        <v>0.72493467198459627</v>
      </c>
      <c r="F17" s="63" t="s">
        <v>773</v>
      </c>
      <c r="G17" s="624" t="s">
        <v>772</v>
      </c>
      <c r="I17" s="303" t="s">
        <v>1000</v>
      </c>
      <c r="J17" s="303">
        <f>(M9-(I9+K9))/M9</f>
        <v>0.72493467198459627</v>
      </c>
    </row>
    <row r="18" spans="2:10" ht="21.95" customHeight="1">
      <c r="B18" s="65"/>
      <c r="C18" s="257" t="s">
        <v>222</v>
      </c>
      <c r="D18" s="70" t="s">
        <v>223</v>
      </c>
      <c r="E18" s="77">
        <f>(E5-E17)/E5</f>
        <v>0.85354468540309247</v>
      </c>
      <c r="F18" s="77" t="s">
        <v>774</v>
      </c>
      <c r="G18" s="70"/>
    </row>
    <row r="19" spans="2:10" ht="12" customHeight="1"/>
    <row r="20" spans="2:10" ht="21.95" customHeight="1">
      <c r="B20" s="1514" t="s">
        <v>57</v>
      </c>
      <c r="C20" s="1514"/>
      <c r="D20" s="32" t="s">
        <v>87</v>
      </c>
      <c r="E20" s="72" t="s">
        <v>224</v>
      </c>
      <c r="F20" s="72" t="s">
        <v>88</v>
      </c>
      <c r="G20" s="32" t="s">
        <v>60</v>
      </c>
    </row>
    <row r="21" spans="2:10" ht="21.95" customHeight="1">
      <c r="B21" s="1517" t="s">
        <v>89</v>
      </c>
      <c r="C21" s="1517"/>
      <c r="D21" s="73">
        <f>SUM(D22:D24)</f>
        <v>109448</v>
      </c>
      <c r="E21" s="283"/>
      <c r="F21" s="73">
        <f>SUM(F22:F24)</f>
        <v>496665</v>
      </c>
      <c r="G21" s="40"/>
    </row>
    <row r="22" spans="2:10" ht="21.95" customHeight="1">
      <c r="B22" s="1509" t="s">
        <v>90</v>
      </c>
      <c r="C22" s="1509"/>
      <c r="D22" s="299">
        <f>'중기사용료 (총괄)'!I21</f>
        <v>59020</v>
      </c>
      <c r="E22" s="57">
        <f>E5</f>
        <v>4.9498693439691923</v>
      </c>
      <c r="F22" s="76">
        <f>INT(D22*E22)</f>
        <v>292141</v>
      </c>
      <c r="G22" s="39"/>
    </row>
    <row r="23" spans="2:10" ht="21.95" customHeight="1">
      <c r="B23" s="1509" t="s">
        <v>91</v>
      </c>
      <c r="C23" s="1509"/>
      <c r="D23" s="299">
        <f>'중기사용료 (총괄)'!J20</f>
        <v>33555</v>
      </c>
      <c r="E23" s="57">
        <f>E5*E18</f>
        <v>4.2249346719845962</v>
      </c>
      <c r="F23" s="76">
        <f>INT(D23*E23*E18)</f>
        <v>121005</v>
      </c>
      <c r="G23" s="39"/>
    </row>
    <row r="24" spans="2:10" ht="18" customHeight="1">
      <c r="B24" s="1520" t="s">
        <v>92</v>
      </c>
      <c r="C24" s="1520"/>
      <c r="D24" s="300">
        <f>'중기사용료 (총괄)'!K20</f>
        <v>16873</v>
      </c>
      <c r="E24" s="77">
        <f>E22</f>
        <v>4.9498693439691923</v>
      </c>
      <c r="F24" s="78">
        <f>INT(D24*E24)</f>
        <v>83519</v>
      </c>
      <c r="G24" s="65"/>
    </row>
  </sheetData>
  <sheetProtection formatCells="0" insertColumns="0"/>
  <mergeCells count="6">
    <mergeCell ref="B23:C23"/>
    <mergeCell ref="B24:C24"/>
    <mergeCell ref="B2:G2"/>
    <mergeCell ref="B20:C20"/>
    <mergeCell ref="B21:C21"/>
    <mergeCell ref="B22:C22"/>
  </mergeCells>
  <phoneticPr fontId="5" type="noConversion"/>
  <printOptions horizontalCentered="1"/>
  <pageMargins left="0.11811023622047245" right="0.23622047244094491" top="0.85" bottom="0.32" header="0.51181102362204722" footer="0.23622047244094491"/>
  <pageSetup paperSize="9" orientation="landscape" r:id="rId1"/>
  <headerFooter alignWithMargins="0"/>
  <legacy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12"/>
  <dimension ref="B2:L87"/>
  <sheetViews>
    <sheetView showGridLines="0" showZeros="0" view="pageBreakPreview" topLeftCell="A4" zoomScaleNormal="100" zoomScaleSheetLayoutView="100" workbookViewId="0">
      <selection activeCell="F18" sqref="F18"/>
    </sheetView>
  </sheetViews>
  <sheetFormatPr defaultRowHeight="30" customHeight="1"/>
  <cols>
    <col min="1" max="1" width="8.88671875" style="304"/>
    <col min="2" max="2" width="5" style="307" bestFit="1" customWidth="1"/>
    <col min="3" max="3" width="20.44140625" style="307" bestFit="1" customWidth="1"/>
    <col min="4" max="4" width="5.5546875" style="307" bestFit="1" customWidth="1"/>
    <col min="5" max="5" width="7.77734375" style="307" customWidth="1"/>
    <col min="6" max="6" width="7.33203125" style="304" customWidth="1"/>
    <col min="7" max="7" width="6.77734375" style="304" customWidth="1"/>
    <col min="8" max="11" width="12" style="314" customWidth="1"/>
    <col min="12" max="12" width="11.44140625" style="311" customWidth="1"/>
    <col min="13" max="16384" width="8.88671875" style="304"/>
  </cols>
  <sheetData>
    <row r="2" spans="2:12" ht="34.5" customHeight="1">
      <c r="B2" s="1550" t="s">
        <v>225</v>
      </c>
      <c r="C2" s="1550"/>
      <c r="D2" s="1550"/>
      <c r="E2" s="1550"/>
      <c r="F2" s="1550"/>
      <c r="G2" s="1550"/>
      <c r="H2" s="1550"/>
      <c r="I2" s="1550"/>
      <c r="J2" s="1550"/>
      <c r="K2" s="1550"/>
      <c r="L2" s="1550"/>
    </row>
    <row r="3" spans="2:12" s="307" customFormat="1" ht="21" customHeight="1">
      <c r="B3" s="305" t="s">
        <v>56</v>
      </c>
      <c r="C3" s="305" t="s">
        <v>141</v>
      </c>
      <c r="D3" s="305" t="s">
        <v>226</v>
      </c>
      <c r="E3" s="305" t="s">
        <v>132</v>
      </c>
      <c r="F3" s="305" t="s">
        <v>131</v>
      </c>
      <c r="G3" s="305" t="s">
        <v>132</v>
      </c>
      <c r="H3" s="306" t="s">
        <v>227</v>
      </c>
      <c r="I3" s="306" t="s">
        <v>90</v>
      </c>
      <c r="J3" s="306" t="s">
        <v>91</v>
      </c>
      <c r="K3" s="306" t="s">
        <v>92</v>
      </c>
      <c r="L3" s="306" t="s">
        <v>150</v>
      </c>
    </row>
    <row r="4" spans="2:12" ht="21" customHeight="1">
      <c r="B4" s="305">
        <v>1</v>
      </c>
      <c r="C4" s="308" t="str">
        <f>'중기시간당 손료'!B5</f>
        <v>불도져(무한궤도)</v>
      </c>
      <c r="D4" s="305">
        <f>'중기시간당 손료'!C5</f>
        <v>19</v>
      </c>
      <c r="E4" s="305" t="str">
        <f>'중기시간당 손료'!D5</f>
        <v>ton</v>
      </c>
      <c r="F4" s="305">
        <v>1</v>
      </c>
      <c r="G4" s="305" t="s">
        <v>228</v>
      </c>
      <c r="H4" s="309">
        <f t="shared" ref="H4:H21" si="0">SUM(I4:K4)</f>
        <v>135737</v>
      </c>
      <c r="I4" s="309">
        <f>중기사용료!H14</f>
        <v>59020</v>
      </c>
      <c r="J4" s="309">
        <f>중기사용료!H8</f>
        <v>42429</v>
      </c>
      <c r="K4" s="309">
        <f>중기사용료!H5</f>
        <v>34288</v>
      </c>
      <c r="L4" s="306" t="s">
        <v>229</v>
      </c>
    </row>
    <row r="5" spans="2:12" ht="21" customHeight="1">
      <c r="B5" s="305">
        <v>2</v>
      </c>
      <c r="C5" s="308" t="str">
        <f>'중기시간당 손료'!B6</f>
        <v>습지불도져</v>
      </c>
      <c r="D5" s="305">
        <f>'중기시간당 손료'!C6</f>
        <v>4</v>
      </c>
      <c r="E5" s="305" t="str">
        <f>'중기시간당 손료'!D6</f>
        <v>ton</v>
      </c>
      <c r="F5" s="305">
        <v>1</v>
      </c>
      <c r="G5" s="305" t="s">
        <v>228</v>
      </c>
      <c r="H5" s="309">
        <f t="shared" si="0"/>
        <v>76571</v>
      </c>
      <c r="I5" s="309">
        <f>중기사용료!H27</f>
        <v>59020</v>
      </c>
      <c r="J5" s="309">
        <f>중기사용료!H21</f>
        <v>9717</v>
      </c>
      <c r="K5" s="309">
        <f>중기사용료!H18</f>
        <v>7834</v>
      </c>
      <c r="L5" s="306" t="s">
        <v>229</v>
      </c>
    </row>
    <row r="6" spans="2:12" ht="21" customHeight="1">
      <c r="B6" s="305">
        <v>3</v>
      </c>
      <c r="C6" s="308" t="str">
        <f>'중기시간당 손료'!B7</f>
        <v>습지불도져</v>
      </c>
      <c r="D6" s="305">
        <f>'중기시간당 손료'!C7</f>
        <v>13</v>
      </c>
      <c r="E6" s="305" t="str">
        <f>'중기시간당 손료'!D7</f>
        <v>ton</v>
      </c>
      <c r="F6" s="305">
        <v>1</v>
      </c>
      <c r="G6" s="305" t="s">
        <v>228</v>
      </c>
      <c r="H6" s="309">
        <f t="shared" si="0"/>
        <v>114637</v>
      </c>
      <c r="I6" s="309">
        <f>중기사용료!H40</f>
        <v>59020</v>
      </c>
      <c r="J6" s="309">
        <f>중기사용료!H34</f>
        <v>26274</v>
      </c>
      <c r="K6" s="309">
        <f>중기사용료!H31</f>
        <v>29343</v>
      </c>
      <c r="L6" s="306" t="s">
        <v>229</v>
      </c>
    </row>
    <row r="7" spans="2:12" s="311" customFormat="1" ht="21" customHeight="1">
      <c r="B7" s="306">
        <v>4</v>
      </c>
      <c r="C7" s="931" t="str">
        <f>'중기시간당 손료'!B8</f>
        <v>굴삭기(유압식백호)</v>
      </c>
      <c r="D7" s="310">
        <f>'중기시간당 손료'!C8</f>
        <v>0.2</v>
      </c>
      <c r="E7" s="932" t="str">
        <f>'중기시간당 손료'!D8</f>
        <v>㎥</v>
      </c>
      <c r="F7" s="306">
        <v>1</v>
      </c>
      <c r="G7" s="305" t="s">
        <v>228</v>
      </c>
      <c r="H7" s="309">
        <f t="shared" si="0"/>
        <v>81270</v>
      </c>
      <c r="I7" s="309">
        <f>중기사용료!H53</f>
        <v>59020</v>
      </c>
      <c r="J7" s="309">
        <f>중기사용료!H47</f>
        <v>8851</v>
      </c>
      <c r="K7" s="309">
        <f>중기사용료!H44</f>
        <v>13399</v>
      </c>
      <c r="L7" s="306" t="s">
        <v>230</v>
      </c>
    </row>
    <row r="8" spans="2:12" ht="21" customHeight="1">
      <c r="B8" s="706">
        <v>5</v>
      </c>
      <c r="C8" s="707" t="str">
        <f>'중기시간당 손료'!B9</f>
        <v>굴삭기(유압식백호)</v>
      </c>
      <c r="D8" s="706">
        <f>'중기시간당 손료'!C9</f>
        <v>0.7</v>
      </c>
      <c r="E8" s="934" t="str">
        <f>'중기시간당 손료'!D9</f>
        <v>㎥</v>
      </c>
      <c r="F8" s="706">
        <v>1</v>
      </c>
      <c r="G8" s="706" t="s">
        <v>228</v>
      </c>
      <c r="H8" s="708">
        <f t="shared" si="0"/>
        <v>103725</v>
      </c>
      <c r="I8" s="708">
        <f>중기사용료!H66</f>
        <v>59020</v>
      </c>
      <c r="J8" s="708">
        <f>중기사용료!H60</f>
        <v>20704</v>
      </c>
      <c r="K8" s="708">
        <f>중기사용료!H57</f>
        <v>24001</v>
      </c>
      <c r="L8" s="709" t="s">
        <v>230</v>
      </c>
    </row>
    <row r="9" spans="2:12" ht="21" customHeight="1">
      <c r="B9" s="305">
        <v>6</v>
      </c>
      <c r="C9" s="308" t="str">
        <f>'중기시간당 손료'!B10</f>
        <v>굴삭기(유압식백호)</v>
      </c>
      <c r="D9" s="933">
        <f>'중기시간당 손료'!C10</f>
        <v>1</v>
      </c>
      <c r="E9" s="312" t="str">
        <f>'중기시간당 손료'!D10</f>
        <v>㎥</v>
      </c>
      <c r="F9" s="305">
        <v>1</v>
      </c>
      <c r="G9" s="305" t="s">
        <v>228</v>
      </c>
      <c r="H9" s="309">
        <f t="shared" si="0"/>
        <v>122781</v>
      </c>
      <c r="I9" s="309">
        <f>중기사용료!H79</f>
        <v>59020</v>
      </c>
      <c r="J9" s="309">
        <f>중기사용료!H73</f>
        <v>34806</v>
      </c>
      <c r="K9" s="309">
        <f>중기사용료!H70</f>
        <v>28955</v>
      </c>
      <c r="L9" s="306" t="s">
        <v>230</v>
      </c>
    </row>
    <row r="10" spans="2:12" ht="21" customHeight="1">
      <c r="B10" s="305">
        <v>7</v>
      </c>
      <c r="C10" s="308" t="str">
        <f>'중기시간당 손료'!B11</f>
        <v>습지굴삭기</v>
      </c>
      <c r="D10" s="305">
        <f>'중기시간당 손료'!C11</f>
        <v>0.4</v>
      </c>
      <c r="E10" s="312" t="str">
        <f>'중기시간당 손료'!D11</f>
        <v>㎥</v>
      </c>
      <c r="F10" s="305">
        <v>1</v>
      </c>
      <c r="G10" s="305" t="s">
        <v>228</v>
      </c>
      <c r="H10" s="309">
        <f t="shared" si="0"/>
        <v>95338</v>
      </c>
      <c r="I10" s="309">
        <f>중기사용료!H92</f>
        <v>59020</v>
      </c>
      <c r="J10" s="309">
        <f>중기사용료!H86</f>
        <v>15983</v>
      </c>
      <c r="K10" s="309">
        <f>중기사용료!H83</f>
        <v>20335</v>
      </c>
      <c r="L10" s="306" t="s">
        <v>230</v>
      </c>
    </row>
    <row r="11" spans="2:12" ht="21" customHeight="1">
      <c r="B11" s="305">
        <v>8</v>
      </c>
      <c r="C11" s="308" t="str">
        <f>'중기시간당 손료'!B12</f>
        <v>습지굴삭기</v>
      </c>
      <c r="D11" s="305">
        <f>'중기시간당 손료'!C12</f>
        <v>0.7</v>
      </c>
      <c r="E11" s="312" t="str">
        <f>'중기시간당 손료'!D12</f>
        <v>㎥</v>
      </c>
      <c r="F11" s="305">
        <v>1</v>
      </c>
      <c r="G11" s="305" t="s">
        <v>228</v>
      </c>
      <c r="H11" s="309">
        <f t="shared" si="0"/>
        <v>110311</v>
      </c>
      <c r="I11" s="309">
        <f>중기사용료!H105</f>
        <v>59020</v>
      </c>
      <c r="J11" s="309">
        <f>중기사용료!H99</f>
        <v>18508</v>
      </c>
      <c r="K11" s="309">
        <f>중기사용료!H96</f>
        <v>32783</v>
      </c>
      <c r="L11" s="306" t="s">
        <v>230</v>
      </c>
    </row>
    <row r="12" spans="2:12" ht="21" customHeight="1">
      <c r="B12" s="706">
        <v>9</v>
      </c>
      <c r="C12" s="707" t="str">
        <f>'중기시간당 손료'!B13</f>
        <v>덤프트럭(자동덮개)</v>
      </c>
      <c r="D12" s="706">
        <f>'중기시간당 손료'!C13</f>
        <v>15</v>
      </c>
      <c r="E12" s="706" t="str">
        <f>'중기시간당 손료'!D13</f>
        <v>ton</v>
      </c>
      <c r="F12" s="706">
        <v>1</v>
      </c>
      <c r="G12" s="706" t="s">
        <v>228</v>
      </c>
      <c r="H12" s="708">
        <f t="shared" si="0"/>
        <v>111828</v>
      </c>
      <c r="I12" s="708">
        <f>중기사용료!H119</f>
        <v>59020</v>
      </c>
      <c r="J12" s="708">
        <f>중기사용료!H113</f>
        <v>32102</v>
      </c>
      <c r="K12" s="708">
        <f>중기사용료!H109+중기사용료!H110</f>
        <v>20706</v>
      </c>
      <c r="L12" s="709" t="s">
        <v>231</v>
      </c>
    </row>
    <row r="13" spans="2:12" ht="21" customHeight="1">
      <c r="B13" s="305">
        <v>10</v>
      </c>
      <c r="C13" s="308" t="str">
        <f>'중기시간당 손료'!B14</f>
        <v>덤프트럭(자동덮개)</v>
      </c>
      <c r="D13" s="305">
        <v>24</v>
      </c>
      <c r="E13" s="305" t="str">
        <f>'중기시간당 손료'!D14</f>
        <v>ton</v>
      </c>
      <c r="F13" s="305">
        <v>1</v>
      </c>
      <c r="G13" s="305" t="s">
        <v>228</v>
      </c>
      <c r="H13" s="309">
        <f t="shared" si="0"/>
        <v>138211</v>
      </c>
      <c r="I13" s="309">
        <f>중기사용료!H131</f>
        <v>59020</v>
      </c>
      <c r="J13" s="309">
        <f>중기사용료!H126</f>
        <v>46438</v>
      </c>
      <c r="K13" s="309">
        <f>중기사용료!H123+중기사용료!H110</f>
        <v>32753</v>
      </c>
      <c r="L13" s="306" t="s">
        <v>231</v>
      </c>
    </row>
    <row r="14" spans="2:12" s="695" customFormat="1" ht="21" customHeight="1">
      <c r="B14" s="305">
        <v>11</v>
      </c>
      <c r="C14" s="308" t="str">
        <f>'중기시간당 손료'!B15</f>
        <v>덤프트럭 자동덮개시설</v>
      </c>
      <c r="D14" s="305">
        <v>15</v>
      </c>
      <c r="E14" s="305" t="str">
        <f>'중기시간당 손료'!D15</f>
        <v>ton용</v>
      </c>
      <c r="F14" s="305">
        <v>1</v>
      </c>
      <c r="G14" s="305" t="s">
        <v>228</v>
      </c>
      <c r="H14" s="309">
        <f t="shared" si="0"/>
        <v>430</v>
      </c>
      <c r="I14" s="309">
        <f>중기사용료!H144</f>
        <v>0</v>
      </c>
      <c r="J14" s="309">
        <f>중기사용료!H138</f>
        <v>0</v>
      </c>
      <c r="K14" s="309">
        <f>중기사용료!H135</f>
        <v>430</v>
      </c>
      <c r="L14" s="306"/>
    </row>
    <row r="15" spans="2:12" ht="21" customHeight="1">
      <c r="B15" s="305">
        <v>12</v>
      </c>
      <c r="C15" s="308" t="str">
        <f>중기사용료!B225</f>
        <v>덤프트럭</v>
      </c>
      <c r="D15" s="305">
        <v>10.5</v>
      </c>
      <c r="E15" s="305" t="str">
        <f>중기사용료!D225</f>
        <v>ton</v>
      </c>
      <c r="F15" s="305">
        <v>1</v>
      </c>
      <c r="G15" s="305" t="s">
        <v>228</v>
      </c>
      <c r="H15" s="309">
        <f t="shared" si="0"/>
        <v>90061</v>
      </c>
      <c r="I15" s="309">
        <f>중기사용료!H234</f>
        <v>49778</v>
      </c>
      <c r="J15" s="309">
        <f>중기사용료!H229</f>
        <v>28468</v>
      </c>
      <c r="K15" s="309">
        <f>중기사용료!H226</f>
        <v>11815</v>
      </c>
      <c r="L15" s="306" t="s">
        <v>231</v>
      </c>
    </row>
    <row r="16" spans="2:12" ht="21" customHeight="1">
      <c r="B16" s="305">
        <v>13</v>
      </c>
      <c r="C16" s="308" t="s">
        <v>1297</v>
      </c>
      <c r="D16" s="305">
        <v>0.7</v>
      </c>
      <c r="E16" s="305" t="s">
        <v>1298</v>
      </c>
      <c r="F16" s="305">
        <v>1</v>
      </c>
      <c r="G16" s="305" t="s">
        <v>1167</v>
      </c>
      <c r="H16" s="309">
        <f t="shared" ref="H16" si="1">SUM(I16:K16)</f>
        <v>41786</v>
      </c>
      <c r="I16" s="309">
        <f>중기사용료!H157</f>
        <v>36248</v>
      </c>
      <c r="J16" s="309">
        <f>중기사용료!H151</f>
        <v>3636</v>
      </c>
      <c r="K16" s="309">
        <f>중기사용료!H148</f>
        <v>1902</v>
      </c>
      <c r="L16" s="306" t="s">
        <v>1301</v>
      </c>
    </row>
    <row r="17" spans="2:12" ht="21" customHeight="1">
      <c r="B17" s="305">
        <v>14</v>
      </c>
      <c r="C17" s="308" t="s">
        <v>1165</v>
      </c>
      <c r="D17" s="305">
        <v>11.19</v>
      </c>
      <c r="E17" s="305" t="s">
        <v>1168</v>
      </c>
      <c r="F17" s="305">
        <v>1</v>
      </c>
      <c r="G17" s="305" t="s">
        <v>1167</v>
      </c>
      <c r="H17" s="309">
        <f t="shared" si="0"/>
        <v>3038</v>
      </c>
      <c r="I17" s="309"/>
      <c r="J17" s="309">
        <f>중기사용료!H164</f>
        <v>2714</v>
      </c>
      <c r="K17" s="309">
        <f>중기사용료!H161</f>
        <v>324</v>
      </c>
      <c r="L17" s="306" t="s">
        <v>1169</v>
      </c>
    </row>
    <row r="18" spans="2:12" ht="21" customHeight="1">
      <c r="B18" s="305">
        <v>15</v>
      </c>
      <c r="C18" s="308" t="str">
        <f>중기사용료!B173</f>
        <v>건설용펌프</v>
      </c>
      <c r="D18" s="305">
        <f>중기사용료!C173</f>
        <v>150</v>
      </c>
      <c r="E18" s="305" t="str">
        <f>중기사용료!D173</f>
        <v>mm</v>
      </c>
      <c r="F18" s="305">
        <v>1</v>
      </c>
      <c r="G18" s="305" t="s">
        <v>1167</v>
      </c>
      <c r="H18" s="309">
        <f t="shared" si="0"/>
        <v>311</v>
      </c>
      <c r="I18" s="309"/>
      <c r="J18" s="309"/>
      <c r="K18" s="309">
        <f>중기사용료!H174</f>
        <v>311</v>
      </c>
      <c r="L18" s="306" t="s">
        <v>1169</v>
      </c>
    </row>
    <row r="19" spans="2:12" ht="21" customHeight="1">
      <c r="B19" s="305">
        <v>16</v>
      </c>
      <c r="C19" s="308" t="str">
        <f>'중기시간당 손료'!B19</f>
        <v>트럭크레인</v>
      </c>
      <c r="D19" s="305">
        <f>'중기시간당 손료'!C19</f>
        <v>10</v>
      </c>
      <c r="E19" s="305" t="str">
        <f>'중기시간당 손료'!D19</f>
        <v>ton</v>
      </c>
      <c r="F19" s="305">
        <v>1</v>
      </c>
      <c r="G19" s="305" t="s">
        <v>228</v>
      </c>
      <c r="H19" s="309">
        <f t="shared" si="0"/>
        <v>97540</v>
      </c>
      <c r="I19" s="309">
        <f>중기사용료!H196</f>
        <v>59020</v>
      </c>
      <c r="J19" s="309">
        <f>중기사용료!H190</f>
        <v>7727</v>
      </c>
      <c r="K19" s="309">
        <f>중기사용료!H187</f>
        <v>30793</v>
      </c>
      <c r="L19" s="306"/>
    </row>
    <row r="20" spans="2:12" ht="21" customHeight="1">
      <c r="B20" s="305">
        <v>17</v>
      </c>
      <c r="C20" s="308" t="str">
        <f>'중기시간당 손료'!B20</f>
        <v>트럭트레일러</v>
      </c>
      <c r="D20" s="305">
        <f>'중기시간당 손료'!C20</f>
        <v>20</v>
      </c>
      <c r="E20" s="305" t="str">
        <f>'중기시간당 손료'!D20</f>
        <v>ton</v>
      </c>
      <c r="F20" s="305">
        <v>1</v>
      </c>
      <c r="G20" s="305" t="s">
        <v>228</v>
      </c>
      <c r="H20" s="309">
        <f t="shared" si="0"/>
        <v>109448</v>
      </c>
      <c r="I20" s="309">
        <f>중기사용료!H209</f>
        <v>59020</v>
      </c>
      <c r="J20" s="309">
        <f>중기사용료!H203</f>
        <v>33555</v>
      </c>
      <c r="K20" s="309">
        <f>중기사용료!H200</f>
        <v>16873</v>
      </c>
      <c r="L20" s="306" t="s">
        <v>169</v>
      </c>
    </row>
    <row r="21" spans="2:12" ht="21" customHeight="1">
      <c r="B21" s="305">
        <v>18</v>
      </c>
      <c r="C21" s="308" t="str">
        <f>'중기시간당 손료'!B21</f>
        <v>트럭트레일러</v>
      </c>
      <c r="D21" s="305">
        <f>'중기시간당 손료'!C21</f>
        <v>30</v>
      </c>
      <c r="E21" s="305" t="str">
        <f>'중기시간당 손료'!D21</f>
        <v>ton</v>
      </c>
      <c r="F21" s="305">
        <v>1</v>
      </c>
      <c r="G21" s="305" t="s">
        <v>228</v>
      </c>
      <c r="H21" s="309">
        <f t="shared" si="0"/>
        <v>116735</v>
      </c>
      <c r="I21" s="309">
        <f>중기사용료!H222</f>
        <v>59020</v>
      </c>
      <c r="J21" s="309">
        <f>중기사용료!H216</f>
        <v>34979</v>
      </c>
      <c r="K21" s="309">
        <f>중기사용료!H213</f>
        <v>22736</v>
      </c>
      <c r="L21" s="306" t="s">
        <v>169</v>
      </c>
    </row>
    <row r="22" spans="2:12" ht="30" customHeight="1">
      <c r="F22" s="307"/>
      <c r="G22" s="313"/>
    </row>
    <row r="23" spans="2:12" ht="30" customHeight="1">
      <c r="F23" s="307"/>
      <c r="G23" s="313"/>
    </row>
    <row r="24" spans="2:12" ht="30" customHeight="1">
      <c r="F24" s="307"/>
      <c r="G24" s="313"/>
    </row>
    <row r="25" spans="2:12" ht="30" customHeight="1">
      <c r="F25" s="307"/>
      <c r="G25" s="313"/>
    </row>
    <row r="26" spans="2:12" ht="30" customHeight="1">
      <c r="G26" s="313"/>
    </row>
    <row r="27" spans="2:12" ht="30" customHeight="1">
      <c r="G27" s="313"/>
    </row>
    <row r="28" spans="2:12" ht="30" customHeight="1">
      <c r="F28" s="307"/>
      <c r="G28" s="307"/>
    </row>
    <row r="29" spans="2:12" ht="30" customHeight="1">
      <c r="F29" s="307"/>
      <c r="G29" s="313"/>
    </row>
    <row r="30" spans="2:12" ht="30" customHeight="1">
      <c r="F30" s="307"/>
      <c r="G30" s="315"/>
    </row>
    <row r="31" spans="2:12" ht="30" customHeight="1">
      <c r="F31" s="316"/>
      <c r="G31" s="313"/>
    </row>
    <row r="32" spans="2:12" ht="30" customHeight="1">
      <c r="F32" s="307"/>
      <c r="G32" s="313"/>
    </row>
    <row r="33" spans="6:7" ht="30" customHeight="1">
      <c r="F33" s="307"/>
      <c r="G33" s="313"/>
    </row>
    <row r="34" spans="6:7" ht="30" customHeight="1">
      <c r="F34" s="307"/>
      <c r="G34" s="313"/>
    </row>
    <row r="35" spans="6:7" ht="30" customHeight="1">
      <c r="F35" s="307"/>
      <c r="G35" s="313"/>
    </row>
    <row r="36" spans="6:7" ht="30" customHeight="1">
      <c r="F36" s="307"/>
      <c r="G36" s="313"/>
    </row>
    <row r="37" spans="6:7" ht="30" customHeight="1">
      <c r="F37" s="307"/>
      <c r="G37" s="313"/>
    </row>
    <row r="38" spans="6:7" ht="30" customHeight="1">
      <c r="G38" s="313"/>
    </row>
    <row r="39" spans="6:7" ht="30" customHeight="1">
      <c r="G39" s="313"/>
    </row>
    <row r="40" spans="6:7" ht="30" customHeight="1">
      <c r="F40" s="307"/>
      <c r="G40" s="307"/>
    </row>
    <row r="41" spans="6:7" ht="30" customHeight="1">
      <c r="F41" s="307"/>
      <c r="G41" s="313"/>
    </row>
    <row r="42" spans="6:7" ht="30" customHeight="1">
      <c r="F42" s="307"/>
      <c r="G42" s="315"/>
    </row>
    <row r="43" spans="6:7" ht="30" customHeight="1">
      <c r="F43" s="316"/>
      <c r="G43" s="313"/>
    </row>
    <row r="44" spans="6:7" ht="30" customHeight="1">
      <c r="F44" s="307"/>
      <c r="G44" s="313"/>
    </row>
    <row r="45" spans="6:7" ht="30" customHeight="1">
      <c r="F45" s="307"/>
      <c r="G45" s="313"/>
    </row>
    <row r="46" spans="6:7" ht="30" customHeight="1">
      <c r="F46" s="307"/>
      <c r="G46" s="313"/>
    </row>
    <row r="47" spans="6:7" ht="30" customHeight="1">
      <c r="F47" s="307"/>
      <c r="G47" s="313"/>
    </row>
    <row r="48" spans="6:7" ht="30" customHeight="1">
      <c r="F48" s="307"/>
      <c r="G48" s="313"/>
    </row>
    <row r="49" spans="6:7" ht="30" customHeight="1">
      <c r="F49" s="307"/>
      <c r="G49" s="313"/>
    </row>
    <row r="50" spans="6:7" ht="30" customHeight="1">
      <c r="G50" s="313"/>
    </row>
    <row r="51" spans="6:7" ht="30" customHeight="1">
      <c r="G51" s="313"/>
    </row>
    <row r="52" spans="6:7" ht="30" customHeight="1">
      <c r="F52" s="307"/>
      <c r="G52" s="307"/>
    </row>
    <row r="53" spans="6:7" ht="30" customHeight="1">
      <c r="F53" s="307"/>
      <c r="G53" s="313"/>
    </row>
    <row r="54" spans="6:7" ht="30" customHeight="1">
      <c r="F54" s="307"/>
      <c r="G54" s="315"/>
    </row>
    <row r="55" spans="6:7" ht="30" customHeight="1">
      <c r="F55" s="316"/>
      <c r="G55" s="313"/>
    </row>
    <row r="56" spans="6:7" ht="30" customHeight="1">
      <c r="F56" s="307"/>
      <c r="G56" s="313"/>
    </row>
    <row r="57" spans="6:7" ht="30" customHeight="1">
      <c r="F57" s="307"/>
      <c r="G57" s="313"/>
    </row>
    <row r="58" spans="6:7" ht="30" customHeight="1">
      <c r="F58" s="307"/>
      <c r="G58" s="313"/>
    </row>
    <row r="59" spans="6:7" ht="30" customHeight="1">
      <c r="F59" s="307"/>
      <c r="G59" s="313"/>
    </row>
    <row r="60" spans="6:7" ht="30" customHeight="1">
      <c r="F60" s="307"/>
      <c r="G60" s="313"/>
    </row>
    <row r="61" spans="6:7" ht="30" customHeight="1">
      <c r="F61" s="307"/>
      <c r="G61" s="313"/>
    </row>
    <row r="62" spans="6:7" ht="30" customHeight="1">
      <c r="G62" s="313"/>
    </row>
    <row r="63" spans="6:7" ht="30" customHeight="1">
      <c r="G63" s="313"/>
    </row>
    <row r="64" spans="6:7" ht="30" customHeight="1">
      <c r="F64" s="307"/>
      <c r="G64" s="307"/>
    </row>
    <row r="65" spans="6:7" ht="30" customHeight="1">
      <c r="F65" s="307"/>
      <c r="G65" s="313"/>
    </row>
    <row r="66" spans="6:7" ht="30" customHeight="1">
      <c r="F66" s="307"/>
      <c r="G66" s="315"/>
    </row>
    <row r="67" spans="6:7" ht="30" customHeight="1">
      <c r="F67" s="316"/>
      <c r="G67" s="313"/>
    </row>
    <row r="68" spans="6:7" ht="30" customHeight="1">
      <c r="F68" s="307"/>
      <c r="G68" s="313"/>
    </row>
    <row r="69" spans="6:7" ht="30" customHeight="1">
      <c r="F69" s="307"/>
      <c r="G69" s="313"/>
    </row>
    <row r="70" spans="6:7" ht="30" customHeight="1">
      <c r="F70" s="307"/>
      <c r="G70" s="313"/>
    </row>
    <row r="71" spans="6:7" ht="30" customHeight="1">
      <c r="F71" s="307"/>
      <c r="G71" s="313"/>
    </row>
    <row r="72" spans="6:7" ht="30" customHeight="1">
      <c r="F72" s="307"/>
      <c r="G72" s="313"/>
    </row>
    <row r="73" spans="6:7" ht="30" customHeight="1">
      <c r="F73" s="307"/>
      <c r="G73" s="313"/>
    </row>
    <row r="74" spans="6:7" ht="30" customHeight="1">
      <c r="G74" s="313"/>
    </row>
    <row r="75" spans="6:7" ht="30" customHeight="1">
      <c r="G75" s="313"/>
    </row>
    <row r="76" spans="6:7" ht="30" customHeight="1">
      <c r="F76" s="307"/>
      <c r="G76" s="307"/>
    </row>
    <row r="77" spans="6:7" ht="30" customHeight="1">
      <c r="F77" s="307"/>
      <c r="G77" s="313"/>
    </row>
    <row r="78" spans="6:7" ht="30" customHeight="1">
      <c r="F78" s="307"/>
      <c r="G78" s="315"/>
    </row>
    <row r="79" spans="6:7" ht="30" customHeight="1">
      <c r="F79" s="316"/>
      <c r="G79" s="313"/>
    </row>
    <row r="80" spans="6:7" ht="30" customHeight="1">
      <c r="F80" s="307"/>
      <c r="G80" s="313"/>
    </row>
    <row r="81" spans="6:7" ht="30" customHeight="1">
      <c r="F81" s="307"/>
      <c r="G81" s="313"/>
    </row>
    <row r="82" spans="6:7" ht="30" customHeight="1">
      <c r="F82" s="307"/>
      <c r="G82" s="313"/>
    </row>
    <row r="83" spans="6:7" ht="30" customHeight="1">
      <c r="F83" s="307"/>
      <c r="G83" s="313"/>
    </row>
    <row r="84" spans="6:7" ht="30" customHeight="1">
      <c r="F84" s="307"/>
      <c r="G84" s="313"/>
    </row>
    <row r="85" spans="6:7" ht="30" customHeight="1">
      <c r="F85" s="307"/>
      <c r="G85" s="313"/>
    </row>
    <row r="86" spans="6:7" ht="30" customHeight="1">
      <c r="G86" s="313"/>
    </row>
    <row r="87" spans="6:7" ht="30" customHeight="1">
      <c r="G87" s="313"/>
    </row>
  </sheetData>
  <mergeCells count="1">
    <mergeCell ref="B2:L2"/>
  </mergeCells>
  <phoneticPr fontId="5" type="noConversion"/>
  <printOptions horizontalCentered="1"/>
  <pageMargins left="0.28000000000000003" right="0.19685039370078741" top="0.84" bottom="0.4" header="0.46" footer="0.35"/>
  <pageSetup paperSize="9" orientation="landscape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3"/>
  <dimension ref="B3:K236"/>
  <sheetViews>
    <sheetView showGridLines="0" showZeros="0" view="pageBreakPreview" topLeftCell="A189" zoomScaleNormal="100" zoomScaleSheetLayoutView="100" workbookViewId="0">
      <selection activeCell="C114" sqref="C114"/>
    </sheetView>
  </sheetViews>
  <sheetFormatPr defaultRowHeight="20.100000000000001" customHeight="1"/>
  <cols>
    <col min="1" max="1" width="8.88671875" style="31"/>
    <col min="2" max="2" width="24.6640625" style="31" customWidth="1"/>
    <col min="3" max="3" width="8.5546875" style="303" customWidth="1"/>
    <col min="4" max="4" width="8.109375" style="31" customWidth="1"/>
    <col min="5" max="5" width="6.33203125" style="303" customWidth="1"/>
    <col min="6" max="6" width="10.44140625" style="359" customWidth="1"/>
    <col min="7" max="7" width="14.88671875" style="360" customWidth="1"/>
    <col min="8" max="8" width="17.5546875" style="31" customWidth="1"/>
    <col min="9" max="9" width="19.77734375" style="31" customWidth="1"/>
    <col min="10" max="10" width="8.88671875" style="31"/>
    <col min="11" max="11" width="15.21875" style="31" bestFit="1" customWidth="1"/>
    <col min="12" max="16384" width="8.88671875" style="31"/>
  </cols>
  <sheetData>
    <row r="3" spans="2:11" ht="20.100000000000001" customHeight="1">
      <c r="B3" s="317" t="s">
        <v>232</v>
      </c>
      <c r="C3" s="318" t="s">
        <v>226</v>
      </c>
      <c r="D3" s="318" t="s">
        <v>310</v>
      </c>
      <c r="E3" s="318" t="s">
        <v>141</v>
      </c>
      <c r="F3" s="319" t="s">
        <v>311</v>
      </c>
      <c r="G3" s="320" t="s">
        <v>312</v>
      </c>
      <c r="H3" s="318" t="s">
        <v>313</v>
      </c>
      <c r="I3" s="321" t="s">
        <v>150</v>
      </c>
    </row>
    <row r="4" spans="2:11" s="58" customFormat="1" ht="20.100000000000001" customHeight="1">
      <c r="B4" s="322" t="str">
        <f>'중기시간당 손료'!B5</f>
        <v>불도져(무한궤도)</v>
      </c>
      <c r="C4" s="323">
        <f>'중기시간당 손료'!C5</f>
        <v>19</v>
      </c>
      <c r="D4" s="324" t="str">
        <f>'중기시간당 손료'!D5</f>
        <v>ton</v>
      </c>
      <c r="E4" s="324"/>
      <c r="F4" s="325"/>
      <c r="G4" s="326"/>
      <c r="H4" s="324"/>
      <c r="I4" s="327"/>
    </row>
    <row r="5" spans="2:11" ht="20.100000000000001" customHeight="1">
      <c r="B5" s="328" t="s">
        <v>233</v>
      </c>
      <c r="C5" s="329"/>
      <c r="D5" s="329" t="s">
        <v>234</v>
      </c>
      <c r="E5" s="330"/>
      <c r="F5" s="331">
        <v>1</v>
      </c>
      <c r="G5" s="332">
        <f>'중기시간당 손료'!H5</f>
        <v>34288</v>
      </c>
      <c r="H5" s="333">
        <f>INT(F5*G5)</f>
        <v>34288</v>
      </c>
      <c r="I5" s="334"/>
    </row>
    <row r="6" spans="2:11" ht="20.100000000000001" customHeight="1">
      <c r="B6" s="328" t="s">
        <v>235</v>
      </c>
      <c r="C6" s="329"/>
      <c r="D6" s="329" t="s">
        <v>236</v>
      </c>
      <c r="E6" s="330" t="s">
        <v>237</v>
      </c>
      <c r="F6" s="331">
        <v>25</v>
      </c>
      <c r="G6" s="332">
        <f>'중기사용 산정기준'!W17</f>
        <v>1463.1</v>
      </c>
      <c r="H6" s="335">
        <f>INT(F6*G6)</f>
        <v>36577</v>
      </c>
      <c r="I6" s="334"/>
      <c r="K6" s="31" t="s">
        <v>992</v>
      </c>
    </row>
    <row r="7" spans="2:11" ht="20.100000000000001" customHeight="1">
      <c r="B7" s="328"/>
      <c r="C7" s="329"/>
      <c r="D7" s="336" t="s">
        <v>238</v>
      </c>
      <c r="E7" s="330" t="s">
        <v>239</v>
      </c>
      <c r="F7" s="331">
        <v>16</v>
      </c>
      <c r="G7" s="337"/>
      <c r="H7" s="335">
        <f>ROUNDDOWN(H6*F7/100,0)</f>
        <v>5852</v>
      </c>
      <c r="I7" s="334"/>
    </row>
    <row r="8" spans="2:11" ht="20.100000000000001" customHeight="1">
      <c r="B8" s="328"/>
      <c r="C8" s="329"/>
      <c r="D8" s="329"/>
      <c r="E8" s="330" t="s">
        <v>142</v>
      </c>
      <c r="F8" s="331"/>
      <c r="G8" s="337"/>
      <c r="H8" s="333">
        <f>INT(SUM(H6:H7))</f>
        <v>42429</v>
      </c>
      <c r="I8" s="334"/>
    </row>
    <row r="9" spans="2:11" ht="20.100000000000001" customHeight="1">
      <c r="B9" s="328" t="s">
        <v>314</v>
      </c>
      <c r="C9" s="329"/>
      <c r="D9" s="329"/>
      <c r="E9" s="330"/>
      <c r="F9" s="331"/>
      <c r="G9" s="337"/>
      <c r="H9" s="335" t="s">
        <v>315</v>
      </c>
      <c r="I9" s="334"/>
    </row>
    <row r="10" spans="2:11" ht="20.100000000000001" customHeight="1">
      <c r="B10" s="338" t="s">
        <v>240</v>
      </c>
      <c r="C10" s="329"/>
      <c r="D10" s="329" t="s">
        <v>307</v>
      </c>
      <c r="E10" s="330"/>
      <c r="F10" s="331">
        <v>1</v>
      </c>
      <c r="G10" s="332">
        <f>'중기사용 산정기준'!W8</f>
        <v>59020.208333333328</v>
      </c>
      <c r="H10" s="335">
        <f>INT(F10*G10)</f>
        <v>59020</v>
      </c>
      <c r="I10" s="334"/>
    </row>
    <row r="11" spans="2:11" ht="20.100000000000001" customHeight="1">
      <c r="B11" s="338"/>
      <c r="C11" s="329"/>
      <c r="D11" s="329"/>
      <c r="E11" s="330"/>
      <c r="F11" s="339"/>
      <c r="G11" s="340"/>
      <c r="H11" s="335" t="str">
        <f>IF(F11=0,"",INT(F11*G11))</f>
        <v/>
      </c>
      <c r="I11" s="334"/>
    </row>
    <row r="12" spans="2:11" ht="20.100000000000001" customHeight="1">
      <c r="B12" s="338"/>
      <c r="C12" s="329"/>
      <c r="D12" s="329"/>
      <c r="E12" s="330"/>
      <c r="F12" s="331"/>
      <c r="G12" s="332"/>
      <c r="H12" s="335" t="str">
        <f>IF(F12=0,"",INT(F12*G12))</f>
        <v/>
      </c>
      <c r="I12" s="334"/>
    </row>
    <row r="13" spans="2:11" ht="20.100000000000001" customHeight="1">
      <c r="B13" s="338"/>
      <c r="C13" s="329"/>
      <c r="D13" s="329"/>
      <c r="E13" s="330"/>
      <c r="F13" s="331"/>
      <c r="G13" s="341"/>
      <c r="H13" s="335"/>
      <c r="I13" s="334"/>
    </row>
    <row r="14" spans="2:11" ht="20.100000000000001" customHeight="1">
      <c r="B14" s="342"/>
      <c r="C14" s="329"/>
      <c r="D14" s="329"/>
      <c r="E14" s="330" t="s">
        <v>142</v>
      </c>
      <c r="F14" s="331"/>
      <c r="G14" s="337"/>
      <c r="H14" s="333">
        <f>SUM(H10:H13)</f>
        <v>59020</v>
      </c>
      <c r="I14" s="334"/>
    </row>
    <row r="15" spans="2:11" ht="20.100000000000001" customHeight="1">
      <c r="B15" s="328"/>
      <c r="C15" s="329"/>
      <c r="D15" s="343"/>
      <c r="E15" s="330"/>
      <c r="F15" s="331"/>
      <c r="G15" s="337"/>
      <c r="H15" s="335"/>
      <c r="I15" s="334"/>
    </row>
    <row r="16" spans="2:11" ht="20.100000000000001" customHeight="1">
      <c r="B16" s="344" t="s">
        <v>243</v>
      </c>
      <c r="C16" s="345"/>
      <c r="D16" s="346" t="s">
        <v>315</v>
      </c>
      <c r="E16" s="347"/>
      <c r="F16" s="348"/>
      <c r="G16" s="349"/>
      <c r="H16" s="350">
        <f>H5+H8+H14</f>
        <v>135737</v>
      </c>
      <c r="I16" s="351"/>
    </row>
    <row r="17" spans="2:9" s="58" customFormat="1" ht="20.100000000000001" customHeight="1">
      <c r="B17" s="322" t="str">
        <f>'중기시간당 손료'!B6</f>
        <v>습지불도져</v>
      </c>
      <c r="C17" s="323">
        <f>'중기시간당 손료'!C6</f>
        <v>4</v>
      </c>
      <c r="D17" s="324" t="str">
        <f>'중기시간당 손료'!D6</f>
        <v>ton</v>
      </c>
      <c r="E17" s="324"/>
      <c r="F17" s="325"/>
      <c r="G17" s="326"/>
      <c r="H17" s="324"/>
      <c r="I17" s="327"/>
    </row>
    <row r="18" spans="2:9" ht="20.100000000000001" customHeight="1">
      <c r="B18" s="328" t="s">
        <v>233</v>
      </c>
      <c r="C18" s="329"/>
      <c r="D18" s="329" t="s">
        <v>234</v>
      </c>
      <c r="E18" s="330"/>
      <c r="F18" s="331">
        <v>1</v>
      </c>
      <c r="G18" s="332">
        <f>'중기시간당 손료'!H6</f>
        <v>7834</v>
      </c>
      <c r="H18" s="333">
        <f>INT(F18*G18)</f>
        <v>7834</v>
      </c>
      <c r="I18" s="334"/>
    </row>
    <row r="19" spans="2:9" ht="20.100000000000001" customHeight="1">
      <c r="B19" s="328" t="s">
        <v>235</v>
      </c>
      <c r="C19" s="329"/>
      <c r="D19" s="329" t="s">
        <v>236</v>
      </c>
      <c r="E19" s="330" t="s">
        <v>237</v>
      </c>
      <c r="F19" s="331">
        <v>5.4</v>
      </c>
      <c r="G19" s="337">
        <f>IF(F19=0,"",IF(B19=$B$6,$G$6,"err"))</f>
        <v>1463.1</v>
      </c>
      <c r="H19" s="335">
        <f>INT(F19*G19)</f>
        <v>7900</v>
      </c>
      <c r="I19" s="334"/>
    </row>
    <row r="20" spans="2:9" ht="20.100000000000001" customHeight="1">
      <c r="B20" s="328"/>
      <c r="C20" s="329"/>
      <c r="D20" s="336" t="s">
        <v>238</v>
      </c>
      <c r="E20" s="330" t="s">
        <v>239</v>
      </c>
      <c r="F20" s="331">
        <v>23</v>
      </c>
      <c r="G20" s="337"/>
      <c r="H20" s="335">
        <f>ROUNDDOWN(H19*F20/100,0)</f>
        <v>1817</v>
      </c>
      <c r="I20" s="334"/>
    </row>
    <row r="21" spans="2:9" ht="20.100000000000001" customHeight="1">
      <c r="B21" s="328"/>
      <c r="C21" s="329"/>
      <c r="D21" s="329"/>
      <c r="E21" s="330" t="s">
        <v>142</v>
      </c>
      <c r="F21" s="331"/>
      <c r="G21" s="337"/>
      <c r="H21" s="333">
        <f>INT(SUM(H19:H20))</f>
        <v>9717</v>
      </c>
      <c r="I21" s="334"/>
    </row>
    <row r="22" spans="2:9" ht="20.100000000000001" customHeight="1">
      <c r="B22" s="328" t="s">
        <v>314</v>
      </c>
      <c r="C22" s="329"/>
      <c r="D22" s="329"/>
      <c r="E22" s="330"/>
      <c r="F22" s="331"/>
      <c r="G22" s="337"/>
      <c r="H22" s="335" t="s">
        <v>315</v>
      </c>
      <c r="I22" s="334"/>
    </row>
    <row r="23" spans="2:9" ht="20.100000000000001" customHeight="1">
      <c r="B23" s="338" t="s">
        <v>240</v>
      </c>
      <c r="C23" s="329"/>
      <c r="D23" s="329" t="s">
        <v>307</v>
      </c>
      <c r="E23" s="330"/>
      <c r="F23" s="331">
        <v>1</v>
      </c>
      <c r="G23" s="337">
        <f>IF(F23=0,"",IF(B23=$B$10,$G$10,"err"))</f>
        <v>59020.208333333328</v>
      </c>
      <c r="H23" s="335">
        <f>INT(F23*G23)</f>
        <v>59020</v>
      </c>
      <c r="I23" s="334"/>
    </row>
    <row r="24" spans="2:9" ht="20.100000000000001" customHeight="1">
      <c r="B24" s="338"/>
      <c r="C24" s="329"/>
      <c r="D24" s="329"/>
      <c r="E24" s="330"/>
      <c r="F24" s="331"/>
      <c r="G24" s="337"/>
      <c r="H24" s="335"/>
      <c r="I24" s="334"/>
    </row>
    <row r="25" spans="2:9" ht="20.100000000000001" customHeight="1">
      <c r="B25" s="338"/>
      <c r="C25" s="329"/>
      <c r="D25" s="329"/>
      <c r="E25" s="330"/>
      <c r="F25" s="331"/>
      <c r="G25" s="337"/>
      <c r="H25" s="335"/>
      <c r="I25" s="334"/>
    </row>
    <row r="26" spans="2:9" ht="20.100000000000001" customHeight="1">
      <c r="B26" s="338"/>
      <c r="C26" s="329"/>
      <c r="D26" s="329"/>
      <c r="E26" s="330"/>
      <c r="F26" s="331"/>
      <c r="G26" s="337"/>
      <c r="H26" s="335"/>
      <c r="I26" s="334"/>
    </row>
    <row r="27" spans="2:9" ht="20.100000000000001" customHeight="1">
      <c r="B27" s="342"/>
      <c r="C27" s="329"/>
      <c r="D27" s="329"/>
      <c r="E27" s="330" t="s">
        <v>142</v>
      </c>
      <c r="F27" s="331"/>
      <c r="G27" s="337"/>
      <c r="H27" s="333">
        <f>SUM(H23:H26)</f>
        <v>59020</v>
      </c>
      <c r="I27" s="334"/>
    </row>
    <row r="28" spans="2:9" ht="20.100000000000001" customHeight="1">
      <c r="B28" s="328"/>
      <c r="C28" s="329"/>
      <c r="D28" s="343"/>
      <c r="E28" s="330"/>
      <c r="F28" s="331"/>
      <c r="G28" s="337"/>
      <c r="H28" s="335"/>
      <c r="I28" s="334"/>
    </row>
    <row r="29" spans="2:9" ht="20.100000000000001" customHeight="1">
      <c r="B29" s="344" t="s">
        <v>243</v>
      </c>
      <c r="C29" s="345"/>
      <c r="D29" s="346" t="s">
        <v>315</v>
      </c>
      <c r="E29" s="347"/>
      <c r="F29" s="348"/>
      <c r="G29" s="349"/>
      <c r="H29" s="350">
        <f>H18+H21+H27</f>
        <v>76571</v>
      </c>
      <c r="I29" s="352"/>
    </row>
    <row r="30" spans="2:9" s="58" customFormat="1" ht="20.100000000000001" customHeight="1">
      <c r="B30" s="322" t="str">
        <f>'중기시간당 손료'!B7</f>
        <v>습지불도져</v>
      </c>
      <c r="C30" s="323">
        <f>'중기시간당 손료'!C7</f>
        <v>13</v>
      </c>
      <c r="D30" s="324" t="str">
        <f>'중기시간당 손료'!D7</f>
        <v>ton</v>
      </c>
      <c r="E30" s="324"/>
      <c r="F30" s="325"/>
      <c r="G30" s="326"/>
      <c r="H30" s="324"/>
      <c r="I30" s="327"/>
    </row>
    <row r="31" spans="2:9" ht="20.100000000000001" customHeight="1">
      <c r="B31" s="328" t="s">
        <v>233</v>
      </c>
      <c r="C31" s="329"/>
      <c r="D31" s="329" t="s">
        <v>234</v>
      </c>
      <c r="E31" s="330"/>
      <c r="F31" s="331">
        <v>1</v>
      </c>
      <c r="G31" s="332">
        <f>'중기시간당 손료'!H7</f>
        <v>29343</v>
      </c>
      <c r="H31" s="333">
        <f>INT(F31*G31)</f>
        <v>29343</v>
      </c>
      <c r="I31" s="334"/>
    </row>
    <row r="32" spans="2:9" ht="20.100000000000001" customHeight="1">
      <c r="B32" s="328" t="s">
        <v>235</v>
      </c>
      <c r="C32" s="329"/>
      <c r="D32" s="329" t="s">
        <v>236</v>
      </c>
      <c r="E32" s="330" t="s">
        <v>237</v>
      </c>
      <c r="F32" s="331">
        <v>14.6</v>
      </c>
      <c r="G32" s="337">
        <f>IF(F32=0,"",IF(B32=$B$6,$G$6,"err"))</f>
        <v>1463.1</v>
      </c>
      <c r="H32" s="335">
        <f>INT(F32*G32)</f>
        <v>21361</v>
      </c>
      <c r="I32" s="334"/>
    </row>
    <row r="33" spans="2:9" ht="20.100000000000001" customHeight="1">
      <c r="B33" s="328"/>
      <c r="C33" s="329"/>
      <c r="D33" s="336" t="s">
        <v>238</v>
      </c>
      <c r="E33" s="330" t="s">
        <v>239</v>
      </c>
      <c r="F33" s="331">
        <v>23</v>
      </c>
      <c r="G33" s="337"/>
      <c r="H33" s="335">
        <f>ROUNDDOWN(H32*F33/100,0)</f>
        <v>4913</v>
      </c>
      <c r="I33" s="334"/>
    </row>
    <row r="34" spans="2:9" ht="20.100000000000001" customHeight="1">
      <c r="B34" s="328"/>
      <c r="C34" s="329"/>
      <c r="D34" s="329"/>
      <c r="E34" s="330" t="s">
        <v>142</v>
      </c>
      <c r="F34" s="331"/>
      <c r="G34" s="337"/>
      <c r="H34" s="333">
        <f>INT(SUM(H32:H33))</f>
        <v>26274</v>
      </c>
      <c r="I34" s="334"/>
    </row>
    <row r="35" spans="2:9" ht="20.100000000000001" customHeight="1">
      <c r="B35" s="328" t="s">
        <v>314</v>
      </c>
      <c r="C35" s="329"/>
      <c r="D35" s="329"/>
      <c r="E35" s="330"/>
      <c r="F35" s="331"/>
      <c r="G35" s="337"/>
      <c r="H35" s="335" t="s">
        <v>315</v>
      </c>
      <c r="I35" s="334"/>
    </row>
    <row r="36" spans="2:9" ht="20.100000000000001" customHeight="1">
      <c r="B36" s="338" t="s">
        <v>240</v>
      </c>
      <c r="C36" s="329"/>
      <c r="D36" s="329" t="s">
        <v>307</v>
      </c>
      <c r="E36" s="330"/>
      <c r="F36" s="331">
        <v>1</v>
      </c>
      <c r="G36" s="337">
        <f>IF(F36=0,"",IF(B36=$B$10,$G$10,"err"))</f>
        <v>59020.208333333328</v>
      </c>
      <c r="H36" s="335">
        <f>INT(F36*G36)</f>
        <v>59020</v>
      </c>
      <c r="I36" s="334"/>
    </row>
    <row r="37" spans="2:9" ht="20.100000000000001" customHeight="1">
      <c r="B37" s="338"/>
      <c r="C37" s="329"/>
      <c r="D37" s="329"/>
      <c r="E37" s="330"/>
      <c r="F37" s="331"/>
      <c r="G37" s="337"/>
      <c r="H37" s="335"/>
      <c r="I37" s="334"/>
    </row>
    <row r="38" spans="2:9" ht="20.100000000000001" customHeight="1">
      <c r="B38" s="338"/>
      <c r="C38" s="329"/>
      <c r="D38" s="329"/>
      <c r="E38" s="330"/>
      <c r="F38" s="331"/>
      <c r="G38" s="337"/>
      <c r="H38" s="335"/>
      <c r="I38" s="334"/>
    </row>
    <row r="39" spans="2:9" ht="20.100000000000001" customHeight="1">
      <c r="B39" s="338"/>
      <c r="C39" s="329"/>
      <c r="D39" s="329"/>
      <c r="E39" s="330"/>
      <c r="F39" s="331"/>
      <c r="G39" s="337"/>
      <c r="H39" s="335"/>
      <c r="I39" s="334"/>
    </row>
    <row r="40" spans="2:9" ht="20.100000000000001" customHeight="1">
      <c r="B40" s="342"/>
      <c r="C40" s="329"/>
      <c r="D40" s="329"/>
      <c r="E40" s="330" t="s">
        <v>142</v>
      </c>
      <c r="F40" s="331"/>
      <c r="G40" s="337"/>
      <c r="H40" s="333">
        <f>SUM(H36:H39)</f>
        <v>59020</v>
      </c>
      <c r="I40" s="334"/>
    </row>
    <row r="41" spans="2:9" ht="20.100000000000001" customHeight="1">
      <c r="B41" s="328"/>
      <c r="C41" s="329"/>
      <c r="D41" s="343"/>
      <c r="E41" s="330"/>
      <c r="F41" s="331"/>
      <c r="G41" s="337"/>
      <c r="H41" s="335"/>
      <c r="I41" s="334"/>
    </row>
    <row r="42" spans="2:9" ht="20.100000000000001" customHeight="1">
      <c r="B42" s="344" t="s">
        <v>243</v>
      </c>
      <c r="C42" s="345"/>
      <c r="D42" s="346" t="s">
        <v>315</v>
      </c>
      <c r="E42" s="347"/>
      <c r="F42" s="348"/>
      <c r="G42" s="349"/>
      <c r="H42" s="350">
        <f>H31+H34+H40</f>
        <v>114637</v>
      </c>
      <c r="I42" s="352"/>
    </row>
    <row r="43" spans="2:9" ht="20.100000000000001" customHeight="1">
      <c r="B43" s="322" t="str">
        <f>'중기시간당 손료'!B8</f>
        <v>굴삭기(유압식백호)</v>
      </c>
      <c r="C43" s="323">
        <f>'중기시간당 손료'!C8</f>
        <v>0.2</v>
      </c>
      <c r="D43" s="324" t="str">
        <f>'중기시간당 손료'!D8</f>
        <v>㎥</v>
      </c>
      <c r="E43" s="324"/>
      <c r="F43" s="325"/>
      <c r="G43" s="326"/>
      <c r="H43" s="324"/>
      <c r="I43" s="327"/>
    </row>
    <row r="44" spans="2:9" ht="20.100000000000001" customHeight="1">
      <c r="B44" s="353" t="s">
        <v>233</v>
      </c>
      <c r="C44" s="330"/>
      <c r="D44" s="329" t="s">
        <v>234</v>
      </c>
      <c r="E44" s="330"/>
      <c r="F44" s="331">
        <v>1</v>
      </c>
      <c r="G44" s="332">
        <f>'중기시간당 손료'!H8</f>
        <v>13399</v>
      </c>
      <c r="H44" s="333">
        <f>INT(F44*G44)</f>
        <v>13399</v>
      </c>
      <c r="I44" s="334"/>
    </row>
    <row r="45" spans="2:9" ht="20.100000000000001" customHeight="1">
      <c r="B45" s="353" t="s">
        <v>235</v>
      </c>
      <c r="C45" s="330"/>
      <c r="D45" s="329" t="s">
        <v>236</v>
      </c>
      <c r="E45" s="330" t="s">
        <v>237</v>
      </c>
      <c r="F45" s="331">
        <v>5</v>
      </c>
      <c r="G45" s="337">
        <f>IF(F45=0,"",IF(B45=$B$6,$G$6,"err"))</f>
        <v>1463.1</v>
      </c>
      <c r="H45" s="335">
        <f>INT(F45*G45)</f>
        <v>7315</v>
      </c>
      <c r="I45" s="334"/>
    </row>
    <row r="46" spans="2:9" ht="20.100000000000001" customHeight="1">
      <c r="B46" s="353"/>
      <c r="C46" s="330"/>
      <c r="D46" s="336" t="s">
        <v>238</v>
      </c>
      <c r="E46" s="330" t="s">
        <v>239</v>
      </c>
      <c r="F46" s="331">
        <v>21</v>
      </c>
      <c r="G46" s="337"/>
      <c r="H46" s="335">
        <f>ROUNDDOWN(H45*F46/100,0)</f>
        <v>1536</v>
      </c>
      <c r="I46" s="334"/>
    </row>
    <row r="47" spans="2:9" ht="20.100000000000001" customHeight="1">
      <c r="B47" s="353"/>
      <c r="C47" s="330"/>
      <c r="D47" s="329"/>
      <c r="E47" s="330" t="s">
        <v>142</v>
      </c>
      <c r="F47" s="331"/>
      <c r="G47" s="337"/>
      <c r="H47" s="333">
        <f>INT(SUM(H45:H46))</f>
        <v>8851</v>
      </c>
      <c r="I47" s="334"/>
    </row>
    <row r="48" spans="2:9" ht="20.100000000000001" customHeight="1">
      <c r="B48" s="353" t="s">
        <v>314</v>
      </c>
      <c r="C48" s="330"/>
      <c r="D48" s="329"/>
      <c r="E48" s="330"/>
      <c r="F48" s="331"/>
      <c r="G48" s="337"/>
      <c r="H48" s="335" t="s">
        <v>315</v>
      </c>
      <c r="I48" s="334"/>
    </row>
    <row r="49" spans="2:9" ht="20.100000000000001" customHeight="1">
      <c r="B49" s="354" t="s">
        <v>240</v>
      </c>
      <c r="C49" s="330"/>
      <c r="D49" s="329" t="s">
        <v>307</v>
      </c>
      <c r="E49" s="330"/>
      <c r="F49" s="331">
        <v>1</v>
      </c>
      <c r="G49" s="337">
        <f>IF(F49=0,"",IF(B49=$B$10,$G$10,"err"))</f>
        <v>59020.208333333328</v>
      </c>
      <c r="H49" s="335">
        <f>INT(F49*G49)</f>
        <v>59020</v>
      </c>
      <c r="I49" s="334"/>
    </row>
    <row r="50" spans="2:9" ht="20.100000000000001" customHeight="1">
      <c r="B50" s="354"/>
      <c r="C50" s="330"/>
      <c r="D50" s="329"/>
      <c r="E50" s="330"/>
      <c r="F50" s="331"/>
      <c r="G50" s="337"/>
      <c r="H50" s="335"/>
      <c r="I50" s="334"/>
    </row>
    <row r="51" spans="2:9" ht="20.100000000000001" customHeight="1">
      <c r="B51" s="354"/>
      <c r="C51" s="330"/>
      <c r="D51" s="329"/>
      <c r="E51" s="330"/>
      <c r="F51" s="331"/>
      <c r="G51" s="337"/>
      <c r="H51" s="335"/>
      <c r="I51" s="334"/>
    </row>
    <row r="52" spans="2:9" ht="20.100000000000001" customHeight="1">
      <c r="B52" s="354"/>
      <c r="C52" s="330"/>
      <c r="D52" s="329"/>
      <c r="E52" s="330"/>
      <c r="F52" s="331"/>
      <c r="G52" s="337"/>
      <c r="H52" s="335"/>
      <c r="I52" s="334"/>
    </row>
    <row r="53" spans="2:9" ht="20.100000000000001" customHeight="1">
      <c r="B53" s="355"/>
      <c r="C53" s="330"/>
      <c r="D53" s="329"/>
      <c r="E53" s="330" t="s">
        <v>142</v>
      </c>
      <c r="F53" s="331"/>
      <c r="G53" s="337"/>
      <c r="H53" s="333">
        <f>SUM(H49:H52)</f>
        <v>59020</v>
      </c>
      <c r="I53" s="334"/>
    </row>
    <row r="54" spans="2:9" ht="20.100000000000001" customHeight="1">
      <c r="B54" s="353"/>
      <c r="C54" s="330"/>
      <c r="D54" s="343"/>
      <c r="E54" s="330"/>
      <c r="F54" s="331"/>
      <c r="G54" s="337"/>
      <c r="H54" s="335"/>
      <c r="I54" s="334"/>
    </row>
    <row r="55" spans="2:9" ht="20.100000000000001" customHeight="1">
      <c r="B55" s="356" t="s">
        <v>243</v>
      </c>
      <c r="C55" s="347"/>
      <c r="D55" s="346" t="s">
        <v>315</v>
      </c>
      <c r="E55" s="347"/>
      <c r="F55" s="348"/>
      <c r="G55" s="349"/>
      <c r="H55" s="350">
        <f>H44+H47+H53</f>
        <v>81270</v>
      </c>
      <c r="I55" s="352"/>
    </row>
    <row r="56" spans="2:9" ht="20.100000000000001" customHeight="1">
      <c r="B56" s="322" t="str">
        <f>'중기시간당 손료'!B9</f>
        <v>굴삭기(유압식백호)</v>
      </c>
      <c r="C56" s="323">
        <f>'중기시간당 손료'!C9</f>
        <v>0.7</v>
      </c>
      <c r="D56" s="324" t="str">
        <f>'중기시간당 손료'!D9</f>
        <v>㎥</v>
      </c>
      <c r="E56" s="324"/>
      <c r="F56" s="325"/>
      <c r="G56" s="326"/>
      <c r="H56" s="324"/>
      <c r="I56" s="327"/>
    </row>
    <row r="57" spans="2:9" ht="20.100000000000001" customHeight="1">
      <c r="B57" s="353" t="s">
        <v>233</v>
      </c>
      <c r="C57" s="330"/>
      <c r="D57" s="329" t="s">
        <v>234</v>
      </c>
      <c r="E57" s="330"/>
      <c r="F57" s="331">
        <v>1</v>
      </c>
      <c r="G57" s="332">
        <f>'중기시간당 손료'!H9</f>
        <v>24001</v>
      </c>
      <c r="H57" s="333">
        <f>INT(F57*G57)</f>
        <v>24001</v>
      </c>
      <c r="I57" s="334"/>
    </row>
    <row r="58" spans="2:9" ht="20.100000000000001" customHeight="1">
      <c r="B58" s="353" t="s">
        <v>235</v>
      </c>
      <c r="C58" s="330"/>
      <c r="D58" s="329" t="s">
        <v>236</v>
      </c>
      <c r="E58" s="330" t="s">
        <v>237</v>
      </c>
      <c r="F58" s="331">
        <v>11.6</v>
      </c>
      <c r="G58" s="337">
        <f>IF(F58=0,"",IF(B58=$B$6,$G$6,"err"))</f>
        <v>1463.1</v>
      </c>
      <c r="H58" s="335">
        <f>INT(F58*G58)</f>
        <v>16971</v>
      </c>
      <c r="I58" s="334"/>
    </row>
    <row r="59" spans="2:9" ht="20.100000000000001" customHeight="1">
      <c r="B59" s="353"/>
      <c r="C59" s="330"/>
      <c r="D59" s="336" t="s">
        <v>238</v>
      </c>
      <c r="E59" s="330" t="s">
        <v>239</v>
      </c>
      <c r="F59" s="331">
        <v>22</v>
      </c>
      <c r="G59" s="337"/>
      <c r="H59" s="335">
        <f>ROUNDDOWN(H58*F59/100,0)</f>
        <v>3733</v>
      </c>
      <c r="I59" s="334"/>
    </row>
    <row r="60" spans="2:9" ht="20.100000000000001" customHeight="1">
      <c r="B60" s="353"/>
      <c r="C60" s="330"/>
      <c r="D60" s="329"/>
      <c r="E60" s="330" t="s">
        <v>142</v>
      </c>
      <c r="F60" s="331"/>
      <c r="G60" s="337"/>
      <c r="H60" s="333">
        <f>INT(SUM(H58:H59))</f>
        <v>20704</v>
      </c>
      <c r="I60" s="334"/>
    </row>
    <row r="61" spans="2:9" ht="20.100000000000001" customHeight="1">
      <c r="B61" s="353" t="s">
        <v>314</v>
      </c>
      <c r="C61" s="330"/>
      <c r="D61" s="329"/>
      <c r="E61" s="330"/>
      <c r="F61" s="331"/>
      <c r="G61" s="337"/>
      <c r="H61" s="335" t="s">
        <v>315</v>
      </c>
      <c r="I61" s="334"/>
    </row>
    <row r="62" spans="2:9" ht="20.100000000000001" customHeight="1">
      <c r="B62" s="354" t="s">
        <v>240</v>
      </c>
      <c r="C62" s="330"/>
      <c r="D62" s="329" t="s">
        <v>307</v>
      </c>
      <c r="E62" s="330"/>
      <c r="F62" s="331">
        <v>1</v>
      </c>
      <c r="G62" s="337">
        <f>IF(F62=0,"",IF(B62=$B$10,$G$10,"err"))</f>
        <v>59020.208333333328</v>
      </c>
      <c r="H62" s="335">
        <f>INT(F62*G62)</f>
        <v>59020</v>
      </c>
      <c r="I62" s="334"/>
    </row>
    <row r="63" spans="2:9" ht="20.100000000000001" customHeight="1">
      <c r="B63" s="354"/>
      <c r="C63" s="330"/>
      <c r="D63" s="329"/>
      <c r="E63" s="330"/>
      <c r="F63" s="331"/>
      <c r="G63" s="337"/>
      <c r="H63" s="335"/>
      <c r="I63" s="334"/>
    </row>
    <row r="64" spans="2:9" ht="20.100000000000001" customHeight="1">
      <c r="B64" s="354"/>
      <c r="C64" s="330"/>
      <c r="D64" s="329"/>
      <c r="E64" s="330"/>
      <c r="F64" s="331"/>
      <c r="G64" s="337"/>
      <c r="H64" s="335"/>
      <c r="I64" s="334"/>
    </row>
    <row r="65" spans="2:9" ht="20.100000000000001" customHeight="1">
      <c r="B65" s="354"/>
      <c r="C65" s="330"/>
      <c r="D65" s="329"/>
      <c r="E65" s="330"/>
      <c r="F65" s="331"/>
      <c r="G65" s="337"/>
      <c r="H65" s="335"/>
      <c r="I65" s="334"/>
    </row>
    <row r="66" spans="2:9" ht="20.100000000000001" customHeight="1">
      <c r="B66" s="355"/>
      <c r="C66" s="330"/>
      <c r="D66" s="329"/>
      <c r="E66" s="330" t="s">
        <v>142</v>
      </c>
      <c r="F66" s="331"/>
      <c r="G66" s="337"/>
      <c r="H66" s="333">
        <f>SUM(H62:H65)</f>
        <v>59020</v>
      </c>
      <c r="I66" s="334"/>
    </row>
    <row r="67" spans="2:9" ht="20.100000000000001" customHeight="1">
      <c r="B67" s="353"/>
      <c r="C67" s="330"/>
      <c r="D67" s="343"/>
      <c r="E67" s="330"/>
      <c r="F67" s="331"/>
      <c r="G67" s="337"/>
      <c r="H67" s="335"/>
      <c r="I67" s="334"/>
    </row>
    <row r="68" spans="2:9" ht="20.100000000000001" customHeight="1">
      <c r="B68" s="356" t="s">
        <v>243</v>
      </c>
      <c r="C68" s="347"/>
      <c r="D68" s="346" t="s">
        <v>315</v>
      </c>
      <c r="E68" s="347"/>
      <c r="F68" s="348"/>
      <c r="G68" s="349"/>
      <c r="H68" s="350">
        <f>H57+H60+H66</f>
        <v>103725</v>
      </c>
      <c r="I68" s="352"/>
    </row>
    <row r="69" spans="2:9" ht="20.100000000000001" customHeight="1">
      <c r="B69" s="322" t="str">
        <f>'중기시간당 손료'!B10</f>
        <v>굴삭기(유압식백호)</v>
      </c>
      <c r="C69" s="357">
        <f>'중기시간당 손료'!C10</f>
        <v>1</v>
      </c>
      <c r="D69" s="324" t="str">
        <f>'중기시간당 손료'!D10</f>
        <v>㎥</v>
      </c>
      <c r="E69" s="324"/>
      <c r="F69" s="325"/>
      <c r="G69" s="326"/>
      <c r="H69" s="324"/>
      <c r="I69" s="327"/>
    </row>
    <row r="70" spans="2:9" ht="20.100000000000001" customHeight="1">
      <c r="B70" s="353" t="s">
        <v>233</v>
      </c>
      <c r="C70" s="330"/>
      <c r="D70" s="329" t="s">
        <v>234</v>
      </c>
      <c r="E70" s="330"/>
      <c r="F70" s="331">
        <v>1</v>
      </c>
      <c r="G70" s="332">
        <f>'중기시간당 손료'!H10</f>
        <v>28955</v>
      </c>
      <c r="H70" s="333">
        <f>INT(F70*G70)</f>
        <v>28955</v>
      </c>
      <c r="I70" s="334"/>
    </row>
    <row r="71" spans="2:9" ht="20.100000000000001" customHeight="1">
      <c r="B71" s="353" t="s">
        <v>235</v>
      </c>
      <c r="C71" s="330"/>
      <c r="D71" s="329" t="s">
        <v>236</v>
      </c>
      <c r="E71" s="330" t="s">
        <v>237</v>
      </c>
      <c r="F71" s="331">
        <v>19.5</v>
      </c>
      <c r="G71" s="337">
        <f>IF(F71=0,"",IF(B71=$B$6,$G$6,"err"))</f>
        <v>1463.1</v>
      </c>
      <c r="H71" s="335">
        <f>INT(F71*G71)</f>
        <v>28530</v>
      </c>
      <c r="I71" s="334"/>
    </row>
    <row r="72" spans="2:9" ht="20.100000000000001" customHeight="1">
      <c r="B72" s="353"/>
      <c r="C72" s="330"/>
      <c r="D72" s="336" t="s">
        <v>238</v>
      </c>
      <c r="E72" s="330" t="s">
        <v>239</v>
      </c>
      <c r="F72" s="331">
        <v>22</v>
      </c>
      <c r="G72" s="337"/>
      <c r="H72" s="335">
        <f>ROUNDDOWN(H71*F72/100,0)</f>
        <v>6276</v>
      </c>
      <c r="I72" s="334"/>
    </row>
    <row r="73" spans="2:9" ht="20.100000000000001" customHeight="1">
      <c r="B73" s="353"/>
      <c r="C73" s="330"/>
      <c r="D73" s="329"/>
      <c r="E73" s="330" t="s">
        <v>142</v>
      </c>
      <c r="F73" s="331"/>
      <c r="G73" s="337"/>
      <c r="H73" s="333">
        <f>INT(SUM(H71:H72))</f>
        <v>34806</v>
      </c>
      <c r="I73" s="334"/>
    </row>
    <row r="74" spans="2:9" ht="20.100000000000001" customHeight="1">
      <c r="B74" s="353" t="s">
        <v>314</v>
      </c>
      <c r="C74" s="330"/>
      <c r="D74" s="329"/>
      <c r="E74" s="330"/>
      <c r="F74" s="331"/>
      <c r="G74" s="337"/>
      <c r="H74" s="335" t="s">
        <v>315</v>
      </c>
      <c r="I74" s="334"/>
    </row>
    <row r="75" spans="2:9" ht="20.100000000000001" customHeight="1">
      <c r="B75" s="354" t="s">
        <v>240</v>
      </c>
      <c r="C75" s="330"/>
      <c r="D75" s="329" t="s">
        <v>307</v>
      </c>
      <c r="E75" s="330"/>
      <c r="F75" s="331">
        <v>1</v>
      </c>
      <c r="G75" s="337">
        <f>IF(F75=0,"",IF(B75=$B$10,$G$10,"err"))</f>
        <v>59020.208333333328</v>
      </c>
      <c r="H75" s="335">
        <f>INT(F75*G75)</f>
        <v>59020</v>
      </c>
      <c r="I75" s="334"/>
    </row>
    <row r="76" spans="2:9" ht="20.100000000000001" customHeight="1">
      <c r="B76" s="354"/>
      <c r="C76" s="330"/>
      <c r="D76" s="329"/>
      <c r="E76" s="330"/>
      <c r="F76" s="331"/>
      <c r="G76" s="337"/>
      <c r="H76" s="335"/>
      <c r="I76" s="334"/>
    </row>
    <row r="77" spans="2:9" ht="20.100000000000001" customHeight="1">
      <c r="B77" s="354"/>
      <c r="C77" s="330"/>
      <c r="D77" s="329"/>
      <c r="E77" s="330"/>
      <c r="F77" s="331"/>
      <c r="G77" s="337"/>
      <c r="H77" s="335"/>
      <c r="I77" s="334"/>
    </row>
    <row r="78" spans="2:9" ht="20.100000000000001" customHeight="1">
      <c r="B78" s="354"/>
      <c r="C78" s="330"/>
      <c r="D78" s="329"/>
      <c r="E78" s="330"/>
      <c r="F78" s="331"/>
      <c r="G78" s="337"/>
      <c r="H78" s="335"/>
      <c r="I78" s="334"/>
    </row>
    <row r="79" spans="2:9" ht="20.100000000000001" customHeight="1">
      <c r="B79" s="355"/>
      <c r="C79" s="330"/>
      <c r="D79" s="329"/>
      <c r="E79" s="330" t="s">
        <v>142</v>
      </c>
      <c r="F79" s="331"/>
      <c r="G79" s="337"/>
      <c r="H79" s="333">
        <f>SUM(H75:H78)</f>
        <v>59020</v>
      </c>
      <c r="I79" s="334"/>
    </row>
    <row r="80" spans="2:9" ht="20.100000000000001" customHeight="1">
      <c r="B80" s="353"/>
      <c r="C80" s="330"/>
      <c r="D80" s="343"/>
      <c r="E80" s="330"/>
      <c r="F80" s="331"/>
      <c r="G80" s="337"/>
      <c r="H80" s="335"/>
      <c r="I80" s="334"/>
    </row>
    <row r="81" spans="2:9" ht="20.100000000000001" customHeight="1">
      <c r="B81" s="356" t="s">
        <v>243</v>
      </c>
      <c r="C81" s="347"/>
      <c r="D81" s="346" t="s">
        <v>315</v>
      </c>
      <c r="E81" s="347"/>
      <c r="F81" s="348"/>
      <c r="G81" s="349"/>
      <c r="H81" s="350">
        <f>H70+H73+H79</f>
        <v>122781</v>
      </c>
      <c r="I81" s="352"/>
    </row>
    <row r="82" spans="2:9" ht="20.100000000000001" hidden="1" customHeight="1">
      <c r="B82" s="322" t="str">
        <f>'중기시간당 손료'!B11</f>
        <v>습지굴삭기</v>
      </c>
      <c r="C82" s="357">
        <f>'중기시간당 손료'!C11</f>
        <v>0.4</v>
      </c>
      <c r="D82" s="324" t="str">
        <f>'중기시간당 손료'!D11</f>
        <v>㎥</v>
      </c>
      <c r="E82" s="324"/>
      <c r="F82" s="325"/>
      <c r="G82" s="326"/>
      <c r="H82" s="324"/>
      <c r="I82" s="327"/>
    </row>
    <row r="83" spans="2:9" ht="20.100000000000001" hidden="1" customHeight="1">
      <c r="B83" s="353" t="s">
        <v>233</v>
      </c>
      <c r="C83" s="330"/>
      <c r="D83" s="329" t="s">
        <v>234</v>
      </c>
      <c r="E83" s="330"/>
      <c r="F83" s="331">
        <v>1</v>
      </c>
      <c r="G83" s="332">
        <f>'중기시간당 손료'!H11</f>
        <v>20335</v>
      </c>
      <c r="H83" s="333">
        <f>INT(F83*G83)</f>
        <v>20335</v>
      </c>
      <c r="I83" s="334"/>
    </row>
    <row r="84" spans="2:9" ht="20.100000000000001" hidden="1" customHeight="1">
      <c r="B84" s="353" t="s">
        <v>235</v>
      </c>
      <c r="C84" s="330"/>
      <c r="D84" s="329" t="s">
        <v>236</v>
      </c>
      <c r="E84" s="330" t="s">
        <v>237</v>
      </c>
      <c r="F84" s="331">
        <v>9.5</v>
      </c>
      <c r="G84" s="337">
        <f>IF(F84=0,"",IF(B84=$B$6,$G$6,"err"))</f>
        <v>1463.1</v>
      </c>
      <c r="H84" s="335">
        <f>INT(F84*G84)</f>
        <v>13899</v>
      </c>
      <c r="I84" s="334"/>
    </row>
    <row r="85" spans="2:9" ht="20.100000000000001" hidden="1" customHeight="1">
      <c r="B85" s="353"/>
      <c r="C85" s="330"/>
      <c r="D85" s="336" t="s">
        <v>238</v>
      </c>
      <c r="E85" s="330" t="s">
        <v>239</v>
      </c>
      <c r="F85" s="331">
        <v>15</v>
      </c>
      <c r="G85" s="337"/>
      <c r="H85" s="335">
        <f>ROUNDDOWN(H84*F85/100,0)</f>
        <v>2084</v>
      </c>
      <c r="I85" s="334"/>
    </row>
    <row r="86" spans="2:9" ht="20.100000000000001" hidden="1" customHeight="1">
      <c r="B86" s="353"/>
      <c r="C86" s="330"/>
      <c r="D86" s="329"/>
      <c r="E86" s="330" t="s">
        <v>142</v>
      </c>
      <c r="F86" s="331"/>
      <c r="G86" s="337"/>
      <c r="H86" s="333">
        <f>INT(SUM(H84:H85))</f>
        <v>15983</v>
      </c>
      <c r="I86" s="334"/>
    </row>
    <row r="87" spans="2:9" ht="20.100000000000001" hidden="1" customHeight="1">
      <c r="B87" s="353" t="s">
        <v>314</v>
      </c>
      <c r="C87" s="330"/>
      <c r="D87" s="329"/>
      <c r="E87" s="330"/>
      <c r="F87" s="331"/>
      <c r="G87" s="337"/>
      <c r="H87" s="335" t="s">
        <v>315</v>
      </c>
      <c r="I87" s="334"/>
    </row>
    <row r="88" spans="2:9" ht="20.100000000000001" hidden="1" customHeight="1">
      <c r="B88" s="354" t="s">
        <v>240</v>
      </c>
      <c r="C88" s="330"/>
      <c r="D88" s="329" t="s">
        <v>307</v>
      </c>
      <c r="E88" s="330"/>
      <c r="F88" s="331">
        <v>1</v>
      </c>
      <c r="G88" s="337">
        <f>IF(F88=0,"",IF(B88=$B$10,$G$10,"err"))</f>
        <v>59020.208333333328</v>
      </c>
      <c r="H88" s="335">
        <f>INT(F88*G88)</f>
        <v>59020</v>
      </c>
      <c r="I88" s="334"/>
    </row>
    <row r="89" spans="2:9" ht="20.100000000000001" hidden="1" customHeight="1">
      <c r="B89" s="354"/>
      <c r="C89" s="330"/>
      <c r="D89" s="329"/>
      <c r="E89" s="330"/>
      <c r="F89" s="331"/>
      <c r="G89" s="337"/>
      <c r="H89" s="335"/>
      <c r="I89" s="334"/>
    </row>
    <row r="90" spans="2:9" ht="20.100000000000001" hidden="1" customHeight="1">
      <c r="B90" s="354"/>
      <c r="C90" s="330"/>
      <c r="D90" s="329"/>
      <c r="E90" s="330"/>
      <c r="F90" s="331"/>
      <c r="G90" s="337"/>
      <c r="H90" s="335"/>
      <c r="I90" s="334"/>
    </row>
    <row r="91" spans="2:9" ht="20.100000000000001" hidden="1" customHeight="1">
      <c r="B91" s="354"/>
      <c r="C91" s="330"/>
      <c r="D91" s="329"/>
      <c r="E91" s="330"/>
      <c r="F91" s="331"/>
      <c r="G91" s="337"/>
      <c r="H91" s="335"/>
      <c r="I91" s="334"/>
    </row>
    <row r="92" spans="2:9" ht="20.100000000000001" hidden="1" customHeight="1">
      <c r="B92" s="355"/>
      <c r="C92" s="330"/>
      <c r="D92" s="329"/>
      <c r="E92" s="330" t="s">
        <v>142</v>
      </c>
      <c r="F92" s="331"/>
      <c r="G92" s="337"/>
      <c r="H92" s="333">
        <f>SUM(H88:H91)</f>
        <v>59020</v>
      </c>
      <c r="I92" s="334"/>
    </row>
    <row r="93" spans="2:9" ht="20.100000000000001" hidden="1" customHeight="1">
      <c r="B93" s="353"/>
      <c r="C93" s="330"/>
      <c r="D93" s="343"/>
      <c r="E93" s="330"/>
      <c r="F93" s="331"/>
      <c r="G93" s="337"/>
      <c r="H93" s="335"/>
      <c r="I93" s="334"/>
    </row>
    <row r="94" spans="2:9" ht="20.100000000000001" hidden="1" customHeight="1">
      <c r="B94" s="356" t="s">
        <v>243</v>
      </c>
      <c r="C94" s="347"/>
      <c r="D94" s="346" t="s">
        <v>315</v>
      </c>
      <c r="E94" s="347"/>
      <c r="F94" s="348"/>
      <c r="G94" s="349"/>
      <c r="H94" s="350">
        <f>H83+H86+H92</f>
        <v>95338</v>
      </c>
      <c r="I94" s="352"/>
    </row>
    <row r="95" spans="2:9" ht="20.100000000000001" hidden="1" customHeight="1">
      <c r="B95" s="322" t="str">
        <f>'중기시간당 손료'!B12</f>
        <v>습지굴삭기</v>
      </c>
      <c r="C95" s="357">
        <f>'중기시간당 손료'!C12</f>
        <v>0.7</v>
      </c>
      <c r="D95" s="324" t="str">
        <f>'중기시간당 손료'!D12</f>
        <v>㎥</v>
      </c>
      <c r="E95" s="324"/>
      <c r="F95" s="325"/>
      <c r="G95" s="326"/>
      <c r="H95" s="324"/>
      <c r="I95" s="327"/>
    </row>
    <row r="96" spans="2:9" ht="20.100000000000001" hidden="1" customHeight="1">
      <c r="B96" s="353" t="s">
        <v>233</v>
      </c>
      <c r="C96" s="330"/>
      <c r="D96" s="329" t="s">
        <v>234</v>
      </c>
      <c r="E96" s="330"/>
      <c r="F96" s="331">
        <v>1</v>
      </c>
      <c r="G96" s="332">
        <f>'중기시간당 손료'!H12</f>
        <v>32783</v>
      </c>
      <c r="H96" s="333">
        <f>INT(F96*G96)</f>
        <v>32783</v>
      </c>
      <c r="I96" s="334"/>
    </row>
    <row r="97" spans="2:9" ht="20.100000000000001" hidden="1" customHeight="1">
      <c r="B97" s="353" t="s">
        <v>235</v>
      </c>
      <c r="C97" s="330"/>
      <c r="D97" s="329" t="s">
        <v>236</v>
      </c>
      <c r="E97" s="330" t="s">
        <v>237</v>
      </c>
      <c r="F97" s="331">
        <v>11</v>
      </c>
      <c r="G97" s="337">
        <f>IF(F97=0,"",IF(B97=$B$6,$G$6,"err"))</f>
        <v>1463.1</v>
      </c>
      <c r="H97" s="335">
        <f>INT(F97*G97)</f>
        <v>16094</v>
      </c>
      <c r="I97" s="334"/>
    </row>
    <row r="98" spans="2:9" ht="20.100000000000001" hidden="1" customHeight="1">
      <c r="B98" s="353"/>
      <c r="C98" s="330"/>
      <c r="D98" s="336" t="s">
        <v>238</v>
      </c>
      <c r="E98" s="330" t="s">
        <v>239</v>
      </c>
      <c r="F98" s="331">
        <v>15</v>
      </c>
      <c r="G98" s="337"/>
      <c r="H98" s="335">
        <f>ROUNDDOWN(H97*F98/100,0)</f>
        <v>2414</v>
      </c>
      <c r="I98" s="334"/>
    </row>
    <row r="99" spans="2:9" ht="20.100000000000001" hidden="1" customHeight="1">
      <c r="B99" s="353"/>
      <c r="C99" s="330"/>
      <c r="D99" s="329"/>
      <c r="E99" s="330" t="s">
        <v>142</v>
      </c>
      <c r="F99" s="331"/>
      <c r="G99" s="337"/>
      <c r="H99" s="333">
        <f>INT(SUM(H97:H98))</f>
        <v>18508</v>
      </c>
      <c r="I99" s="334"/>
    </row>
    <row r="100" spans="2:9" ht="20.100000000000001" hidden="1" customHeight="1">
      <c r="B100" s="353" t="s">
        <v>314</v>
      </c>
      <c r="C100" s="330"/>
      <c r="D100" s="329"/>
      <c r="E100" s="330"/>
      <c r="F100" s="331"/>
      <c r="G100" s="337"/>
      <c r="H100" s="335" t="s">
        <v>315</v>
      </c>
      <c r="I100" s="334"/>
    </row>
    <row r="101" spans="2:9" ht="20.100000000000001" hidden="1" customHeight="1">
      <c r="B101" s="354" t="s">
        <v>240</v>
      </c>
      <c r="C101" s="330"/>
      <c r="D101" s="329" t="s">
        <v>307</v>
      </c>
      <c r="E101" s="330"/>
      <c r="F101" s="331">
        <v>1</v>
      </c>
      <c r="G101" s="337">
        <f>IF(F101=0,"",IF(B101=$B$10,$G$10,"err"))</f>
        <v>59020.208333333328</v>
      </c>
      <c r="H101" s="335">
        <f>INT(F101*G101)</f>
        <v>59020</v>
      </c>
      <c r="I101" s="334"/>
    </row>
    <row r="102" spans="2:9" ht="20.100000000000001" hidden="1" customHeight="1">
      <c r="B102" s="354"/>
      <c r="C102" s="330"/>
      <c r="D102" s="329"/>
      <c r="E102" s="330"/>
      <c r="F102" s="331"/>
      <c r="G102" s="337"/>
      <c r="H102" s="335"/>
      <c r="I102" s="334"/>
    </row>
    <row r="103" spans="2:9" ht="20.100000000000001" hidden="1" customHeight="1">
      <c r="B103" s="354"/>
      <c r="C103" s="330"/>
      <c r="D103" s="329"/>
      <c r="E103" s="330"/>
      <c r="F103" s="331"/>
      <c r="G103" s="337"/>
      <c r="H103" s="335"/>
      <c r="I103" s="334"/>
    </row>
    <row r="104" spans="2:9" ht="20.100000000000001" hidden="1" customHeight="1">
      <c r="B104" s="354"/>
      <c r="C104" s="330"/>
      <c r="D104" s="329"/>
      <c r="E104" s="330"/>
      <c r="F104" s="331"/>
      <c r="G104" s="337"/>
      <c r="H104" s="335"/>
      <c r="I104" s="334"/>
    </row>
    <row r="105" spans="2:9" ht="20.100000000000001" hidden="1" customHeight="1">
      <c r="B105" s="355"/>
      <c r="C105" s="330"/>
      <c r="D105" s="329"/>
      <c r="E105" s="330" t="s">
        <v>142</v>
      </c>
      <c r="F105" s="331"/>
      <c r="G105" s="337"/>
      <c r="H105" s="333">
        <f>SUM(H101:H104)</f>
        <v>59020</v>
      </c>
      <c r="I105" s="334"/>
    </row>
    <row r="106" spans="2:9" ht="20.100000000000001" hidden="1" customHeight="1">
      <c r="B106" s="353"/>
      <c r="C106" s="330"/>
      <c r="D106" s="343"/>
      <c r="E106" s="330"/>
      <c r="F106" s="331"/>
      <c r="G106" s="337"/>
      <c r="H106" s="335"/>
      <c r="I106" s="334"/>
    </row>
    <row r="107" spans="2:9" ht="20.100000000000001" hidden="1" customHeight="1">
      <c r="B107" s="356" t="s">
        <v>243</v>
      </c>
      <c r="C107" s="347"/>
      <c r="D107" s="346" t="s">
        <v>315</v>
      </c>
      <c r="E107" s="347"/>
      <c r="F107" s="348"/>
      <c r="G107" s="349"/>
      <c r="H107" s="350">
        <f>H96+H99+H105</f>
        <v>110311</v>
      </c>
      <c r="I107" s="352"/>
    </row>
    <row r="108" spans="2:9" ht="20.100000000000001" customHeight="1">
      <c r="B108" s="322" t="str">
        <f>'중기시간당 손료'!B13</f>
        <v>덤프트럭(자동덮개)</v>
      </c>
      <c r="C108" s="323">
        <f>'중기시간당 손료'!C13</f>
        <v>15</v>
      </c>
      <c r="D108" s="324" t="str">
        <f>'중기시간당 손료'!D13</f>
        <v>ton</v>
      </c>
      <c r="E108" s="324"/>
      <c r="F108" s="325"/>
      <c r="G108" s="326"/>
      <c r="H108" s="324"/>
      <c r="I108" s="327"/>
    </row>
    <row r="109" spans="2:9" ht="20.100000000000001" customHeight="1">
      <c r="B109" s="353" t="s">
        <v>233</v>
      </c>
      <c r="C109" s="330"/>
      <c r="D109" s="329" t="s">
        <v>234</v>
      </c>
      <c r="E109" s="330"/>
      <c r="F109" s="331">
        <v>1</v>
      </c>
      <c r="G109" s="337">
        <f>'중기시간당 손료'!H13</f>
        <v>20276</v>
      </c>
      <c r="H109" s="333">
        <f>INT(F109*G109)</f>
        <v>20276</v>
      </c>
      <c r="I109" s="334"/>
    </row>
    <row r="110" spans="2:9" ht="20.100000000000001" customHeight="1">
      <c r="B110" s="353" t="s">
        <v>700</v>
      </c>
      <c r="C110" s="330"/>
      <c r="D110" s="329" t="s">
        <v>234</v>
      </c>
      <c r="E110" s="330"/>
      <c r="F110" s="331">
        <v>1</v>
      </c>
      <c r="G110" s="337">
        <f>'중기시간당 손료'!H22</f>
        <v>430</v>
      </c>
      <c r="H110" s="333">
        <f>INT(F110*G110)</f>
        <v>430</v>
      </c>
      <c r="I110" s="334" t="s">
        <v>1023</v>
      </c>
    </row>
    <row r="111" spans="2:9" ht="20.100000000000001" customHeight="1">
      <c r="B111" s="353" t="s">
        <v>235</v>
      </c>
      <c r="C111" s="330"/>
      <c r="D111" s="329" t="s">
        <v>236</v>
      </c>
      <c r="E111" s="330" t="s">
        <v>237</v>
      </c>
      <c r="F111" s="331">
        <v>15.9</v>
      </c>
      <c r="G111" s="337">
        <f>IF(F111=0,"",IF(B111=$B$6,$G$6,"err"))</f>
        <v>1463.1</v>
      </c>
      <c r="H111" s="335">
        <f>INT(F111*G111)</f>
        <v>23263</v>
      </c>
      <c r="I111" s="334"/>
    </row>
    <row r="112" spans="2:9" ht="20.100000000000001" customHeight="1">
      <c r="B112" s="353"/>
      <c r="C112" s="330"/>
      <c r="D112" s="336" t="s">
        <v>238</v>
      </c>
      <c r="E112" s="330" t="s">
        <v>239</v>
      </c>
      <c r="F112" s="331">
        <v>38</v>
      </c>
      <c r="G112" s="337"/>
      <c r="H112" s="335">
        <f>ROUNDDOWN(H111*F112/100,0)</f>
        <v>8839</v>
      </c>
      <c r="I112" s="334"/>
    </row>
    <row r="113" spans="2:9" ht="20.100000000000001" customHeight="1">
      <c r="B113" s="353"/>
      <c r="C113" s="330"/>
      <c r="D113" s="329"/>
      <c r="E113" s="330" t="s">
        <v>142</v>
      </c>
      <c r="F113" s="331"/>
      <c r="G113" s="337"/>
      <c r="H113" s="333">
        <f>INT(SUM(H111:H112))</f>
        <v>32102</v>
      </c>
      <c r="I113" s="334"/>
    </row>
    <row r="114" spans="2:9" ht="20.100000000000001" customHeight="1">
      <c r="B114" s="353" t="s">
        <v>314</v>
      </c>
      <c r="C114" s="330"/>
      <c r="D114" s="329"/>
      <c r="E114" s="330"/>
      <c r="F114" s="331"/>
      <c r="G114" s="337"/>
      <c r="H114" s="335" t="s">
        <v>315</v>
      </c>
      <c r="I114" s="334"/>
    </row>
    <row r="115" spans="2:9" ht="20.100000000000001" customHeight="1">
      <c r="B115" s="354" t="s">
        <v>240</v>
      </c>
      <c r="C115" s="330"/>
      <c r="D115" s="329" t="s">
        <v>307</v>
      </c>
      <c r="E115" s="330"/>
      <c r="F115" s="331">
        <v>1</v>
      </c>
      <c r="G115" s="337">
        <f>'중기사용 산정기준'!W11</f>
        <v>59020.208333333328</v>
      </c>
      <c r="H115" s="335">
        <f>INT(F115*G115)</f>
        <v>59020</v>
      </c>
      <c r="I115" s="334"/>
    </row>
    <row r="116" spans="2:9" ht="20.100000000000001" customHeight="1">
      <c r="B116" s="354"/>
      <c r="C116" s="330"/>
      <c r="D116" s="329"/>
      <c r="E116" s="330"/>
      <c r="F116" s="331"/>
      <c r="G116" s="337"/>
      <c r="H116" s="335"/>
      <c r="I116" s="334"/>
    </row>
    <row r="117" spans="2:9" ht="20.100000000000001" customHeight="1">
      <c r="B117" s="354"/>
      <c r="C117" s="330"/>
      <c r="D117" s="329"/>
      <c r="E117" s="330"/>
      <c r="F117" s="331"/>
      <c r="G117" s="337"/>
      <c r="H117" s="335"/>
      <c r="I117" s="334"/>
    </row>
    <row r="118" spans="2:9" ht="20.100000000000001" customHeight="1">
      <c r="B118" s="354"/>
      <c r="C118" s="330"/>
      <c r="D118" s="329"/>
      <c r="E118" s="330"/>
      <c r="F118" s="331"/>
      <c r="G118" s="337"/>
      <c r="H118" s="335"/>
      <c r="I118" s="334"/>
    </row>
    <row r="119" spans="2:9" ht="20.100000000000001" customHeight="1">
      <c r="B119" s="355"/>
      <c r="C119" s="330"/>
      <c r="D119" s="329"/>
      <c r="E119" s="330" t="s">
        <v>142</v>
      </c>
      <c r="F119" s="331"/>
      <c r="G119" s="337"/>
      <c r="H119" s="333">
        <f>SUM(H115:H118)</f>
        <v>59020</v>
      </c>
      <c r="I119" s="334"/>
    </row>
    <row r="120" spans="2:9" ht="20.100000000000001" customHeight="1">
      <c r="B120" s="353"/>
      <c r="C120" s="330"/>
      <c r="D120" s="343"/>
      <c r="E120" s="330"/>
      <c r="F120" s="331"/>
      <c r="G120" s="337"/>
      <c r="H120" s="335"/>
      <c r="I120" s="334"/>
    </row>
    <row r="121" spans="2:9" ht="20.100000000000001" customHeight="1">
      <c r="B121" s="356" t="s">
        <v>243</v>
      </c>
      <c r="C121" s="347"/>
      <c r="D121" s="346" t="s">
        <v>315</v>
      </c>
      <c r="E121" s="347"/>
      <c r="F121" s="348"/>
      <c r="G121" s="349"/>
      <c r="H121" s="350">
        <f>H109+H113+H119+H110</f>
        <v>111828</v>
      </c>
      <c r="I121" s="352"/>
    </row>
    <row r="122" spans="2:9" ht="20.100000000000001" customHeight="1">
      <c r="B122" s="322" t="str">
        <f>'중기시간당 손료'!B14</f>
        <v>덤프트럭(자동덮개)</v>
      </c>
      <c r="C122" s="323">
        <f>'중기시간당 손료'!C14</f>
        <v>24</v>
      </c>
      <c r="D122" s="324" t="str">
        <f>'중기시간당 손료'!D14</f>
        <v>ton</v>
      </c>
      <c r="E122" s="324"/>
      <c r="F122" s="325"/>
      <c r="G122" s="326"/>
      <c r="H122" s="324"/>
      <c r="I122" s="327"/>
    </row>
    <row r="123" spans="2:9" ht="20.100000000000001" customHeight="1">
      <c r="B123" s="353" t="s">
        <v>233</v>
      </c>
      <c r="C123" s="330"/>
      <c r="D123" s="329" t="s">
        <v>234</v>
      </c>
      <c r="E123" s="330"/>
      <c r="F123" s="331">
        <v>1</v>
      </c>
      <c r="G123" s="337">
        <f>'중기시간당 손료'!H14</f>
        <v>32323</v>
      </c>
      <c r="H123" s="333">
        <f>INT(F123*G123)</f>
        <v>32323</v>
      </c>
      <c r="I123" s="334"/>
    </row>
    <row r="124" spans="2:9" ht="20.100000000000001" customHeight="1">
      <c r="B124" s="353" t="s">
        <v>701</v>
      </c>
      <c r="C124" s="330"/>
      <c r="D124" s="329" t="s">
        <v>236</v>
      </c>
      <c r="E124" s="330" t="s">
        <v>237</v>
      </c>
      <c r="F124" s="331">
        <v>23</v>
      </c>
      <c r="G124" s="337">
        <f>IF(F124=0,"",IF(B124=$B$6,$G$6,"err"))</f>
        <v>1463.1</v>
      </c>
      <c r="H124" s="335">
        <f>INT(F124*G124)</f>
        <v>33651</v>
      </c>
      <c r="I124" s="334"/>
    </row>
    <row r="125" spans="2:9" ht="20.100000000000001" customHeight="1">
      <c r="B125" s="353"/>
      <c r="C125" s="330"/>
      <c r="D125" s="336" t="s">
        <v>238</v>
      </c>
      <c r="E125" s="330" t="s">
        <v>239</v>
      </c>
      <c r="F125" s="331">
        <v>38</v>
      </c>
      <c r="G125" s="337"/>
      <c r="H125" s="335">
        <f>ROUNDDOWN(H124*F125/100,0)</f>
        <v>12787</v>
      </c>
      <c r="I125" s="334"/>
    </row>
    <row r="126" spans="2:9" ht="20.100000000000001" customHeight="1">
      <c r="B126" s="353"/>
      <c r="C126" s="330"/>
      <c r="D126" s="329"/>
      <c r="E126" s="330" t="s">
        <v>142</v>
      </c>
      <c r="F126" s="331"/>
      <c r="G126" s="337"/>
      <c r="H126" s="333">
        <f>INT(SUM(H124:H125))</f>
        <v>46438</v>
      </c>
      <c r="I126" s="334"/>
    </row>
    <row r="127" spans="2:9" ht="20.100000000000001" customHeight="1">
      <c r="B127" s="353" t="s">
        <v>314</v>
      </c>
      <c r="C127" s="330"/>
      <c r="D127" s="329"/>
      <c r="E127" s="330"/>
      <c r="F127" s="331"/>
      <c r="G127" s="337"/>
      <c r="H127" s="335" t="s">
        <v>315</v>
      </c>
      <c r="I127" s="334"/>
    </row>
    <row r="128" spans="2:9" ht="20.100000000000001" customHeight="1">
      <c r="B128" s="354" t="s">
        <v>240</v>
      </c>
      <c r="C128" s="330"/>
      <c r="D128" s="329" t="s">
        <v>307</v>
      </c>
      <c r="E128" s="330"/>
      <c r="F128" s="331">
        <v>1</v>
      </c>
      <c r="G128" s="337">
        <f>IF(F128=0,"",IF(B128=$B$10,$G$10,"err"))</f>
        <v>59020.208333333328</v>
      </c>
      <c r="H128" s="335">
        <f>INT(F128*G128)</f>
        <v>59020</v>
      </c>
      <c r="I128" s="334"/>
    </row>
    <row r="129" spans="2:9" ht="20.100000000000001" customHeight="1">
      <c r="B129" s="354"/>
      <c r="C129" s="330"/>
      <c r="D129" s="329"/>
      <c r="E129" s="330"/>
      <c r="F129" s="331"/>
      <c r="G129" s="337"/>
      <c r="H129" s="335"/>
      <c r="I129" s="334"/>
    </row>
    <row r="130" spans="2:9" ht="20.100000000000001" customHeight="1">
      <c r="B130" s="354"/>
      <c r="C130" s="330"/>
      <c r="D130" s="329"/>
      <c r="E130" s="330"/>
      <c r="F130" s="331"/>
      <c r="G130" s="337"/>
      <c r="H130" s="335"/>
      <c r="I130" s="334"/>
    </row>
    <row r="131" spans="2:9" ht="20.100000000000001" customHeight="1">
      <c r="B131" s="355"/>
      <c r="C131" s="330"/>
      <c r="D131" s="329"/>
      <c r="E131" s="330" t="s">
        <v>142</v>
      </c>
      <c r="F131" s="331"/>
      <c r="G131" s="337"/>
      <c r="H131" s="333">
        <f>SUM(H128:H130)</f>
        <v>59020</v>
      </c>
      <c r="I131" s="334"/>
    </row>
    <row r="132" spans="2:9" ht="20.100000000000001" customHeight="1">
      <c r="B132" s="353"/>
      <c r="C132" s="330"/>
      <c r="D132" s="343"/>
      <c r="E132" s="330"/>
      <c r="F132" s="331"/>
      <c r="G132" s="337"/>
      <c r="H132" s="335"/>
      <c r="I132" s="334"/>
    </row>
    <row r="133" spans="2:9" ht="20.100000000000001" customHeight="1">
      <c r="B133" s="356" t="s">
        <v>243</v>
      </c>
      <c r="C133" s="347"/>
      <c r="D133" s="346" t="s">
        <v>315</v>
      </c>
      <c r="E133" s="347"/>
      <c r="F133" s="348"/>
      <c r="G133" s="349"/>
      <c r="H133" s="350">
        <f>H123+H126+H131+H110</f>
        <v>138211</v>
      </c>
      <c r="I133" s="352" t="s">
        <v>1016</v>
      </c>
    </row>
    <row r="134" spans="2:9" ht="20.100000000000001" customHeight="1">
      <c r="B134" s="322" t="str">
        <f>'중기시간당 손료'!B15</f>
        <v>덤프트럭 자동덮개시설</v>
      </c>
      <c r="C134" s="323">
        <f>'중기사용료 (총괄)'!D14</f>
        <v>15</v>
      </c>
      <c r="D134" s="324" t="str">
        <f>'중기시간당 손료'!D15</f>
        <v>ton용</v>
      </c>
      <c r="E134" s="324"/>
      <c r="F134" s="325"/>
      <c r="G134" s="326"/>
      <c r="H134" s="324"/>
      <c r="I134" s="327"/>
    </row>
    <row r="135" spans="2:9" ht="20.100000000000001" customHeight="1">
      <c r="B135" s="353" t="s">
        <v>233</v>
      </c>
      <c r="C135" s="330"/>
      <c r="D135" s="329" t="s">
        <v>234</v>
      </c>
      <c r="E135" s="330"/>
      <c r="F135" s="331">
        <v>1</v>
      </c>
      <c r="G135" s="337">
        <f>'중기시간당 손료'!H15</f>
        <v>430</v>
      </c>
      <c r="H135" s="333">
        <f>INT(F135*G135)</f>
        <v>430</v>
      </c>
      <c r="I135" s="334"/>
    </row>
    <row r="136" spans="2:9" ht="20.100000000000001" customHeight="1">
      <c r="B136" s="353" t="s">
        <v>235</v>
      </c>
      <c r="C136" s="330"/>
      <c r="D136" s="336" t="s">
        <v>238</v>
      </c>
      <c r="E136" s="330" t="s">
        <v>239</v>
      </c>
      <c r="F136" s="331"/>
      <c r="G136" s="337"/>
      <c r="H136" s="335">
        <f>ROUNDDOWN(H135*F136/100,1)</f>
        <v>0</v>
      </c>
      <c r="I136" s="334"/>
    </row>
    <row r="137" spans="2:9" ht="20.100000000000001" customHeight="1">
      <c r="B137" s="353"/>
      <c r="C137" s="330"/>
      <c r="D137" s="358"/>
      <c r="E137" s="330" t="s">
        <v>239</v>
      </c>
      <c r="F137" s="331"/>
      <c r="G137" s="337"/>
      <c r="H137" s="335">
        <f>INT(H136*D137)</f>
        <v>0</v>
      </c>
      <c r="I137" s="334"/>
    </row>
    <row r="138" spans="2:9" ht="20.100000000000001" customHeight="1">
      <c r="B138" s="353"/>
      <c r="C138" s="330"/>
      <c r="D138" s="329"/>
      <c r="E138" s="330" t="s">
        <v>142</v>
      </c>
      <c r="F138" s="331"/>
      <c r="G138" s="337"/>
      <c r="H138" s="333">
        <f>SUM(H136:H137)</f>
        <v>0</v>
      </c>
      <c r="I138" s="334"/>
    </row>
    <row r="139" spans="2:9" ht="20.100000000000001" customHeight="1">
      <c r="B139" s="353" t="s">
        <v>314</v>
      </c>
      <c r="C139" s="330"/>
      <c r="D139" s="329"/>
      <c r="E139" s="330"/>
      <c r="F139" s="331"/>
      <c r="G139" s="337"/>
      <c r="H139" s="335" t="s">
        <v>315</v>
      </c>
      <c r="I139" s="334"/>
    </row>
    <row r="140" spans="2:9" ht="20.100000000000001" customHeight="1">
      <c r="B140" s="354" t="s">
        <v>240</v>
      </c>
      <c r="C140" s="330"/>
      <c r="D140" s="329" t="s">
        <v>307</v>
      </c>
      <c r="E140" s="330"/>
      <c r="F140" s="331"/>
      <c r="G140" s="337" t="str">
        <f>IF(F140=0,"",IF(B140=$B$10,$G$10,"err"))</f>
        <v/>
      </c>
      <c r="H140" s="335" t="str">
        <f>IF(F140=0,"",INT(F140*G140))</f>
        <v/>
      </c>
      <c r="I140" s="334"/>
    </row>
    <row r="141" spans="2:9" ht="20.100000000000001" customHeight="1">
      <c r="B141" s="354" t="s">
        <v>241</v>
      </c>
      <c r="C141" s="330"/>
      <c r="D141" s="329" t="s">
        <v>307</v>
      </c>
      <c r="E141" s="330"/>
      <c r="F141" s="331"/>
      <c r="G141" s="337" t="str">
        <f>IF(F141=0,"",IF(B141=$B$11,$G$11,"err"))</f>
        <v/>
      </c>
      <c r="H141" s="335" t="str">
        <f>IF(F141=0,"",INT(F141*G141))</f>
        <v/>
      </c>
      <c r="I141" s="334"/>
    </row>
    <row r="142" spans="2:9" ht="20.100000000000001" customHeight="1">
      <c r="B142" s="354" t="s">
        <v>242</v>
      </c>
      <c r="C142" s="330"/>
      <c r="D142" s="329" t="s">
        <v>307</v>
      </c>
      <c r="E142" s="330"/>
      <c r="F142" s="331"/>
      <c r="G142" s="337" t="str">
        <f>IF(F142=0,"",IF(B142=$B$12,$G$12,"err"))</f>
        <v/>
      </c>
      <c r="H142" s="335" t="str">
        <f>IF(F142=0,"",INT(F142*G142))</f>
        <v/>
      </c>
      <c r="I142" s="334"/>
    </row>
    <row r="143" spans="2:9" ht="20.100000000000001" customHeight="1">
      <c r="B143" s="354"/>
      <c r="C143" s="330"/>
      <c r="D143" s="329"/>
      <c r="E143" s="330"/>
      <c r="F143" s="331"/>
      <c r="G143" s="337"/>
      <c r="H143" s="335"/>
      <c r="I143" s="334"/>
    </row>
    <row r="144" spans="2:9" ht="20.100000000000001" customHeight="1">
      <c r="B144" s="355"/>
      <c r="C144" s="330"/>
      <c r="D144" s="329"/>
      <c r="E144" s="330" t="s">
        <v>142</v>
      </c>
      <c r="F144" s="331"/>
      <c r="G144" s="337"/>
      <c r="H144" s="333">
        <f>SUM(H140:H143)</f>
        <v>0</v>
      </c>
      <c r="I144" s="334"/>
    </row>
    <row r="145" spans="2:9" ht="20.100000000000001" customHeight="1">
      <c r="B145" s="353"/>
      <c r="C145" s="330"/>
      <c r="D145" s="343"/>
      <c r="E145" s="330"/>
      <c r="F145" s="331"/>
      <c r="G145" s="337"/>
      <c r="H145" s="335"/>
      <c r="I145" s="334"/>
    </row>
    <row r="146" spans="2:9" ht="20.100000000000001" customHeight="1">
      <c r="B146" s="356" t="s">
        <v>243</v>
      </c>
      <c r="C146" s="347"/>
      <c r="D146" s="346" t="s">
        <v>315</v>
      </c>
      <c r="E146" s="347"/>
      <c r="F146" s="348"/>
      <c r="G146" s="349"/>
      <c r="H146" s="350">
        <f>H135+H138+H144</f>
        <v>430</v>
      </c>
      <c r="I146" s="352"/>
    </row>
    <row r="147" spans="2:9" ht="20.100000000000001" hidden="1" customHeight="1">
      <c r="B147" s="322" t="str">
        <f>'중기시간당 손료'!B16</f>
        <v>진동로울러(핸드가이드식)</v>
      </c>
      <c r="C147" s="323">
        <f>'중기사용료 (총괄)'!D16</f>
        <v>0.7</v>
      </c>
      <c r="D147" s="324" t="str">
        <f>'중기시간당 손료'!D16</f>
        <v>ton</v>
      </c>
      <c r="E147" s="324"/>
      <c r="F147" s="325"/>
      <c r="G147" s="326"/>
      <c r="H147" s="324"/>
      <c r="I147" s="327"/>
    </row>
    <row r="148" spans="2:9" ht="20.100000000000001" hidden="1" customHeight="1">
      <c r="B148" s="353" t="s">
        <v>233</v>
      </c>
      <c r="C148" s="330"/>
      <c r="D148" s="329" t="s">
        <v>234</v>
      </c>
      <c r="E148" s="330"/>
      <c r="F148" s="331">
        <v>1</v>
      </c>
      <c r="G148" s="337">
        <f>'중기시간당 손료'!H16</f>
        <v>1902</v>
      </c>
      <c r="H148" s="333">
        <f>INT(F148*G148)</f>
        <v>1902</v>
      </c>
      <c r="I148" s="334"/>
    </row>
    <row r="149" spans="2:9" ht="20.100000000000001" hidden="1" customHeight="1">
      <c r="B149" s="353" t="s">
        <v>235</v>
      </c>
      <c r="C149" s="330"/>
      <c r="D149" s="329" t="s">
        <v>236</v>
      </c>
      <c r="E149" s="330" t="s">
        <v>237</v>
      </c>
      <c r="F149" s="331">
        <v>2.2000000000000002</v>
      </c>
      <c r="G149" s="337">
        <f>IF(F149=0,"",IF(B149=$B$6,$G$6,"err"))</f>
        <v>1463.1</v>
      </c>
      <c r="H149" s="335">
        <f>INT(F149*G149)</f>
        <v>3218</v>
      </c>
      <c r="I149" s="334"/>
    </row>
    <row r="150" spans="2:9" ht="20.100000000000001" hidden="1" customHeight="1">
      <c r="B150" s="353"/>
      <c r="C150" s="330"/>
      <c r="D150" s="336" t="s">
        <v>238</v>
      </c>
      <c r="E150" s="330" t="s">
        <v>239</v>
      </c>
      <c r="F150" s="331">
        <v>13</v>
      </c>
      <c r="G150" s="337"/>
      <c r="H150" s="335">
        <f>ROUNDDOWN(H149*F150/100,0)</f>
        <v>418</v>
      </c>
      <c r="I150" s="334"/>
    </row>
    <row r="151" spans="2:9" ht="20.100000000000001" hidden="1" customHeight="1">
      <c r="B151" s="353"/>
      <c r="C151" s="330"/>
      <c r="D151" s="329"/>
      <c r="E151" s="330" t="s">
        <v>142</v>
      </c>
      <c r="F151" s="331"/>
      <c r="G151" s="337"/>
      <c r="H151" s="333">
        <f>SUM(H149:H150)</f>
        <v>3636</v>
      </c>
      <c r="I151" s="334"/>
    </row>
    <row r="152" spans="2:9" ht="20.100000000000001" hidden="1" customHeight="1">
      <c r="B152" s="353" t="s">
        <v>314</v>
      </c>
      <c r="C152" s="330"/>
      <c r="D152" s="329"/>
      <c r="E152" s="330"/>
      <c r="F152" s="331"/>
      <c r="G152" s="337"/>
      <c r="H152" s="335" t="s">
        <v>315</v>
      </c>
      <c r="I152" s="334"/>
    </row>
    <row r="153" spans="2:9" ht="20.100000000000001" hidden="1" customHeight="1">
      <c r="B153" s="354" t="s">
        <v>1300</v>
      </c>
      <c r="C153" s="330"/>
      <c r="D153" s="329" t="s">
        <v>307</v>
      </c>
      <c r="E153" s="330"/>
      <c r="F153" s="331">
        <v>1</v>
      </c>
      <c r="G153" s="337">
        <f>'중기사용 산정기준'!W10</f>
        <v>36248.958333333336</v>
      </c>
      <c r="H153" s="335">
        <f>INT(F153*G153)</f>
        <v>36248</v>
      </c>
      <c r="I153" s="334"/>
    </row>
    <row r="154" spans="2:9" ht="20.100000000000001" hidden="1" customHeight="1">
      <c r="B154" s="354"/>
      <c r="C154" s="330"/>
      <c r="D154" s="329"/>
      <c r="E154" s="330"/>
      <c r="F154" s="331"/>
      <c r="G154" s="337" t="str">
        <f>IF(F154=0,"",IF(B154=$B$11,$G$11,"err"))</f>
        <v/>
      </c>
      <c r="H154" s="335" t="str">
        <f>IF(F154=0,"",INT(F154*G154))</f>
        <v/>
      </c>
      <c r="I154" s="334"/>
    </row>
    <row r="155" spans="2:9" ht="20.100000000000001" hidden="1" customHeight="1">
      <c r="B155" s="354"/>
      <c r="C155" s="330"/>
      <c r="D155" s="329"/>
      <c r="E155" s="330"/>
      <c r="F155" s="331"/>
      <c r="G155" s="337" t="str">
        <f>IF(F155=0,"",IF(B155=$B$12,$G$12,"err"))</f>
        <v/>
      </c>
      <c r="H155" s="335" t="str">
        <f>IF(F155=0,"",INT(F155*G155))</f>
        <v/>
      </c>
      <c r="I155" s="334"/>
    </row>
    <row r="156" spans="2:9" ht="20.100000000000001" hidden="1" customHeight="1">
      <c r="B156" s="354"/>
      <c r="C156" s="330"/>
      <c r="D156" s="329"/>
      <c r="E156" s="330"/>
      <c r="F156" s="331"/>
      <c r="G156" s="337"/>
      <c r="H156" s="335"/>
      <c r="I156" s="334"/>
    </row>
    <row r="157" spans="2:9" ht="20.100000000000001" hidden="1" customHeight="1">
      <c r="B157" s="355"/>
      <c r="C157" s="330"/>
      <c r="D157" s="329"/>
      <c r="E157" s="330" t="s">
        <v>142</v>
      </c>
      <c r="F157" s="331"/>
      <c r="G157" s="337"/>
      <c r="H157" s="333">
        <f>SUM(H153:H156)</f>
        <v>36248</v>
      </c>
      <c r="I157" s="334"/>
    </row>
    <row r="158" spans="2:9" ht="20.100000000000001" hidden="1" customHeight="1">
      <c r="B158" s="353"/>
      <c r="C158" s="330"/>
      <c r="D158" s="343"/>
      <c r="E158" s="330"/>
      <c r="F158" s="331"/>
      <c r="G158" s="337"/>
      <c r="H158" s="335"/>
      <c r="I158" s="334"/>
    </row>
    <row r="159" spans="2:9" ht="20.100000000000001" hidden="1" customHeight="1">
      <c r="B159" s="356" t="s">
        <v>243</v>
      </c>
      <c r="C159" s="347"/>
      <c r="D159" s="346" t="s">
        <v>315</v>
      </c>
      <c r="E159" s="347"/>
      <c r="F159" s="348"/>
      <c r="G159" s="349"/>
      <c r="H159" s="350">
        <f>H148+H151+H157</f>
        <v>41786</v>
      </c>
      <c r="I159" s="352"/>
    </row>
    <row r="160" spans="2:9" s="452" customFormat="1" ht="20.100000000000001" hidden="1" customHeight="1">
      <c r="B160" s="453" t="str">
        <f>'중기시간당 손료'!B17</f>
        <v>디젤엔진</v>
      </c>
      <c r="C160" s="454">
        <f>'중기시간당 손료'!C17</f>
        <v>11.19</v>
      </c>
      <c r="D160" s="455" t="str">
        <f>'중기시간당 손료'!D17</f>
        <v>kw</v>
      </c>
      <c r="E160" s="455"/>
      <c r="F160" s="456"/>
      <c r="G160" s="457"/>
      <c r="H160" s="455"/>
      <c r="I160" s="458"/>
    </row>
    <row r="161" spans="2:9" s="452" customFormat="1" ht="20.100000000000001" hidden="1" customHeight="1">
      <c r="B161" s="459" t="s">
        <v>233</v>
      </c>
      <c r="C161" s="460"/>
      <c r="D161" s="461" t="s">
        <v>234</v>
      </c>
      <c r="E161" s="460"/>
      <c r="F161" s="462">
        <v>1</v>
      </c>
      <c r="G161" s="463">
        <f>'중기시간당 손료'!H17</f>
        <v>324</v>
      </c>
      <c r="H161" s="464">
        <f>INT(F161*G161)</f>
        <v>324</v>
      </c>
      <c r="I161" s="465"/>
    </row>
    <row r="162" spans="2:9" s="452" customFormat="1" ht="20.100000000000001" hidden="1" customHeight="1">
      <c r="B162" s="459" t="s">
        <v>235</v>
      </c>
      <c r="C162" s="460"/>
      <c r="D162" s="461" t="s">
        <v>236</v>
      </c>
      <c r="E162" s="460" t="s">
        <v>237</v>
      </c>
      <c r="F162" s="462">
        <v>1.6</v>
      </c>
      <c r="G162" s="463">
        <f>IF(F162=0,"",IF(B162=$B$6,$G$6,"err"))</f>
        <v>1463.1</v>
      </c>
      <c r="H162" s="466">
        <f>INT(F162*G162)</f>
        <v>2340</v>
      </c>
      <c r="I162" s="465"/>
    </row>
    <row r="163" spans="2:9" s="452" customFormat="1" ht="20.100000000000001" hidden="1" customHeight="1">
      <c r="B163" s="459"/>
      <c r="C163" s="460"/>
      <c r="D163" s="467" t="s">
        <v>238</v>
      </c>
      <c r="E163" s="460" t="s">
        <v>239</v>
      </c>
      <c r="F163" s="462">
        <v>16</v>
      </c>
      <c r="G163" s="463"/>
      <c r="H163" s="466">
        <f>ROUNDDOWN(H162*F163/100,0)</f>
        <v>374</v>
      </c>
      <c r="I163" s="465"/>
    </row>
    <row r="164" spans="2:9" s="452" customFormat="1" ht="20.100000000000001" hidden="1" customHeight="1">
      <c r="B164" s="459"/>
      <c r="C164" s="460"/>
      <c r="D164" s="461"/>
      <c r="E164" s="460" t="s">
        <v>142</v>
      </c>
      <c r="F164" s="462"/>
      <c r="G164" s="463"/>
      <c r="H164" s="464">
        <f>INT(SUM(H162:H163))</f>
        <v>2714</v>
      </c>
      <c r="I164" s="465"/>
    </row>
    <row r="165" spans="2:9" s="452" customFormat="1" ht="20.100000000000001" hidden="1" customHeight="1">
      <c r="B165" s="459"/>
      <c r="C165" s="460"/>
      <c r="D165" s="461"/>
      <c r="E165" s="460"/>
      <c r="F165" s="462"/>
      <c r="G165" s="463"/>
      <c r="H165" s="466"/>
      <c r="I165" s="465"/>
    </row>
    <row r="166" spans="2:9" s="452" customFormat="1" ht="20.100000000000001" hidden="1" customHeight="1">
      <c r="B166" s="468"/>
      <c r="C166" s="460"/>
      <c r="D166" s="461"/>
      <c r="E166" s="460"/>
      <c r="F166" s="462"/>
      <c r="G166" s="463"/>
      <c r="H166" s="466"/>
      <c r="I166" s="465"/>
    </row>
    <row r="167" spans="2:9" s="452" customFormat="1" ht="20.100000000000001" hidden="1" customHeight="1">
      <c r="B167" s="468"/>
      <c r="C167" s="460"/>
      <c r="D167" s="461"/>
      <c r="E167" s="460"/>
      <c r="F167" s="462"/>
      <c r="G167" s="463"/>
      <c r="H167" s="466"/>
      <c r="I167" s="465"/>
    </row>
    <row r="168" spans="2:9" s="452" customFormat="1" ht="20.100000000000001" hidden="1" customHeight="1">
      <c r="B168" s="468"/>
      <c r="C168" s="460"/>
      <c r="D168" s="461"/>
      <c r="E168" s="460"/>
      <c r="F168" s="462"/>
      <c r="G168" s="463"/>
      <c r="H168" s="466"/>
      <c r="I168" s="465"/>
    </row>
    <row r="169" spans="2:9" s="452" customFormat="1" ht="20.100000000000001" hidden="1" customHeight="1">
      <c r="B169" s="468"/>
      <c r="C169" s="460"/>
      <c r="D169" s="461"/>
      <c r="E169" s="460"/>
      <c r="F169" s="462"/>
      <c r="G169" s="463"/>
      <c r="H169" s="466"/>
      <c r="I169" s="465"/>
    </row>
    <row r="170" spans="2:9" s="452" customFormat="1" ht="20.100000000000001" hidden="1" customHeight="1">
      <c r="B170" s="469"/>
      <c r="C170" s="460"/>
      <c r="D170" s="461"/>
      <c r="E170" s="460"/>
      <c r="F170" s="462"/>
      <c r="G170" s="463"/>
      <c r="H170" s="464"/>
      <c r="I170" s="465"/>
    </row>
    <row r="171" spans="2:9" s="452" customFormat="1" ht="20.100000000000001" hidden="1" customHeight="1">
      <c r="B171" s="459"/>
      <c r="C171" s="460"/>
      <c r="D171" s="470"/>
      <c r="E171" s="460"/>
      <c r="F171" s="462"/>
      <c r="G171" s="463"/>
      <c r="H171" s="466"/>
      <c r="I171" s="465"/>
    </row>
    <row r="172" spans="2:9" s="452" customFormat="1" ht="20.100000000000001" hidden="1" customHeight="1">
      <c r="B172" s="471" t="s">
        <v>243</v>
      </c>
      <c r="C172" s="472"/>
      <c r="D172" s="473" t="s">
        <v>315</v>
      </c>
      <c r="E172" s="472"/>
      <c r="F172" s="474"/>
      <c r="G172" s="475"/>
      <c r="H172" s="476">
        <f>H161+H164+H170</f>
        <v>3038</v>
      </c>
      <c r="I172" s="477"/>
    </row>
    <row r="173" spans="2:9" s="452" customFormat="1" ht="20.100000000000001" hidden="1" customHeight="1">
      <c r="B173" s="453" t="str">
        <f>'중기시간당 손료'!B18</f>
        <v>건설용펌프</v>
      </c>
      <c r="C173" s="454">
        <f>'중기시간당 손료'!C18</f>
        <v>150</v>
      </c>
      <c r="D173" s="455" t="str">
        <f>'중기시간당 손료'!D18</f>
        <v>mm</v>
      </c>
      <c r="E173" s="455"/>
      <c r="F173" s="456"/>
      <c r="G173" s="457"/>
      <c r="H173" s="455"/>
      <c r="I173" s="458"/>
    </row>
    <row r="174" spans="2:9" s="452" customFormat="1" ht="20.100000000000001" hidden="1" customHeight="1">
      <c r="B174" s="459" t="s">
        <v>233</v>
      </c>
      <c r="C174" s="460"/>
      <c r="D174" s="461" t="s">
        <v>234</v>
      </c>
      <c r="E174" s="460"/>
      <c r="F174" s="462">
        <v>1</v>
      </c>
      <c r="G174" s="463">
        <f>'중기시간당 손료'!H18</f>
        <v>311</v>
      </c>
      <c r="H174" s="464">
        <f>INT(F174*G174)</f>
        <v>311</v>
      </c>
      <c r="I174" s="465"/>
    </row>
    <row r="175" spans="2:9" s="452" customFormat="1" ht="20.100000000000001" hidden="1" customHeight="1">
      <c r="B175" s="459"/>
      <c r="C175" s="460"/>
      <c r="D175" s="461"/>
      <c r="E175" s="460"/>
      <c r="F175" s="462"/>
      <c r="G175" s="463"/>
      <c r="H175" s="466"/>
      <c r="I175" s="465"/>
    </row>
    <row r="176" spans="2:9" s="452" customFormat="1" ht="20.100000000000001" hidden="1" customHeight="1">
      <c r="B176" s="459"/>
      <c r="C176" s="460"/>
      <c r="D176" s="467"/>
      <c r="E176" s="460"/>
      <c r="F176" s="462"/>
      <c r="G176" s="463"/>
      <c r="H176" s="466"/>
      <c r="I176" s="465"/>
    </row>
    <row r="177" spans="2:9" s="452" customFormat="1" ht="20.100000000000001" hidden="1" customHeight="1">
      <c r="B177" s="459"/>
      <c r="C177" s="460"/>
      <c r="D177" s="461"/>
      <c r="E177" s="460"/>
      <c r="F177" s="462"/>
      <c r="G177" s="463"/>
      <c r="H177" s="464"/>
      <c r="I177" s="465"/>
    </row>
    <row r="178" spans="2:9" s="452" customFormat="1" ht="20.100000000000001" hidden="1" customHeight="1">
      <c r="B178" s="459"/>
      <c r="C178" s="460"/>
      <c r="D178" s="461"/>
      <c r="E178" s="460"/>
      <c r="F178" s="462"/>
      <c r="G178" s="463"/>
      <c r="H178" s="466"/>
      <c r="I178" s="465"/>
    </row>
    <row r="179" spans="2:9" s="452" customFormat="1" ht="20.100000000000001" hidden="1" customHeight="1">
      <c r="B179" s="468"/>
      <c r="C179" s="460"/>
      <c r="D179" s="461"/>
      <c r="E179" s="460"/>
      <c r="F179" s="462"/>
      <c r="G179" s="463"/>
      <c r="H179" s="466"/>
      <c r="I179" s="465"/>
    </row>
    <row r="180" spans="2:9" s="452" customFormat="1" ht="20.100000000000001" hidden="1" customHeight="1">
      <c r="B180" s="468"/>
      <c r="C180" s="460"/>
      <c r="D180" s="461"/>
      <c r="E180" s="460"/>
      <c r="F180" s="462"/>
      <c r="G180" s="463"/>
      <c r="H180" s="466"/>
      <c r="I180" s="465"/>
    </row>
    <row r="181" spans="2:9" s="452" customFormat="1" ht="20.100000000000001" hidden="1" customHeight="1">
      <c r="B181" s="468"/>
      <c r="C181" s="460"/>
      <c r="D181" s="461"/>
      <c r="E181" s="460"/>
      <c r="F181" s="462"/>
      <c r="G181" s="463"/>
      <c r="H181" s="466"/>
      <c r="I181" s="465"/>
    </row>
    <row r="182" spans="2:9" s="452" customFormat="1" ht="20.100000000000001" hidden="1" customHeight="1">
      <c r="B182" s="468"/>
      <c r="C182" s="460"/>
      <c r="D182" s="461"/>
      <c r="E182" s="460"/>
      <c r="F182" s="462"/>
      <c r="G182" s="463"/>
      <c r="H182" s="466"/>
      <c r="I182" s="465"/>
    </row>
    <row r="183" spans="2:9" s="452" customFormat="1" ht="20.100000000000001" hidden="1" customHeight="1">
      <c r="B183" s="469"/>
      <c r="C183" s="460"/>
      <c r="D183" s="461"/>
      <c r="E183" s="460"/>
      <c r="F183" s="462"/>
      <c r="G183" s="463"/>
      <c r="H183" s="464"/>
      <c r="I183" s="465"/>
    </row>
    <row r="184" spans="2:9" s="452" customFormat="1" ht="20.100000000000001" hidden="1" customHeight="1">
      <c r="B184" s="459"/>
      <c r="C184" s="460"/>
      <c r="D184" s="470"/>
      <c r="E184" s="460"/>
      <c r="F184" s="462"/>
      <c r="G184" s="463"/>
      <c r="H184" s="466"/>
      <c r="I184" s="465"/>
    </row>
    <row r="185" spans="2:9" s="452" customFormat="1" ht="20.100000000000001" hidden="1" customHeight="1">
      <c r="B185" s="471" t="s">
        <v>243</v>
      </c>
      <c r="C185" s="472"/>
      <c r="D185" s="473" t="s">
        <v>315</v>
      </c>
      <c r="E185" s="472"/>
      <c r="F185" s="474"/>
      <c r="G185" s="475"/>
      <c r="H185" s="476">
        <f>H174+H177+H183</f>
        <v>311</v>
      </c>
      <c r="I185" s="477"/>
    </row>
    <row r="186" spans="2:9" s="452" customFormat="1" ht="20.100000000000001" customHeight="1">
      <c r="B186" s="453" t="str">
        <f>'중기시간당 손료'!B19</f>
        <v>트럭크레인</v>
      </c>
      <c r="C186" s="454">
        <f>'중기시간당 손료'!C19</f>
        <v>10</v>
      </c>
      <c r="D186" s="455" t="str">
        <f>'중기시간당 손료'!D19</f>
        <v>ton</v>
      </c>
      <c r="E186" s="455"/>
      <c r="F186" s="456"/>
      <c r="G186" s="457"/>
      <c r="H186" s="455"/>
      <c r="I186" s="458"/>
    </row>
    <row r="187" spans="2:9" s="452" customFormat="1" ht="20.100000000000001" customHeight="1">
      <c r="B187" s="459" t="s">
        <v>342</v>
      </c>
      <c r="C187" s="460"/>
      <c r="D187" s="461" t="s">
        <v>343</v>
      </c>
      <c r="E187" s="460"/>
      <c r="F187" s="462">
        <v>1</v>
      </c>
      <c r="G187" s="463">
        <f>'중기시간당 손료'!H19</f>
        <v>30793</v>
      </c>
      <c r="H187" s="464">
        <f>INT(F187*G187)</f>
        <v>30793</v>
      </c>
      <c r="I187" s="465"/>
    </row>
    <row r="188" spans="2:9" s="452" customFormat="1" ht="20.100000000000001" customHeight="1">
      <c r="B188" s="459" t="s">
        <v>344</v>
      </c>
      <c r="C188" s="460"/>
      <c r="D188" s="461" t="s">
        <v>345</v>
      </c>
      <c r="E188" s="460" t="s">
        <v>346</v>
      </c>
      <c r="F188" s="462">
        <v>3.8</v>
      </c>
      <c r="G188" s="463">
        <f>IF(F188=0,"",IF(B188=$B$6,$G$6,"err"))</f>
        <v>1463.1</v>
      </c>
      <c r="H188" s="466">
        <f>INT(F188*G188)</f>
        <v>5559</v>
      </c>
      <c r="I188" s="465"/>
    </row>
    <row r="189" spans="2:9" s="452" customFormat="1" ht="20.100000000000001" customHeight="1">
      <c r="B189" s="459"/>
      <c r="C189" s="460"/>
      <c r="D189" s="467" t="s">
        <v>347</v>
      </c>
      <c r="E189" s="460" t="s">
        <v>348</v>
      </c>
      <c r="F189" s="462">
        <v>39</v>
      </c>
      <c r="G189" s="463"/>
      <c r="H189" s="466">
        <f>ROUNDDOWN(H188*F189/100,0)</f>
        <v>2168</v>
      </c>
      <c r="I189" s="465"/>
    </row>
    <row r="190" spans="2:9" s="452" customFormat="1" ht="20.100000000000001" customHeight="1">
      <c r="B190" s="459"/>
      <c r="C190" s="460"/>
      <c r="D190" s="461"/>
      <c r="E190" s="460" t="s">
        <v>349</v>
      </c>
      <c r="F190" s="462"/>
      <c r="G190" s="463"/>
      <c r="H190" s="464">
        <f>INT(SUM(H188:H189))</f>
        <v>7727</v>
      </c>
      <c r="I190" s="465"/>
    </row>
    <row r="191" spans="2:9" s="452" customFormat="1" ht="20.100000000000001" customHeight="1">
      <c r="B191" s="459" t="s">
        <v>314</v>
      </c>
      <c r="C191" s="460"/>
      <c r="D191" s="461"/>
      <c r="E191" s="460"/>
      <c r="F191" s="462"/>
      <c r="G191" s="463"/>
      <c r="H191" s="466" t="s">
        <v>315</v>
      </c>
      <c r="I191" s="465"/>
    </row>
    <row r="192" spans="2:9" s="452" customFormat="1" ht="20.100000000000001" customHeight="1">
      <c r="B192" s="468" t="s">
        <v>350</v>
      </c>
      <c r="C192" s="460"/>
      <c r="D192" s="461" t="s">
        <v>307</v>
      </c>
      <c r="E192" s="460"/>
      <c r="F192" s="462">
        <v>1</v>
      </c>
      <c r="G192" s="463">
        <f>IF(F192=0,"",IF(B192=$B$10,$G$10,"err"))</f>
        <v>59020.208333333328</v>
      </c>
      <c r="H192" s="466">
        <f>IF(F192=0,"",INT(F192*G192))</f>
        <v>59020</v>
      </c>
      <c r="I192" s="465"/>
    </row>
    <row r="193" spans="2:9" s="452" customFormat="1" ht="20.100000000000001" customHeight="1">
      <c r="B193" s="468"/>
      <c r="C193" s="460"/>
      <c r="D193" s="461"/>
      <c r="E193" s="460"/>
      <c r="F193" s="462"/>
      <c r="G193" s="463"/>
      <c r="H193" s="466"/>
      <c r="I193" s="465"/>
    </row>
    <row r="194" spans="2:9" s="452" customFormat="1" ht="20.100000000000001" customHeight="1">
      <c r="B194" s="468"/>
      <c r="C194" s="460"/>
      <c r="D194" s="461"/>
      <c r="E194" s="460"/>
      <c r="F194" s="462"/>
      <c r="G194" s="463"/>
      <c r="H194" s="466"/>
      <c r="I194" s="465"/>
    </row>
    <row r="195" spans="2:9" s="452" customFormat="1" ht="20.100000000000001" customHeight="1">
      <c r="B195" s="468"/>
      <c r="C195" s="460"/>
      <c r="D195" s="461"/>
      <c r="E195" s="460"/>
      <c r="F195" s="462"/>
      <c r="G195" s="463"/>
      <c r="H195" s="466"/>
      <c r="I195" s="465"/>
    </row>
    <row r="196" spans="2:9" s="452" customFormat="1" ht="20.100000000000001" customHeight="1">
      <c r="B196" s="469"/>
      <c r="C196" s="460"/>
      <c r="D196" s="461"/>
      <c r="E196" s="460" t="s">
        <v>351</v>
      </c>
      <c r="F196" s="462"/>
      <c r="G196" s="463"/>
      <c r="H196" s="464">
        <f>SUM(H192:H195)</f>
        <v>59020</v>
      </c>
      <c r="I196" s="465"/>
    </row>
    <row r="197" spans="2:9" s="452" customFormat="1" ht="20.100000000000001" customHeight="1">
      <c r="B197" s="459"/>
      <c r="C197" s="460"/>
      <c r="D197" s="470"/>
      <c r="E197" s="460"/>
      <c r="F197" s="462"/>
      <c r="G197" s="463"/>
      <c r="H197" s="466"/>
      <c r="I197" s="465"/>
    </row>
    <row r="198" spans="2:9" s="452" customFormat="1" ht="20.100000000000001" customHeight="1">
      <c r="B198" s="471" t="s">
        <v>352</v>
      </c>
      <c r="C198" s="472"/>
      <c r="D198" s="473" t="s">
        <v>315</v>
      </c>
      <c r="E198" s="472"/>
      <c r="F198" s="474"/>
      <c r="G198" s="475"/>
      <c r="H198" s="476">
        <f>H187+H190+H196</f>
        <v>97540</v>
      </c>
      <c r="I198" s="477"/>
    </row>
    <row r="199" spans="2:9" ht="20.100000000000001" customHeight="1">
      <c r="B199" s="322" t="str">
        <f>'중기시간당 손료'!B20</f>
        <v>트럭트레일러</v>
      </c>
      <c r="C199" s="323">
        <f>'중기시간당 손료'!C20</f>
        <v>20</v>
      </c>
      <c r="D199" s="324" t="str">
        <f>'중기시간당 손료'!D20</f>
        <v>ton</v>
      </c>
      <c r="E199" s="324"/>
      <c r="F199" s="325"/>
      <c r="G199" s="326"/>
      <c r="H199" s="324"/>
      <c r="I199" s="327"/>
    </row>
    <row r="200" spans="2:9" ht="20.100000000000001" customHeight="1">
      <c r="B200" s="353" t="s">
        <v>233</v>
      </c>
      <c r="C200" s="330"/>
      <c r="D200" s="329" t="s">
        <v>234</v>
      </c>
      <c r="E200" s="330"/>
      <c r="F200" s="331">
        <v>1</v>
      </c>
      <c r="G200" s="337">
        <f>'중기시간당 손료'!H20</f>
        <v>16873</v>
      </c>
      <c r="H200" s="333">
        <f>INT(F200*G200)</f>
        <v>16873</v>
      </c>
      <c r="I200" s="334"/>
    </row>
    <row r="201" spans="2:9" ht="20.100000000000001" customHeight="1">
      <c r="B201" s="353" t="s">
        <v>235</v>
      </c>
      <c r="C201" s="330"/>
      <c r="D201" s="329" t="s">
        <v>236</v>
      </c>
      <c r="E201" s="330" t="s">
        <v>237</v>
      </c>
      <c r="F201" s="331">
        <v>16.5</v>
      </c>
      <c r="G201" s="337">
        <f>IF(F201=0,"",IF(B201=$B$6,$G$6,"err"))</f>
        <v>1463.1</v>
      </c>
      <c r="H201" s="335">
        <f>INT(F201*G201)</f>
        <v>24141</v>
      </c>
      <c r="I201" s="334"/>
    </row>
    <row r="202" spans="2:9" ht="20.100000000000001" customHeight="1">
      <c r="B202" s="353"/>
      <c r="C202" s="330"/>
      <c r="D202" s="336" t="s">
        <v>238</v>
      </c>
      <c r="E202" s="330" t="s">
        <v>239</v>
      </c>
      <c r="F202" s="331">
        <v>39</v>
      </c>
      <c r="G202" s="337"/>
      <c r="H202" s="335">
        <f>ROUNDDOWN(H201*F202/100,0)</f>
        <v>9414</v>
      </c>
      <c r="I202" s="334"/>
    </row>
    <row r="203" spans="2:9" ht="20.100000000000001" customHeight="1">
      <c r="B203" s="353"/>
      <c r="C203" s="330"/>
      <c r="D203" s="329"/>
      <c r="E203" s="330" t="s">
        <v>142</v>
      </c>
      <c r="F203" s="331"/>
      <c r="G203" s="337"/>
      <c r="H203" s="333">
        <f>INT(SUM(H201:H202))</f>
        <v>33555</v>
      </c>
      <c r="I203" s="334"/>
    </row>
    <row r="204" spans="2:9" ht="20.100000000000001" customHeight="1">
      <c r="B204" s="353" t="s">
        <v>314</v>
      </c>
      <c r="C204" s="330"/>
      <c r="D204" s="329"/>
      <c r="E204" s="330"/>
      <c r="F204" s="331"/>
      <c r="G204" s="337"/>
      <c r="H204" s="335" t="s">
        <v>315</v>
      </c>
      <c r="I204" s="334"/>
    </row>
    <row r="205" spans="2:9" ht="20.100000000000001" customHeight="1">
      <c r="B205" s="354" t="s">
        <v>240</v>
      </c>
      <c r="C205" s="330"/>
      <c r="D205" s="329" t="s">
        <v>307</v>
      </c>
      <c r="E205" s="330"/>
      <c r="F205" s="331">
        <v>1</v>
      </c>
      <c r="G205" s="337">
        <f>IF(F205=0,"",IF(B205=$B$10,$G$10,"err"))</f>
        <v>59020.208333333328</v>
      </c>
      <c r="H205" s="335">
        <f>IF(F205=0,"",INT(F205*G205))</f>
        <v>59020</v>
      </c>
      <c r="I205" s="334"/>
    </row>
    <row r="206" spans="2:9" ht="20.100000000000001" customHeight="1">
      <c r="B206" s="354"/>
      <c r="C206" s="330"/>
      <c r="D206" s="329"/>
      <c r="E206" s="330"/>
      <c r="F206" s="331"/>
      <c r="G206" s="337"/>
      <c r="H206" s="335"/>
      <c r="I206" s="334"/>
    </row>
    <row r="207" spans="2:9" ht="20.100000000000001" customHeight="1">
      <c r="B207" s="354"/>
      <c r="C207" s="330"/>
      <c r="D207" s="329"/>
      <c r="E207" s="330"/>
      <c r="F207" s="331"/>
      <c r="G207" s="337"/>
      <c r="H207" s="335"/>
      <c r="I207" s="334"/>
    </row>
    <row r="208" spans="2:9" ht="20.100000000000001" customHeight="1">
      <c r="B208" s="354"/>
      <c r="C208" s="330"/>
      <c r="D208" s="329"/>
      <c r="E208" s="330"/>
      <c r="F208" s="331"/>
      <c r="G208" s="337"/>
      <c r="H208" s="335"/>
      <c r="I208" s="334"/>
    </row>
    <row r="209" spans="2:9" ht="20.100000000000001" customHeight="1">
      <c r="B209" s="355"/>
      <c r="C209" s="330"/>
      <c r="D209" s="329"/>
      <c r="E209" s="330" t="s">
        <v>142</v>
      </c>
      <c r="F209" s="331"/>
      <c r="G209" s="337"/>
      <c r="H209" s="333">
        <f>SUM(H205:H208)</f>
        <v>59020</v>
      </c>
      <c r="I209" s="334"/>
    </row>
    <row r="210" spans="2:9" ht="20.100000000000001" customHeight="1">
      <c r="B210" s="353"/>
      <c r="C210" s="330"/>
      <c r="D210" s="343"/>
      <c r="E210" s="330"/>
      <c r="F210" s="331"/>
      <c r="G210" s="337"/>
      <c r="H210" s="335"/>
      <c r="I210" s="334"/>
    </row>
    <row r="211" spans="2:9" ht="20.100000000000001" customHeight="1">
      <c r="B211" s="356" t="s">
        <v>243</v>
      </c>
      <c r="C211" s="347"/>
      <c r="D211" s="346" t="s">
        <v>315</v>
      </c>
      <c r="E211" s="347"/>
      <c r="F211" s="348"/>
      <c r="G211" s="349"/>
      <c r="H211" s="350">
        <f>H200+H203+H209</f>
        <v>109448</v>
      </c>
      <c r="I211" s="352"/>
    </row>
    <row r="212" spans="2:9" ht="20.100000000000001" customHeight="1">
      <c r="B212" s="322" t="str">
        <f>'중기시간당 손료'!B21</f>
        <v>트럭트레일러</v>
      </c>
      <c r="C212" s="323">
        <f>'중기시간당 손료'!C21</f>
        <v>30</v>
      </c>
      <c r="D212" s="324" t="str">
        <f>'중기시간당 손료'!D21</f>
        <v>ton</v>
      </c>
      <c r="E212" s="324"/>
      <c r="F212" s="325"/>
      <c r="G212" s="326"/>
      <c r="H212" s="324"/>
      <c r="I212" s="327"/>
    </row>
    <row r="213" spans="2:9" ht="20.100000000000001" customHeight="1">
      <c r="B213" s="353" t="s">
        <v>233</v>
      </c>
      <c r="C213" s="330"/>
      <c r="D213" s="329" t="s">
        <v>234</v>
      </c>
      <c r="E213" s="330"/>
      <c r="F213" s="331">
        <v>1</v>
      </c>
      <c r="G213" s="337">
        <f>'중기시간당 손료'!H21</f>
        <v>22736</v>
      </c>
      <c r="H213" s="333">
        <f>INT(F213*G213)</f>
        <v>22736</v>
      </c>
      <c r="I213" s="334"/>
    </row>
    <row r="214" spans="2:9" ht="20.100000000000001" customHeight="1">
      <c r="B214" s="353" t="s">
        <v>235</v>
      </c>
      <c r="C214" s="330"/>
      <c r="D214" s="329" t="s">
        <v>236</v>
      </c>
      <c r="E214" s="330" t="s">
        <v>237</v>
      </c>
      <c r="F214" s="331">
        <v>17.2</v>
      </c>
      <c r="G214" s="337">
        <f>IF(F214=0,"",IF(B214=$B$6,$G$6,"err"))</f>
        <v>1463.1</v>
      </c>
      <c r="H214" s="335">
        <f>INT(F214*G214)</f>
        <v>25165</v>
      </c>
      <c r="I214" s="334"/>
    </row>
    <row r="215" spans="2:9" ht="20.100000000000001" customHeight="1">
      <c r="B215" s="353"/>
      <c r="C215" s="330"/>
      <c r="D215" s="336" t="s">
        <v>238</v>
      </c>
      <c r="E215" s="330" t="s">
        <v>239</v>
      </c>
      <c r="F215" s="331">
        <v>39</v>
      </c>
      <c r="G215" s="337"/>
      <c r="H215" s="335">
        <f>ROUNDDOWN(H214*F215/100,0)</f>
        <v>9814</v>
      </c>
      <c r="I215" s="334"/>
    </row>
    <row r="216" spans="2:9" ht="20.100000000000001" customHeight="1">
      <c r="B216" s="353"/>
      <c r="C216" s="330"/>
      <c r="D216" s="329"/>
      <c r="E216" s="330" t="s">
        <v>142</v>
      </c>
      <c r="F216" s="331"/>
      <c r="G216" s="337"/>
      <c r="H216" s="333">
        <f>INT(SUM(H214:H215))</f>
        <v>34979</v>
      </c>
      <c r="I216" s="334"/>
    </row>
    <row r="217" spans="2:9" ht="20.100000000000001" customHeight="1">
      <c r="B217" s="353" t="s">
        <v>314</v>
      </c>
      <c r="C217" s="330"/>
      <c r="D217" s="329"/>
      <c r="E217" s="330"/>
      <c r="F217" s="331"/>
      <c r="G217" s="337"/>
      <c r="H217" s="335" t="s">
        <v>315</v>
      </c>
      <c r="I217" s="334"/>
    </row>
    <row r="218" spans="2:9" ht="20.100000000000001" customHeight="1">
      <c r="B218" s="354" t="s">
        <v>240</v>
      </c>
      <c r="C218" s="330"/>
      <c r="D218" s="329" t="s">
        <v>307</v>
      </c>
      <c r="E218" s="330"/>
      <c r="F218" s="331">
        <v>1</v>
      </c>
      <c r="G218" s="337">
        <f>IF(F218=0,"",IF(B218=$B$10,$G$10,"err"))</f>
        <v>59020.208333333328</v>
      </c>
      <c r="H218" s="335">
        <f>IF(F218=0,"",INT(F218*G218))</f>
        <v>59020</v>
      </c>
      <c r="I218" s="334"/>
    </row>
    <row r="219" spans="2:9" ht="20.100000000000001" customHeight="1">
      <c r="B219" s="354"/>
      <c r="C219" s="330"/>
      <c r="D219" s="329"/>
      <c r="E219" s="330"/>
      <c r="F219" s="331"/>
      <c r="G219" s="337"/>
      <c r="H219" s="335"/>
      <c r="I219" s="334"/>
    </row>
    <row r="220" spans="2:9" ht="20.100000000000001" customHeight="1">
      <c r="B220" s="354"/>
      <c r="C220" s="330"/>
      <c r="D220" s="329"/>
      <c r="E220" s="330"/>
      <c r="F220" s="331"/>
      <c r="G220" s="337"/>
      <c r="H220" s="335"/>
      <c r="I220" s="334"/>
    </row>
    <row r="221" spans="2:9" ht="20.100000000000001" customHeight="1">
      <c r="B221" s="354"/>
      <c r="C221" s="330"/>
      <c r="D221" s="329"/>
      <c r="E221" s="330"/>
      <c r="F221" s="331"/>
      <c r="G221" s="337"/>
      <c r="H221" s="335"/>
      <c r="I221" s="334"/>
    </row>
    <row r="222" spans="2:9" ht="20.100000000000001" customHeight="1">
      <c r="B222" s="355"/>
      <c r="C222" s="330"/>
      <c r="D222" s="329"/>
      <c r="E222" s="330" t="s">
        <v>142</v>
      </c>
      <c r="F222" s="331"/>
      <c r="G222" s="337"/>
      <c r="H222" s="333">
        <f>SUM(H218:H221)</f>
        <v>59020</v>
      </c>
      <c r="I222" s="334"/>
    </row>
    <row r="223" spans="2:9" ht="20.100000000000001" customHeight="1">
      <c r="B223" s="353"/>
      <c r="C223" s="330"/>
      <c r="D223" s="343"/>
      <c r="E223" s="330"/>
      <c r="F223" s="331"/>
      <c r="G223" s="337"/>
      <c r="H223" s="335"/>
      <c r="I223" s="334"/>
    </row>
    <row r="224" spans="2:9" ht="20.100000000000001" customHeight="1">
      <c r="B224" s="356" t="s">
        <v>243</v>
      </c>
      <c r="C224" s="347"/>
      <c r="D224" s="346" t="s">
        <v>315</v>
      </c>
      <c r="E224" s="347"/>
      <c r="F224" s="348"/>
      <c r="G224" s="349"/>
      <c r="H224" s="350">
        <f>H213+H216+H222</f>
        <v>116735</v>
      </c>
      <c r="I224" s="352"/>
    </row>
    <row r="225" spans="2:9" ht="20.100000000000001" customHeight="1">
      <c r="B225" s="322" t="str">
        <f>'중기시간당 손료'!B23</f>
        <v>덤프트럭</v>
      </c>
      <c r="C225" s="323">
        <f>'중기시간당 손료'!C23</f>
        <v>10.5</v>
      </c>
      <c r="D225" s="324" t="str">
        <f>'중기시간당 손료'!D23</f>
        <v>ton</v>
      </c>
      <c r="E225" s="324"/>
      <c r="F225" s="325"/>
      <c r="G225" s="326"/>
      <c r="H225" s="324"/>
      <c r="I225" s="327"/>
    </row>
    <row r="226" spans="2:9" ht="20.100000000000001" customHeight="1">
      <c r="B226" s="353" t="s">
        <v>233</v>
      </c>
      <c r="C226" s="330"/>
      <c r="D226" s="329" t="s">
        <v>234</v>
      </c>
      <c r="E226" s="330"/>
      <c r="F226" s="331">
        <v>1</v>
      </c>
      <c r="G226" s="337">
        <f>'중기시간당 손료'!H23</f>
        <v>11815</v>
      </c>
      <c r="H226" s="333">
        <f>INT(F226*G226)</f>
        <v>11815</v>
      </c>
      <c r="I226" s="334"/>
    </row>
    <row r="227" spans="2:9" ht="20.100000000000001" customHeight="1">
      <c r="B227" s="353" t="s">
        <v>235</v>
      </c>
      <c r="C227" s="330"/>
      <c r="D227" s="329" t="s">
        <v>236</v>
      </c>
      <c r="E227" s="330" t="s">
        <v>237</v>
      </c>
      <c r="F227" s="331">
        <v>14.1</v>
      </c>
      <c r="G227" s="337">
        <f>IF(F227=0,"",IF(B227=$B$6,$G$6,"err"))</f>
        <v>1463.1</v>
      </c>
      <c r="H227" s="335">
        <f>INT(F227*G227)</f>
        <v>20629</v>
      </c>
      <c r="I227" s="334"/>
    </row>
    <row r="228" spans="2:9" ht="20.100000000000001" customHeight="1">
      <c r="B228" s="353"/>
      <c r="C228" s="330"/>
      <c r="D228" s="336" t="s">
        <v>238</v>
      </c>
      <c r="E228" s="330" t="s">
        <v>239</v>
      </c>
      <c r="F228" s="331">
        <v>38</v>
      </c>
      <c r="G228" s="337"/>
      <c r="H228" s="335">
        <f>ROUNDDOWN(H227*F228/100,0)</f>
        <v>7839</v>
      </c>
      <c r="I228" s="334"/>
    </row>
    <row r="229" spans="2:9" ht="20.100000000000001" customHeight="1">
      <c r="B229" s="353"/>
      <c r="C229" s="330"/>
      <c r="D229" s="329"/>
      <c r="E229" s="330" t="s">
        <v>142</v>
      </c>
      <c r="F229" s="331"/>
      <c r="G229" s="337"/>
      <c r="H229" s="333">
        <f>INT(SUM(H227:H228))</f>
        <v>28468</v>
      </c>
      <c r="I229" s="334"/>
    </row>
    <row r="230" spans="2:9" ht="20.100000000000001" customHeight="1">
      <c r="B230" s="353" t="s">
        <v>314</v>
      </c>
      <c r="C230" s="330"/>
      <c r="D230" s="329"/>
      <c r="E230" s="330"/>
      <c r="F230" s="331"/>
      <c r="G230" s="337"/>
      <c r="H230" s="335" t="s">
        <v>315</v>
      </c>
      <c r="I230" s="334"/>
    </row>
    <row r="231" spans="2:9" ht="20.100000000000001" customHeight="1">
      <c r="B231" s="354" t="s">
        <v>478</v>
      </c>
      <c r="C231" s="330"/>
      <c r="D231" s="329" t="s">
        <v>307</v>
      </c>
      <c r="E231" s="330"/>
      <c r="F231" s="331">
        <v>1</v>
      </c>
      <c r="G231" s="337">
        <f>'중기사용 산정기준'!W9</f>
        <v>49778.333333333328</v>
      </c>
      <c r="H231" s="335">
        <f>INT(F231*G231)</f>
        <v>49778</v>
      </c>
      <c r="I231" s="334"/>
    </row>
    <row r="232" spans="2:9" ht="20.100000000000001" customHeight="1">
      <c r="B232" s="354"/>
      <c r="C232" s="330"/>
      <c r="D232" s="329"/>
      <c r="E232" s="330"/>
      <c r="F232" s="331"/>
      <c r="G232" s="337"/>
      <c r="H232" s="335"/>
      <c r="I232" s="334"/>
    </row>
    <row r="233" spans="2:9" ht="20.100000000000001" customHeight="1">
      <c r="B233" s="354"/>
      <c r="C233" s="330"/>
      <c r="D233" s="329"/>
      <c r="E233" s="330"/>
      <c r="F233" s="331"/>
      <c r="G233" s="337"/>
      <c r="H233" s="335"/>
      <c r="I233" s="334"/>
    </row>
    <row r="234" spans="2:9" ht="20.100000000000001" customHeight="1">
      <c r="B234" s="355"/>
      <c r="C234" s="330"/>
      <c r="D234" s="329"/>
      <c r="E234" s="330" t="s">
        <v>142</v>
      </c>
      <c r="F234" s="331"/>
      <c r="G234" s="337"/>
      <c r="H234" s="333">
        <f>SUM(H231:H233)</f>
        <v>49778</v>
      </c>
      <c r="I234" s="334"/>
    </row>
    <row r="235" spans="2:9" ht="20.100000000000001" customHeight="1">
      <c r="B235" s="353"/>
      <c r="C235" s="330"/>
      <c r="D235" s="343"/>
      <c r="E235" s="330"/>
      <c r="F235" s="331"/>
      <c r="G235" s="337"/>
      <c r="H235" s="335"/>
      <c r="I235" s="334"/>
    </row>
    <row r="236" spans="2:9" ht="20.100000000000001" customHeight="1">
      <c r="B236" s="356" t="s">
        <v>243</v>
      </c>
      <c r="C236" s="347"/>
      <c r="D236" s="346" t="s">
        <v>315</v>
      </c>
      <c r="E236" s="347"/>
      <c r="F236" s="348"/>
      <c r="G236" s="349"/>
      <c r="H236" s="350">
        <f>H226+H229+H234</f>
        <v>90061</v>
      </c>
      <c r="I236" s="352"/>
    </row>
  </sheetData>
  <phoneticPr fontId="5" type="noConversion"/>
  <printOptions horizontalCentered="1"/>
  <pageMargins left="0.23622047244094491" right="0.19685039370078741" top="0.87" bottom="0.33" header="0.46" footer="0.22"/>
  <pageSetup paperSize="9" scale="93" orientation="landscape" r:id="rId1"/>
  <headerFooter alignWithMargins="0"/>
  <rowBreaks count="6" manualBreakCount="6">
    <brk id="29" min="1" max="8" man="1"/>
    <brk id="55" min="1" max="8" man="1"/>
    <brk id="81" max="16383" man="1"/>
    <brk id="107" max="16383" man="1"/>
    <brk id="133" max="16383" man="1"/>
    <brk id="211" min="1" max="8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15"/>
  <dimension ref="B2:I28"/>
  <sheetViews>
    <sheetView showGridLines="0" showZeros="0" view="pageBreakPreview" zoomScaleNormal="100" workbookViewId="0">
      <selection activeCell="H16" sqref="H16"/>
    </sheetView>
  </sheetViews>
  <sheetFormatPr defaultRowHeight="21.95" customHeight="1"/>
  <cols>
    <col min="1" max="1" width="5.21875" style="304" customWidth="1"/>
    <col min="2" max="2" width="20.33203125" style="304" customWidth="1"/>
    <col min="3" max="6" width="12.77734375" style="304" customWidth="1"/>
    <col min="7" max="7" width="12.77734375" style="307" customWidth="1"/>
    <col min="8" max="8" width="11.21875" style="386" customWidth="1"/>
    <col min="9" max="9" width="10.77734375" style="304" customWidth="1"/>
    <col min="10" max="16384" width="8.88671875" style="304"/>
  </cols>
  <sheetData>
    <row r="2" spans="2:9" ht="25.5" customHeight="1">
      <c r="B2" s="1557" t="s">
        <v>316</v>
      </c>
      <c r="C2" s="1557"/>
      <c r="D2" s="1557"/>
      <c r="E2" s="1557"/>
      <c r="F2" s="1557"/>
      <c r="G2" s="1557"/>
      <c r="H2" s="1557"/>
      <c r="I2" s="1557"/>
    </row>
    <row r="3" spans="2:9" ht="6" customHeight="1">
      <c r="B3" s="307"/>
      <c r="C3" s="307"/>
      <c r="D3" s="307"/>
      <c r="E3" s="307"/>
      <c r="F3" s="307"/>
      <c r="I3" s="307" t="s">
        <v>317</v>
      </c>
    </row>
    <row r="4" spans="2:9" s="307" customFormat="1" ht="17.25" customHeight="1">
      <c r="B4" s="305" t="s">
        <v>308</v>
      </c>
      <c r="C4" s="305" t="s">
        <v>309</v>
      </c>
      <c r="D4" s="305" t="s">
        <v>305</v>
      </c>
      <c r="E4" s="305" t="s">
        <v>318</v>
      </c>
      <c r="F4" s="305" t="s">
        <v>319</v>
      </c>
      <c r="G4" s="387" t="s">
        <v>320</v>
      </c>
      <c r="H4" s="305" t="s">
        <v>321</v>
      </c>
      <c r="I4" s="305" t="s">
        <v>301</v>
      </c>
    </row>
    <row r="5" spans="2:9" ht="17.25" customHeight="1">
      <c r="B5" s="388" t="s">
        <v>291</v>
      </c>
      <c r="C5" s="310">
        <v>19</v>
      </c>
      <c r="D5" s="305" t="s">
        <v>322</v>
      </c>
      <c r="E5" s="389">
        <f>기계경비산출!E5</f>
        <v>189332</v>
      </c>
      <c r="F5" s="390">
        <v>1000</v>
      </c>
      <c r="G5" s="429">
        <f>(기계경비산출!G5*10000000)</f>
        <v>1811</v>
      </c>
      <c r="H5" s="391">
        <f>INT(E5*F5*G5*10^-7)</f>
        <v>34288</v>
      </c>
      <c r="I5" s="305" t="str">
        <f t="shared" ref="I5:I21" si="0">IF(F5=1000,"국산","외산")</f>
        <v>국산</v>
      </c>
    </row>
    <row r="6" spans="2:9" ht="17.25" customHeight="1">
      <c r="B6" s="388" t="s">
        <v>292</v>
      </c>
      <c r="C6" s="310">
        <v>4</v>
      </c>
      <c r="D6" s="305" t="s">
        <v>322</v>
      </c>
      <c r="E6" s="389">
        <f>기계경비산출!E6</f>
        <v>43260</v>
      </c>
      <c r="F6" s="390">
        <v>1000</v>
      </c>
      <c r="G6" s="429">
        <f>기계경비산출!G6*10000000</f>
        <v>1811</v>
      </c>
      <c r="H6" s="391">
        <f t="shared" ref="H6:H15" si="1">INT(E6*F6*G6*10^-7)</f>
        <v>7834</v>
      </c>
      <c r="I6" s="305" t="str">
        <f t="shared" si="0"/>
        <v>국산</v>
      </c>
    </row>
    <row r="7" spans="2:9" ht="17.25" customHeight="1">
      <c r="B7" s="388" t="s">
        <v>292</v>
      </c>
      <c r="C7" s="310">
        <v>13</v>
      </c>
      <c r="D7" s="305" t="s">
        <v>322</v>
      </c>
      <c r="E7" s="389">
        <f>기계경비산출!E7</f>
        <v>162028</v>
      </c>
      <c r="F7" s="390">
        <v>1000</v>
      </c>
      <c r="G7" s="429">
        <f>(기계경비산출!G7*10000000)</f>
        <v>1811</v>
      </c>
      <c r="H7" s="391">
        <f t="shared" si="1"/>
        <v>29343</v>
      </c>
      <c r="I7" s="305" t="str">
        <f t="shared" si="0"/>
        <v>국산</v>
      </c>
    </row>
    <row r="8" spans="2:9" ht="17.25" customHeight="1">
      <c r="B8" s="388" t="s">
        <v>323</v>
      </c>
      <c r="C8" s="310">
        <v>0.2</v>
      </c>
      <c r="D8" s="702" t="s">
        <v>306</v>
      </c>
      <c r="E8" s="389">
        <f>기계경비산출!E8</f>
        <v>64267</v>
      </c>
      <c r="F8" s="390">
        <v>1000</v>
      </c>
      <c r="G8" s="429">
        <f>(기계경비산출!G8*10000000)</f>
        <v>2085</v>
      </c>
      <c r="H8" s="391">
        <f t="shared" si="1"/>
        <v>13399</v>
      </c>
      <c r="I8" s="305" t="str">
        <f t="shared" si="0"/>
        <v>국산</v>
      </c>
    </row>
    <row r="9" spans="2:9" ht="17.25" customHeight="1">
      <c r="B9" s="388" t="s">
        <v>323</v>
      </c>
      <c r="C9" s="310">
        <v>0.7</v>
      </c>
      <c r="D9" s="702" t="s">
        <v>306</v>
      </c>
      <c r="E9" s="389">
        <f>기계경비산출!E9</f>
        <v>115116</v>
      </c>
      <c r="F9" s="390">
        <v>1000</v>
      </c>
      <c r="G9" s="429">
        <f>(기계경비산출!G9*10000000)</f>
        <v>2085</v>
      </c>
      <c r="H9" s="391">
        <f t="shared" si="1"/>
        <v>24001</v>
      </c>
      <c r="I9" s="305" t="str">
        <f t="shared" si="0"/>
        <v>국산</v>
      </c>
    </row>
    <row r="10" spans="2:9" ht="17.25" customHeight="1">
      <c r="B10" s="388" t="s">
        <v>323</v>
      </c>
      <c r="C10" s="310">
        <v>1</v>
      </c>
      <c r="D10" s="702" t="s">
        <v>306</v>
      </c>
      <c r="E10" s="389">
        <f>기계경비산출!E10</f>
        <v>138873</v>
      </c>
      <c r="F10" s="390">
        <v>1000</v>
      </c>
      <c r="G10" s="429">
        <f>(기계경비산출!G10*10000000)</f>
        <v>2085</v>
      </c>
      <c r="H10" s="391">
        <f t="shared" si="1"/>
        <v>28955</v>
      </c>
      <c r="I10" s="305" t="str">
        <f t="shared" si="0"/>
        <v>국산</v>
      </c>
    </row>
    <row r="11" spans="2:9" ht="17.25" customHeight="1">
      <c r="B11" s="388" t="s">
        <v>293</v>
      </c>
      <c r="C11" s="310">
        <v>0.4</v>
      </c>
      <c r="D11" s="702" t="s">
        <v>306</v>
      </c>
      <c r="E11" s="389">
        <f>기계경비산출!E11</f>
        <v>97533</v>
      </c>
      <c r="F11" s="390">
        <v>1000</v>
      </c>
      <c r="G11" s="429">
        <f>(기계경비산출!G11*10000000)</f>
        <v>2085</v>
      </c>
      <c r="H11" s="391">
        <f t="shared" si="1"/>
        <v>20335</v>
      </c>
      <c r="I11" s="305" t="str">
        <f t="shared" si="0"/>
        <v>국산</v>
      </c>
    </row>
    <row r="12" spans="2:9" ht="17.25" customHeight="1">
      <c r="B12" s="388" t="s">
        <v>293</v>
      </c>
      <c r="C12" s="310">
        <v>0.7</v>
      </c>
      <c r="D12" s="702" t="s">
        <v>306</v>
      </c>
      <c r="E12" s="389">
        <f>기계경비산출!E12</f>
        <v>157234</v>
      </c>
      <c r="F12" s="390">
        <v>1000</v>
      </c>
      <c r="G12" s="429">
        <f>(기계경비산출!G12*10000000)</f>
        <v>2085</v>
      </c>
      <c r="H12" s="391">
        <f t="shared" si="1"/>
        <v>32783</v>
      </c>
      <c r="I12" s="305" t="str">
        <f t="shared" si="0"/>
        <v>국산</v>
      </c>
    </row>
    <row r="13" spans="2:9" ht="17.25" customHeight="1">
      <c r="B13" s="388" t="s">
        <v>993</v>
      </c>
      <c r="C13" s="310">
        <v>15</v>
      </c>
      <c r="D13" s="305" t="s">
        <v>322</v>
      </c>
      <c r="E13" s="389">
        <f>기계경비산출!E13</f>
        <v>88973</v>
      </c>
      <c r="F13" s="390">
        <v>1000</v>
      </c>
      <c r="G13" s="429">
        <f>(기계경비산출!G13*10000000)</f>
        <v>2279</v>
      </c>
      <c r="H13" s="391">
        <f>INT(E13*F13*G13*10^-7)</f>
        <v>20276</v>
      </c>
      <c r="I13" s="305" t="str">
        <f t="shared" si="0"/>
        <v>국산</v>
      </c>
    </row>
    <row r="14" spans="2:9" ht="17.25" customHeight="1">
      <c r="B14" s="388" t="s">
        <v>993</v>
      </c>
      <c r="C14" s="310">
        <v>24</v>
      </c>
      <c r="D14" s="305" t="s">
        <v>322</v>
      </c>
      <c r="E14" s="389">
        <f>기계경비산출!E14</f>
        <v>145014</v>
      </c>
      <c r="F14" s="390">
        <v>1000</v>
      </c>
      <c r="G14" s="429">
        <f>(기계경비산출!G14*10000000)</f>
        <v>2229</v>
      </c>
      <c r="H14" s="391">
        <f t="shared" si="1"/>
        <v>32323</v>
      </c>
      <c r="I14" s="305" t="str">
        <f>IF(F14=1000,"국산","외산")</f>
        <v>국산</v>
      </c>
    </row>
    <row r="15" spans="2:9" ht="17.25" customHeight="1">
      <c r="B15" s="388" t="s">
        <v>324</v>
      </c>
      <c r="C15" s="310">
        <f>'중기사용료 (총괄)'!D14</f>
        <v>15</v>
      </c>
      <c r="D15" s="305" t="s">
        <v>294</v>
      </c>
      <c r="E15" s="389">
        <f>기계경비산출!E16</f>
        <v>1604</v>
      </c>
      <c r="F15" s="390">
        <v>1000</v>
      </c>
      <c r="G15" s="429">
        <f>(기계경비산출!G16*10000000)</f>
        <v>2684</v>
      </c>
      <c r="H15" s="391">
        <f t="shared" si="1"/>
        <v>430</v>
      </c>
      <c r="I15" s="305" t="str">
        <f t="shared" si="0"/>
        <v>국산</v>
      </c>
    </row>
    <row r="16" spans="2:9" ht="17.25" customHeight="1">
      <c r="B16" s="388" t="s">
        <v>1297</v>
      </c>
      <c r="C16" s="310">
        <v>0.7</v>
      </c>
      <c r="D16" s="305" t="s">
        <v>1298</v>
      </c>
      <c r="E16" s="389">
        <f>기계경비산출!E17</f>
        <v>6733</v>
      </c>
      <c r="F16" s="390">
        <v>1000</v>
      </c>
      <c r="G16" s="429">
        <f>(기계경비산출!G17*10000000)</f>
        <v>2825</v>
      </c>
      <c r="H16" s="391">
        <f t="shared" ref="H16" si="2">INT(E16*F16*G16*10^-7)</f>
        <v>1902</v>
      </c>
      <c r="I16" s="305" t="str">
        <f t="shared" ref="I16" si="3">IF(F16=1000,"국산","외산")</f>
        <v>국산</v>
      </c>
    </row>
    <row r="17" spans="2:9" ht="17.25" customHeight="1">
      <c r="B17" s="388" t="s">
        <v>1165</v>
      </c>
      <c r="C17" s="310">
        <v>11.19</v>
      </c>
      <c r="D17" s="305" t="s">
        <v>1171</v>
      </c>
      <c r="E17" s="389">
        <f>기계경비산출!E18</f>
        <v>1161</v>
      </c>
      <c r="F17" s="390">
        <v>1000</v>
      </c>
      <c r="G17" s="429">
        <f>(기계경비산출!G18*10000000)</f>
        <v>2798.9999999999995</v>
      </c>
      <c r="H17" s="391">
        <f t="shared" ref="H17:H23" si="4">INT(E17*F17*G17*10^-7)</f>
        <v>324</v>
      </c>
      <c r="I17" s="305" t="str">
        <f t="shared" si="0"/>
        <v>국산</v>
      </c>
    </row>
    <row r="18" spans="2:9" ht="17.25" customHeight="1">
      <c r="B18" s="388" t="s">
        <v>1170</v>
      </c>
      <c r="C18" s="310">
        <v>150</v>
      </c>
      <c r="D18" s="305" t="s">
        <v>1172</v>
      </c>
      <c r="E18" s="389">
        <f>기계경비산출!E19</f>
        <v>1130</v>
      </c>
      <c r="F18" s="390">
        <v>1000</v>
      </c>
      <c r="G18" s="429">
        <f>(기계경비산출!G19*10000000)</f>
        <v>2754.0000000000005</v>
      </c>
      <c r="H18" s="391">
        <f t="shared" si="4"/>
        <v>311</v>
      </c>
      <c r="I18" s="305" t="str">
        <f t="shared" ref="I18" si="5">IF(F18=1000,"국산","외산")</f>
        <v>국산</v>
      </c>
    </row>
    <row r="19" spans="2:9" ht="17.25" customHeight="1">
      <c r="B19" s="388" t="s">
        <v>341</v>
      </c>
      <c r="C19" s="310">
        <v>10</v>
      </c>
      <c r="D19" s="305" t="s">
        <v>322</v>
      </c>
      <c r="E19" s="389">
        <f>기계경비산출!E20</f>
        <v>134000</v>
      </c>
      <c r="F19" s="390">
        <v>1000</v>
      </c>
      <c r="G19" s="429">
        <f>(기계경비산출!G20*10000000)</f>
        <v>2298</v>
      </c>
      <c r="H19" s="391">
        <f t="shared" si="4"/>
        <v>30793</v>
      </c>
      <c r="I19" s="305" t="str">
        <f t="shared" si="0"/>
        <v>국산</v>
      </c>
    </row>
    <row r="20" spans="2:9" ht="17.25" customHeight="1">
      <c r="B20" s="388" t="s">
        <v>325</v>
      </c>
      <c r="C20" s="310">
        <v>20</v>
      </c>
      <c r="D20" s="305" t="s">
        <v>322</v>
      </c>
      <c r="E20" s="389">
        <f>기계경비산출!E21</f>
        <v>65504</v>
      </c>
      <c r="F20" s="390">
        <v>1000</v>
      </c>
      <c r="G20" s="429">
        <f>(기계경비산출!G21*10000000)</f>
        <v>2575.9999999999995</v>
      </c>
      <c r="H20" s="391">
        <f t="shared" si="4"/>
        <v>16873</v>
      </c>
      <c r="I20" s="305" t="str">
        <f t="shared" si="0"/>
        <v>국산</v>
      </c>
    </row>
    <row r="21" spans="2:9" ht="17.25" customHeight="1">
      <c r="B21" s="388" t="s">
        <v>325</v>
      </c>
      <c r="C21" s="310">
        <v>30</v>
      </c>
      <c r="D21" s="305" t="s">
        <v>322</v>
      </c>
      <c r="E21" s="389">
        <f>기계경비산출!E22</f>
        <v>88264</v>
      </c>
      <c r="F21" s="390">
        <v>1000</v>
      </c>
      <c r="G21" s="429">
        <f>(기계경비산출!G22*10000000)</f>
        <v>2575.9999999999995</v>
      </c>
      <c r="H21" s="391">
        <f t="shared" si="4"/>
        <v>22736</v>
      </c>
      <c r="I21" s="305" t="str">
        <f t="shared" si="0"/>
        <v>국산</v>
      </c>
    </row>
    <row r="22" spans="2:9" ht="17.25" customHeight="1">
      <c r="B22" s="388" t="s">
        <v>324</v>
      </c>
      <c r="C22" s="310">
        <v>15</v>
      </c>
      <c r="D22" s="305" t="s">
        <v>294</v>
      </c>
      <c r="E22" s="389">
        <f>기계경비산출!E16</f>
        <v>1604</v>
      </c>
      <c r="F22" s="390">
        <v>1000</v>
      </c>
      <c r="G22" s="429">
        <f>(기계경비산출!G16*10000000)</f>
        <v>2684</v>
      </c>
      <c r="H22" s="391">
        <f t="shared" si="4"/>
        <v>430</v>
      </c>
      <c r="I22" s="305" t="str">
        <f>IF(F22=1000,"국산","외산")</f>
        <v>국산</v>
      </c>
    </row>
    <row r="23" spans="2:9" ht="17.25" customHeight="1">
      <c r="B23" s="388" t="s">
        <v>183</v>
      </c>
      <c r="C23" s="305">
        <v>10.5</v>
      </c>
      <c r="D23" s="305" t="s">
        <v>322</v>
      </c>
      <c r="E23" s="389">
        <f>기계경비산출!E15</f>
        <v>51844</v>
      </c>
      <c r="F23" s="390">
        <v>1000</v>
      </c>
      <c r="G23" s="429">
        <f>(기계경비산출!G15*10000000)</f>
        <v>2279</v>
      </c>
      <c r="H23" s="391">
        <f t="shared" si="4"/>
        <v>11815</v>
      </c>
      <c r="I23" s="388" t="str">
        <f>IF(F23=1000,"국산","외산")</f>
        <v>국산</v>
      </c>
    </row>
    <row r="24" spans="2:9" ht="17.25" customHeight="1"/>
    <row r="25" spans="2:9" ht="17.25" customHeight="1">
      <c r="B25" s="304" t="s">
        <v>326</v>
      </c>
    </row>
    <row r="26" spans="2:9" ht="17.25" customHeight="1">
      <c r="B26" s="304" t="s">
        <v>327</v>
      </c>
    </row>
    <row r="27" spans="2:9" ht="17.25" customHeight="1">
      <c r="B27" s="304" t="s">
        <v>328</v>
      </c>
    </row>
    <row r="28" spans="2:9" ht="21" customHeight="1"/>
  </sheetData>
  <mergeCells count="1">
    <mergeCell ref="B2:I2"/>
  </mergeCells>
  <phoneticPr fontId="5" type="noConversion"/>
  <hyperlinks>
    <hyperlink ref="B2:I2" r:id="rId1" display="건설기계의 시간당 손료" xr:uid="{00000000-0004-0000-2F00-000000000000}"/>
  </hyperlinks>
  <printOptions horizontalCentered="1"/>
  <pageMargins left="0.17" right="0.28000000000000003" top="1.01" bottom="0.44" header="0.51181102362204722" footer="0.35"/>
  <pageSetup paperSize="9" scale="96" orientation="landscape" r:id="rId2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14"/>
  <dimension ref="C2:Z19"/>
  <sheetViews>
    <sheetView showGridLines="0" showZeros="0" view="pageBreakPreview" zoomScaleNormal="100" zoomScaleSheetLayoutView="100" workbookViewId="0">
      <selection activeCell="K4" sqref="K4:S4"/>
    </sheetView>
  </sheetViews>
  <sheetFormatPr defaultRowHeight="24.95" customHeight="1"/>
  <cols>
    <col min="1" max="9" width="3.77734375" style="311" customWidth="1"/>
    <col min="10" max="10" width="3" style="311" bestFit="1" customWidth="1"/>
    <col min="11" max="11" width="3.109375" style="311" bestFit="1" customWidth="1"/>
    <col min="12" max="12" width="2" style="311" bestFit="1" customWidth="1"/>
    <col min="13" max="13" width="3.109375" style="311" bestFit="1" customWidth="1"/>
    <col min="14" max="14" width="2.6640625" style="311" bestFit="1" customWidth="1"/>
    <col min="15" max="15" width="4" style="311" bestFit="1" customWidth="1"/>
    <col min="16" max="16" width="2" style="311" bestFit="1" customWidth="1"/>
    <col min="17" max="17" width="4" style="311" bestFit="1" customWidth="1"/>
    <col min="18" max="18" width="2.6640625" style="311" bestFit="1" customWidth="1"/>
    <col min="19" max="19" width="4" style="311" bestFit="1" customWidth="1"/>
    <col min="20" max="20" width="2" style="311" bestFit="1" customWidth="1"/>
    <col min="21" max="21" width="6.109375" style="311" bestFit="1" customWidth="1"/>
    <col min="22" max="22" width="4.44140625" style="311" bestFit="1" customWidth="1"/>
    <col min="23" max="23" width="11.88671875" style="311" bestFit="1" customWidth="1"/>
    <col min="24" max="24" width="5" style="311" bestFit="1" customWidth="1"/>
    <col min="25" max="25" width="20.5546875" style="311" customWidth="1"/>
    <col min="26" max="26" width="2.5546875" style="311" customWidth="1"/>
    <col min="27" max="16384" width="8.88671875" style="311"/>
  </cols>
  <sheetData>
    <row r="2" spans="3:26" ht="24.95" customHeight="1">
      <c r="C2" s="361" t="s">
        <v>245</v>
      </c>
    </row>
    <row r="4" spans="3:26" s="362" customFormat="1" ht="24.95" customHeight="1">
      <c r="C4" s="1558" t="s">
        <v>246</v>
      </c>
      <c r="D4" s="1558"/>
      <c r="E4" s="362" t="s">
        <v>247</v>
      </c>
      <c r="F4" s="364" t="s">
        <v>248</v>
      </c>
      <c r="G4" s="1563">
        <v>1442</v>
      </c>
      <c r="H4" s="1563"/>
      <c r="I4" s="1563"/>
      <c r="J4" s="362" t="s">
        <v>249</v>
      </c>
      <c r="K4" s="1564" t="s">
        <v>1566</v>
      </c>
      <c r="L4" s="1564"/>
      <c r="M4" s="1564"/>
      <c r="N4" s="1564"/>
      <c r="O4" s="1564"/>
      <c r="P4" s="1564"/>
      <c r="Q4" s="1564"/>
      <c r="R4" s="1564"/>
      <c r="S4" s="1564"/>
    </row>
    <row r="6" spans="3:26" s="362" customFormat="1" ht="24.95" customHeight="1">
      <c r="C6" s="363" t="s">
        <v>250</v>
      </c>
      <c r="E6" s="1559" t="s">
        <v>1560</v>
      </c>
      <c r="F6" s="1559"/>
      <c r="G6" s="1559"/>
      <c r="H6" s="1559"/>
      <c r="I6" s="1559"/>
      <c r="J6" s="1559"/>
      <c r="K6" s="1559"/>
      <c r="L6" s="1559"/>
      <c r="M6" s="1559"/>
      <c r="N6" s="1559"/>
      <c r="O6" s="1559"/>
      <c r="P6" s="1559"/>
      <c r="Q6" s="1559"/>
      <c r="R6" s="1559"/>
      <c r="S6" s="1559"/>
    </row>
    <row r="7" spans="3:26" ht="24.95" customHeight="1">
      <c r="C7" s="1560" t="s">
        <v>251</v>
      </c>
      <c r="D7" s="1561"/>
      <c r="E7" s="1561"/>
      <c r="F7" s="1561"/>
      <c r="G7" s="1562"/>
      <c r="H7" s="1560" t="s">
        <v>252</v>
      </c>
      <c r="I7" s="1561"/>
      <c r="J7" s="1561"/>
      <c r="K7" s="1561"/>
      <c r="L7" s="1561"/>
      <c r="M7" s="1561"/>
      <c r="N7" s="1561"/>
      <c r="O7" s="1561"/>
      <c r="P7" s="1561"/>
      <c r="Q7" s="1561"/>
      <c r="R7" s="1561"/>
      <c r="S7" s="1561"/>
      <c r="T7" s="1561"/>
      <c r="U7" s="1561"/>
      <c r="V7" s="1562"/>
      <c r="W7" s="1565" t="s">
        <v>137</v>
      </c>
      <c r="X7" s="1566"/>
      <c r="Y7" s="306" t="s">
        <v>60</v>
      </c>
      <c r="Z7" s="366"/>
    </row>
    <row r="8" spans="3:26" ht="24.95" customHeight="1">
      <c r="C8" s="1568" t="s">
        <v>240</v>
      </c>
      <c r="D8" s="1569"/>
      <c r="E8" s="1569"/>
      <c r="F8" s="1569"/>
      <c r="G8" s="1570"/>
      <c r="H8" s="1571">
        <f>시중노임!D56</f>
        <v>283297</v>
      </c>
      <c r="I8" s="1572"/>
      <c r="J8" s="365" t="s">
        <v>253</v>
      </c>
      <c r="K8" s="365">
        <v>1</v>
      </c>
      <c r="L8" s="367" t="s">
        <v>254</v>
      </c>
      <c r="M8" s="365">
        <v>8</v>
      </c>
      <c r="N8" s="365" t="s">
        <v>253</v>
      </c>
      <c r="O8" s="365">
        <v>16</v>
      </c>
      <c r="P8" s="367" t="s">
        <v>254</v>
      </c>
      <c r="Q8" s="365">
        <v>12</v>
      </c>
      <c r="R8" s="365" t="s">
        <v>253</v>
      </c>
      <c r="S8" s="365">
        <v>25</v>
      </c>
      <c r="T8" s="367" t="s">
        <v>254</v>
      </c>
      <c r="U8" s="368">
        <v>20</v>
      </c>
      <c r="V8" s="369" t="s">
        <v>248</v>
      </c>
      <c r="W8" s="370">
        <f>H8/M8*O8/Q8*S8/U8</f>
        <v>59020.208333333328</v>
      </c>
      <c r="X8" s="371" t="s">
        <v>255</v>
      </c>
      <c r="Y8" s="372"/>
    </row>
    <row r="9" spans="3:26" ht="24.95" customHeight="1">
      <c r="C9" s="1568" t="s">
        <v>478</v>
      </c>
      <c r="D9" s="1569"/>
      <c r="E9" s="1569"/>
      <c r="F9" s="1569"/>
      <c r="G9" s="1570"/>
      <c r="H9" s="1571">
        <f>시중노임!D57</f>
        <v>238936</v>
      </c>
      <c r="I9" s="1572"/>
      <c r="J9" s="365" t="s">
        <v>253</v>
      </c>
      <c r="K9" s="365">
        <v>1</v>
      </c>
      <c r="L9" s="367" t="s">
        <v>254</v>
      </c>
      <c r="M9" s="365">
        <v>8</v>
      </c>
      <c r="N9" s="365" t="s">
        <v>253</v>
      </c>
      <c r="O9" s="365">
        <v>16</v>
      </c>
      <c r="P9" s="367" t="s">
        <v>254</v>
      </c>
      <c r="Q9" s="365">
        <v>12</v>
      </c>
      <c r="R9" s="365" t="s">
        <v>253</v>
      </c>
      <c r="S9" s="365">
        <v>25</v>
      </c>
      <c r="T9" s="367" t="s">
        <v>254</v>
      </c>
      <c r="U9" s="365">
        <f>U8</f>
        <v>20</v>
      </c>
      <c r="V9" s="369" t="s">
        <v>248</v>
      </c>
      <c r="W9" s="370">
        <f>H9/M9*O9/Q9*S9/U9</f>
        <v>49778.333333333328</v>
      </c>
      <c r="X9" s="371" t="s">
        <v>255</v>
      </c>
      <c r="Y9" s="372"/>
    </row>
    <row r="10" spans="3:26" ht="24.95" customHeight="1">
      <c r="C10" s="1568" t="s">
        <v>479</v>
      </c>
      <c r="D10" s="1569"/>
      <c r="E10" s="1569"/>
      <c r="F10" s="1569"/>
      <c r="G10" s="1570"/>
      <c r="H10" s="1571">
        <f>시중노임!D58</f>
        <v>173995</v>
      </c>
      <c r="I10" s="1572"/>
      <c r="J10" s="365" t="s">
        <v>253</v>
      </c>
      <c r="K10" s="365">
        <v>1</v>
      </c>
      <c r="L10" s="367" t="s">
        <v>254</v>
      </c>
      <c r="M10" s="365">
        <v>8</v>
      </c>
      <c r="N10" s="365" t="s">
        <v>253</v>
      </c>
      <c r="O10" s="365">
        <v>16</v>
      </c>
      <c r="P10" s="367" t="s">
        <v>254</v>
      </c>
      <c r="Q10" s="365">
        <v>12</v>
      </c>
      <c r="R10" s="365" t="s">
        <v>253</v>
      </c>
      <c r="S10" s="365">
        <v>25</v>
      </c>
      <c r="T10" s="367" t="s">
        <v>254</v>
      </c>
      <c r="U10" s="365">
        <f>U9</f>
        <v>20</v>
      </c>
      <c r="V10" s="369" t="s">
        <v>248</v>
      </c>
      <c r="W10" s="370">
        <f>H10/M10*O10/Q10*S10/U10</f>
        <v>36248.958333333336</v>
      </c>
      <c r="X10" s="371" t="s">
        <v>255</v>
      </c>
      <c r="Y10" s="372"/>
    </row>
    <row r="11" spans="3:26" ht="24.95" customHeight="1">
      <c r="C11" s="1568" t="s">
        <v>480</v>
      </c>
      <c r="D11" s="1569"/>
      <c r="E11" s="1569"/>
      <c r="F11" s="1569"/>
      <c r="G11" s="1570"/>
      <c r="H11" s="1571">
        <f>시중노임!D56</f>
        <v>283297</v>
      </c>
      <c r="I11" s="1572"/>
      <c r="J11" s="365" t="s">
        <v>253</v>
      </c>
      <c r="K11" s="365">
        <v>1</v>
      </c>
      <c r="L11" s="367" t="s">
        <v>254</v>
      </c>
      <c r="M11" s="365">
        <v>8</v>
      </c>
      <c r="N11" s="365" t="s">
        <v>253</v>
      </c>
      <c r="O11" s="365">
        <v>16</v>
      </c>
      <c r="P11" s="367" t="s">
        <v>254</v>
      </c>
      <c r="Q11" s="365">
        <v>12</v>
      </c>
      <c r="R11" s="365" t="s">
        <v>253</v>
      </c>
      <c r="S11" s="365">
        <v>25</v>
      </c>
      <c r="T11" s="367" t="s">
        <v>254</v>
      </c>
      <c r="U11" s="365">
        <f>U10</f>
        <v>20</v>
      </c>
      <c r="V11" s="369" t="s">
        <v>248</v>
      </c>
      <c r="W11" s="370">
        <f>H11/M11*O11/Q11*S11/U11</f>
        <v>59020.208333333328</v>
      </c>
      <c r="X11" s="371" t="s">
        <v>255</v>
      </c>
      <c r="Y11" s="372"/>
    </row>
    <row r="12" spans="3:26" ht="24.95" customHeight="1">
      <c r="C12" s="1568" t="s">
        <v>242</v>
      </c>
      <c r="D12" s="1569"/>
      <c r="E12" s="1569"/>
      <c r="F12" s="1569"/>
      <c r="G12" s="1570"/>
      <c r="H12" s="1571">
        <f>시중노임!D55</f>
        <v>210909</v>
      </c>
      <c r="I12" s="1572"/>
      <c r="J12" s="365" t="s">
        <v>253</v>
      </c>
      <c r="K12" s="365">
        <v>1</v>
      </c>
      <c r="L12" s="367" t="s">
        <v>254</v>
      </c>
      <c r="M12" s="365">
        <v>8</v>
      </c>
      <c r="N12" s="365" t="s">
        <v>253</v>
      </c>
      <c r="O12" s="365">
        <v>16</v>
      </c>
      <c r="P12" s="367" t="s">
        <v>254</v>
      </c>
      <c r="Q12" s="365">
        <v>12</v>
      </c>
      <c r="R12" s="365" t="s">
        <v>253</v>
      </c>
      <c r="S12" s="365">
        <v>25</v>
      </c>
      <c r="T12" s="367" t="s">
        <v>254</v>
      </c>
      <c r="U12" s="365">
        <f>U11</f>
        <v>20</v>
      </c>
      <c r="V12" s="369" t="s">
        <v>248</v>
      </c>
      <c r="W12" s="370">
        <f>H12/M12*O12/Q12*S12/U12</f>
        <v>43939.375</v>
      </c>
      <c r="X12" s="371" t="s">
        <v>255</v>
      </c>
      <c r="Y12" s="372"/>
    </row>
    <row r="13" spans="3:26" ht="20.25" customHeight="1"/>
    <row r="14" spans="3:26" s="362" customFormat="1" ht="24.95" customHeight="1">
      <c r="C14" s="1573" t="s">
        <v>256</v>
      </c>
      <c r="D14" s="1573"/>
      <c r="E14" s="362" t="s">
        <v>1127</v>
      </c>
    </row>
    <row r="15" spans="3:26" ht="24.95" customHeight="1">
      <c r="C15" s="1567" t="s">
        <v>251</v>
      </c>
      <c r="D15" s="1567"/>
      <c r="E15" s="1567"/>
      <c r="F15" s="1567"/>
      <c r="G15" s="1567"/>
      <c r="H15" s="1560" t="s">
        <v>257</v>
      </c>
      <c r="I15" s="1561"/>
      <c r="J15" s="1561"/>
      <c r="K15" s="1561"/>
      <c r="L15" s="1561"/>
      <c r="M15" s="1561"/>
      <c r="N15" s="1561"/>
      <c r="O15" s="1561"/>
      <c r="P15" s="1561"/>
      <c r="Q15" s="1562"/>
      <c r="R15" s="373"/>
      <c r="S15" s="374"/>
      <c r="T15" s="374"/>
      <c r="U15" s="374"/>
      <c r="V15" s="374"/>
      <c r="W15" s="375" t="s">
        <v>258</v>
      </c>
      <c r="X15" s="376"/>
      <c r="Y15" s="377" t="s">
        <v>60</v>
      </c>
      <c r="Z15" s="378"/>
    </row>
    <row r="16" spans="3:26" ht="24.95" customHeight="1">
      <c r="C16" s="1576" t="s">
        <v>259</v>
      </c>
      <c r="D16" s="1576"/>
      <c r="E16" s="1576"/>
      <c r="F16" s="1576"/>
      <c r="G16" s="1576"/>
      <c r="H16" s="1574">
        <f>주유소!B37</f>
        <v>1710.84</v>
      </c>
      <c r="I16" s="1575"/>
      <c r="J16" s="1575"/>
      <c r="K16" s="1575"/>
      <c r="L16" s="1575"/>
      <c r="M16" s="1575"/>
      <c r="N16" s="1575"/>
      <c r="O16" s="1575"/>
      <c r="P16" s="1561" t="s">
        <v>260</v>
      </c>
      <c r="Q16" s="1562"/>
      <c r="R16" s="379"/>
      <c r="S16" s="380"/>
      <c r="T16" s="380"/>
      <c r="U16" s="380"/>
      <c r="V16" s="381"/>
      <c r="W16" s="382">
        <f>ROUNDDOWN(H16/1.1,2)</f>
        <v>1555.3</v>
      </c>
      <c r="X16" s="371" t="s">
        <v>260</v>
      </c>
      <c r="Y16" s="383"/>
      <c r="Z16" s="384"/>
    </row>
    <row r="17" spans="3:26" ht="24.95" customHeight="1">
      <c r="C17" s="1576" t="s">
        <v>261</v>
      </c>
      <c r="D17" s="1576"/>
      <c r="E17" s="1576"/>
      <c r="F17" s="1576"/>
      <c r="G17" s="1576"/>
      <c r="H17" s="1574">
        <f>주유소!F37</f>
        <v>1609.42</v>
      </c>
      <c r="I17" s="1575"/>
      <c r="J17" s="1575"/>
      <c r="K17" s="1575"/>
      <c r="L17" s="1575"/>
      <c r="M17" s="1575"/>
      <c r="N17" s="1575"/>
      <c r="O17" s="1575"/>
      <c r="P17" s="1561" t="s">
        <v>260</v>
      </c>
      <c r="Q17" s="1562"/>
      <c r="R17" s="379"/>
      <c r="S17" s="380"/>
      <c r="T17" s="380"/>
      <c r="U17" s="380"/>
      <c r="V17" s="381"/>
      <c r="W17" s="382">
        <f>ROUNDDOWN(H17/1.1,2)</f>
        <v>1463.1</v>
      </c>
      <c r="X17" s="371" t="s">
        <v>260</v>
      </c>
      <c r="Y17" s="383"/>
      <c r="Z17" s="384"/>
    </row>
    <row r="18" spans="3:26" ht="24.95" customHeight="1">
      <c r="C18" s="1576" t="s">
        <v>262</v>
      </c>
      <c r="D18" s="1576"/>
      <c r="E18" s="1576"/>
      <c r="F18" s="1576"/>
      <c r="G18" s="1576"/>
      <c r="H18" s="1574">
        <f>주유소!D37</f>
        <v>1299.96</v>
      </c>
      <c r="I18" s="1575"/>
      <c r="J18" s="1575"/>
      <c r="K18" s="1575"/>
      <c r="L18" s="1575"/>
      <c r="M18" s="1575"/>
      <c r="N18" s="1575"/>
      <c r="O18" s="1575"/>
      <c r="P18" s="1561" t="s">
        <v>260</v>
      </c>
      <c r="Q18" s="1562"/>
      <c r="R18" s="379"/>
      <c r="S18" s="380"/>
      <c r="T18" s="380"/>
      <c r="U18" s="380"/>
      <c r="V18" s="381"/>
      <c r="W18" s="382">
        <f>ROUNDDOWN(H18/1.1,2)</f>
        <v>1181.78</v>
      </c>
      <c r="X18" s="371" t="s">
        <v>260</v>
      </c>
      <c r="Y18" s="385" t="s">
        <v>263</v>
      </c>
      <c r="Z18" s="384"/>
    </row>
    <row r="19" spans="3:26" ht="24.95" customHeight="1">
      <c r="C19" s="311" t="s">
        <v>264</v>
      </c>
    </row>
  </sheetData>
  <mergeCells count="29">
    <mergeCell ref="P16:Q16"/>
    <mergeCell ref="P17:Q17"/>
    <mergeCell ref="P18:Q18"/>
    <mergeCell ref="H15:Q15"/>
    <mergeCell ref="C14:D14"/>
    <mergeCell ref="H16:O16"/>
    <mergeCell ref="H17:O17"/>
    <mergeCell ref="H18:O18"/>
    <mergeCell ref="C18:G18"/>
    <mergeCell ref="C16:G16"/>
    <mergeCell ref="C17:G17"/>
    <mergeCell ref="W7:X7"/>
    <mergeCell ref="C15:G15"/>
    <mergeCell ref="C12:G12"/>
    <mergeCell ref="H8:I8"/>
    <mergeCell ref="C9:G9"/>
    <mergeCell ref="C10:G10"/>
    <mergeCell ref="C11:G11"/>
    <mergeCell ref="C8:G8"/>
    <mergeCell ref="H12:I12"/>
    <mergeCell ref="H10:I10"/>
    <mergeCell ref="H9:I9"/>
    <mergeCell ref="H11:I11"/>
    <mergeCell ref="C4:D4"/>
    <mergeCell ref="E6:S6"/>
    <mergeCell ref="C7:G7"/>
    <mergeCell ref="H7:V7"/>
    <mergeCell ref="G4:I4"/>
    <mergeCell ref="K4:S4"/>
  </mergeCells>
  <phoneticPr fontId="5" type="noConversion"/>
  <hyperlinks>
    <hyperlink ref="C4:D4" r:id="rId1" display="1. 환율 : " xr:uid="{00000000-0004-0000-3000-000000000000}"/>
    <hyperlink ref="C6" r:id="rId2" xr:uid="{00000000-0004-0000-3000-000001000000}"/>
    <hyperlink ref="C14:D14" r:id="rId3" display="3.유류대" xr:uid="{00000000-0004-0000-3000-000002000000}"/>
  </hyperlinks>
  <printOptions horizontalCentered="1"/>
  <pageMargins left="0.11811023622047245" right="0.27559055118110237" top="1.36" bottom="0.64" header="0.51181102362204722" footer="0.45"/>
  <pageSetup paperSize="9" orientation="landscape" r:id="rId4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5"/>
  <dimension ref="B2:V404"/>
  <sheetViews>
    <sheetView showGridLines="0" view="pageBreakPreview" topLeftCell="A3" zoomScaleNormal="100" zoomScaleSheetLayoutView="100" workbookViewId="0">
      <selection activeCell="E32" sqref="E32"/>
    </sheetView>
  </sheetViews>
  <sheetFormatPr defaultRowHeight="30" customHeight="1"/>
  <cols>
    <col min="1" max="1" width="7.21875" style="392" customWidth="1"/>
    <col min="2" max="2" width="5.88671875" style="395" customWidth="1"/>
    <col min="3" max="3" width="21.21875" style="398" customWidth="1"/>
    <col min="4" max="6" width="11.77734375" style="398" customWidth="1"/>
    <col min="7" max="7" width="11.77734375" style="392" customWidth="1"/>
    <col min="8" max="8" width="7.109375" style="392"/>
    <col min="9" max="9" width="10.88671875" style="392" customWidth="1"/>
    <col min="10" max="14" width="7.109375" style="392"/>
    <col min="15" max="15" width="16.21875" style="392" bestFit="1" customWidth="1"/>
    <col min="16" max="16" width="6" style="392" bestFit="1" customWidth="1"/>
    <col min="17" max="17" width="7.109375" style="392"/>
    <col min="18" max="18" width="14.5546875" style="392" customWidth="1"/>
    <col min="19" max="19" width="7.5546875" style="392" bestFit="1" customWidth="1"/>
    <col min="20" max="20" width="12.109375" style="392" customWidth="1"/>
    <col min="21" max="16384" width="8.88671875" style="392"/>
  </cols>
  <sheetData>
    <row r="2" spans="2:22" ht="24.95" customHeight="1">
      <c r="B2" s="1577" t="s">
        <v>1372</v>
      </c>
      <c r="C2" s="1577"/>
      <c r="D2" s="1577"/>
      <c r="E2" s="1577"/>
      <c r="F2" s="1577"/>
    </row>
    <row r="3" spans="2:22" ht="24.95" customHeight="1">
      <c r="B3" s="1580" t="s">
        <v>285</v>
      </c>
      <c r="C3" s="1581"/>
      <c r="D3" s="1581"/>
      <c r="E3" s="1581"/>
      <c r="F3" s="1581"/>
      <c r="G3" s="1581"/>
    </row>
    <row r="4" spans="2:22" ht="24.95" customHeight="1">
      <c r="B4" s="393" t="s">
        <v>286</v>
      </c>
      <c r="C4" s="394"/>
      <c r="D4" s="394"/>
      <c r="E4" s="394"/>
      <c r="F4" s="394"/>
    </row>
    <row r="5" spans="2:22" ht="24.95" customHeight="1">
      <c r="B5" s="1577" t="s">
        <v>1373</v>
      </c>
      <c r="C5" s="1577"/>
      <c r="D5" s="1577"/>
      <c r="E5" s="1577"/>
      <c r="F5" s="1577"/>
    </row>
    <row r="6" spans="2:22" ht="24.95" customHeight="1">
      <c r="B6" s="1578" t="s">
        <v>1374</v>
      </c>
      <c r="C6" s="1579"/>
      <c r="D6" s="1579"/>
      <c r="E6" s="1579"/>
      <c r="F6" s="1579"/>
      <c r="G6" s="1579"/>
    </row>
    <row r="7" spans="2:22" ht="24.95" customHeight="1"/>
    <row r="8" spans="2:22" s="395" customFormat="1" ht="24.95" customHeight="1" thickBot="1">
      <c r="B8" s="552" t="s">
        <v>287</v>
      </c>
      <c r="C8" s="553" t="s">
        <v>1375</v>
      </c>
      <c r="D8" s="554" t="s">
        <v>1376</v>
      </c>
      <c r="E8" s="554" t="s">
        <v>1377</v>
      </c>
      <c r="F8" s="554" t="s">
        <v>1378</v>
      </c>
      <c r="G8" s="586"/>
      <c r="P8" s="395" t="s">
        <v>1379</v>
      </c>
      <c r="S8" s="395" t="s">
        <v>1380</v>
      </c>
      <c r="U8" s="395">
        <v>2026.01</v>
      </c>
    </row>
    <row r="9" spans="2:22" ht="24.95" customHeight="1" thickTop="1">
      <c r="B9" s="1081">
        <v>1</v>
      </c>
      <c r="C9" s="1082" t="s">
        <v>361</v>
      </c>
      <c r="D9" s="1083">
        <f>U9</f>
        <v>215907</v>
      </c>
      <c r="E9" s="1083">
        <f>S9</f>
        <v>214661</v>
      </c>
      <c r="F9" s="1083">
        <f>P9</f>
        <v>209949</v>
      </c>
      <c r="G9" s="1084"/>
      <c r="I9" s="935" t="s">
        <v>361</v>
      </c>
      <c r="J9" s="935" t="s">
        <v>26</v>
      </c>
      <c r="K9" s="936"/>
      <c r="L9" s="937" t="s">
        <v>307</v>
      </c>
      <c r="M9" s="938">
        <v>175081</v>
      </c>
      <c r="O9" s="392" t="s">
        <v>841</v>
      </c>
      <c r="P9" s="392">
        <v>209949</v>
      </c>
      <c r="R9" s="862" t="s">
        <v>361</v>
      </c>
      <c r="S9" s="863">
        <v>214661</v>
      </c>
      <c r="T9" s="549" t="s">
        <v>361</v>
      </c>
      <c r="U9" s="939">
        <v>215907</v>
      </c>
      <c r="V9" s="940" t="s">
        <v>307</v>
      </c>
    </row>
    <row r="10" spans="2:22" ht="24.95" customHeight="1">
      <c r="B10" s="396">
        <v>2</v>
      </c>
      <c r="C10" s="510" t="s">
        <v>362</v>
      </c>
      <c r="D10" s="551">
        <f>U10</f>
        <v>172068</v>
      </c>
      <c r="E10" s="551">
        <f>S10</f>
        <v>171037</v>
      </c>
      <c r="F10" s="551">
        <f>P10</f>
        <v>167081</v>
      </c>
      <c r="G10" s="558"/>
      <c r="I10" s="935" t="s">
        <v>362</v>
      </c>
      <c r="J10" s="935" t="s">
        <v>26</v>
      </c>
      <c r="K10" s="936"/>
      <c r="L10" s="937" t="s">
        <v>307</v>
      </c>
      <c r="M10" s="938">
        <v>138290</v>
      </c>
      <c r="O10" s="392" t="s">
        <v>842</v>
      </c>
      <c r="P10" s="392">
        <v>167081</v>
      </c>
      <c r="R10" s="864" t="s">
        <v>362</v>
      </c>
      <c r="S10" s="865">
        <v>171037</v>
      </c>
      <c r="T10" s="549" t="s">
        <v>362</v>
      </c>
      <c r="U10" s="939">
        <v>172068</v>
      </c>
      <c r="V10" s="940" t="s">
        <v>307</v>
      </c>
    </row>
    <row r="11" spans="2:22" ht="24.95" customHeight="1">
      <c r="B11" s="396">
        <v>3</v>
      </c>
      <c r="C11" s="510" t="s">
        <v>363</v>
      </c>
      <c r="D11" s="551">
        <f t="shared" ref="D11:D59" si="0">U11</f>
        <v>226122</v>
      </c>
      <c r="E11" s="551">
        <f t="shared" ref="E11:E74" si="1">S11</f>
        <v>224490</v>
      </c>
      <c r="F11" s="551">
        <f t="shared" ref="F11:F74" si="2">P11</f>
        <v>219321</v>
      </c>
      <c r="G11" s="558"/>
      <c r="I11" s="935" t="s">
        <v>363</v>
      </c>
      <c r="J11" s="935" t="s">
        <v>26</v>
      </c>
      <c r="K11" s="936"/>
      <c r="L11" s="937" t="s">
        <v>307</v>
      </c>
      <c r="M11" s="938">
        <v>166063</v>
      </c>
      <c r="O11" s="392" t="s">
        <v>843</v>
      </c>
      <c r="P11" s="392">
        <v>219321</v>
      </c>
      <c r="R11" s="864" t="s">
        <v>363</v>
      </c>
      <c r="S11" s="865">
        <v>224490</v>
      </c>
      <c r="T11" s="549" t="s">
        <v>363</v>
      </c>
      <c r="U11" s="939">
        <v>226122</v>
      </c>
      <c r="V11" s="940" t="s">
        <v>307</v>
      </c>
    </row>
    <row r="12" spans="2:22" ht="24.95" customHeight="1">
      <c r="B12" s="396">
        <v>4</v>
      </c>
      <c r="C12" s="510" t="s">
        <v>364</v>
      </c>
      <c r="D12" s="551">
        <f t="shared" si="0"/>
        <v>179028</v>
      </c>
      <c r="E12" s="551">
        <f t="shared" si="1"/>
        <v>179958</v>
      </c>
      <c r="F12" s="551">
        <f t="shared" si="2"/>
        <v>178077</v>
      </c>
      <c r="G12" s="558"/>
      <c r="I12" s="935" t="s">
        <v>702</v>
      </c>
      <c r="J12" s="935" t="s">
        <v>26</v>
      </c>
      <c r="K12" s="936"/>
      <c r="L12" s="937" t="s">
        <v>307</v>
      </c>
      <c r="M12" s="938">
        <v>140722</v>
      </c>
      <c r="O12" s="392" t="s">
        <v>844</v>
      </c>
      <c r="P12" s="392">
        <v>178077</v>
      </c>
      <c r="R12" s="864" t="s">
        <v>364</v>
      </c>
      <c r="S12" s="865">
        <v>179958</v>
      </c>
      <c r="T12" s="549" t="s">
        <v>702</v>
      </c>
      <c r="U12" s="939">
        <v>179028</v>
      </c>
      <c r="V12" s="940" t="s">
        <v>307</v>
      </c>
    </row>
    <row r="13" spans="2:22" ht="24.95" customHeight="1">
      <c r="B13" s="396">
        <v>5</v>
      </c>
      <c r="C13" s="510" t="s">
        <v>365</v>
      </c>
      <c r="D13" s="551">
        <f t="shared" si="0"/>
        <v>237324</v>
      </c>
      <c r="E13" s="551">
        <f t="shared" si="1"/>
        <v>239200</v>
      </c>
      <c r="F13" s="551">
        <f t="shared" si="2"/>
        <v>230134</v>
      </c>
      <c r="G13" s="558"/>
      <c r="I13" s="941" t="s">
        <v>703</v>
      </c>
      <c r="J13" s="941" t="s">
        <v>26</v>
      </c>
      <c r="K13" s="942"/>
      <c r="L13" s="943" t="s">
        <v>307</v>
      </c>
      <c r="M13" s="944">
        <v>171952</v>
      </c>
      <c r="O13" s="392" t="s">
        <v>845</v>
      </c>
      <c r="P13" s="392">
        <v>230134</v>
      </c>
      <c r="R13" s="864" t="s">
        <v>365</v>
      </c>
      <c r="S13" s="865">
        <v>239200</v>
      </c>
      <c r="T13" s="549" t="s">
        <v>703</v>
      </c>
      <c r="U13" s="939">
        <v>237324</v>
      </c>
      <c r="V13" s="940" t="s">
        <v>307</v>
      </c>
    </row>
    <row r="14" spans="2:22" ht="24.95" customHeight="1">
      <c r="B14" s="396">
        <v>6</v>
      </c>
      <c r="C14" s="510" t="s">
        <v>366</v>
      </c>
      <c r="D14" s="551">
        <f t="shared" si="0"/>
        <v>281939</v>
      </c>
      <c r="E14" s="551">
        <f t="shared" si="1"/>
        <v>279613</v>
      </c>
      <c r="F14" s="551">
        <f t="shared" si="2"/>
        <v>282352</v>
      </c>
      <c r="G14" s="558"/>
      <c r="I14" s="935" t="s">
        <v>704</v>
      </c>
      <c r="J14" s="935" t="s">
        <v>26</v>
      </c>
      <c r="K14" s="936"/>
      <c r="L14" s="937" t="s">
        <v>307</v>
      </c>
      <c r="M14" s="938">
        <v>234297</v>
      </c>
      <c r="O14" s="392" t="s">
        <v>846</v>
      </c>
      <c r="P14" s="392">
        <v>282352</v>
      </c>
      <c r="R14" s="864" t="s">
        <v>366</v>
      </c>
      <c r="S14" s="865">
        <v>279613</v>
      </c>
      <c r="T14" s="549" t="s">
        <v>704</v>
      </c>
      <c r="U14" s="939">
        <v>281939</v>
      </c>
      <c r="V14" s="940" t="s">
        <v>307</v>
      </c>
    </row>
    <row r="15" spans="2:22" ht="24.95" customHeight="1">
      <c r="B15" s="396">
        <v>7</v>
      </c>
      <c r="C15" s="510" t="s">
        <v>367</v>
      </c>
      <c r="D15" s="551">
        <f t="shared" si="0"/>
        <v>275790</v>
      </c>
      <c r="E15" s="551">
        <f t="shared" si="1"/>
        <v>273074</v>
      </c>
      <c r="F15" s="551">
        <f t="shared" si="2"/>
        <v>275108</v>
      </c>
      <c r="G15" s="558"/>
      <c r="I15" s="935" t="s">
        <v>367</v>
      </c>
      <c r="J15" s="935" t="s">
        <v>26</v>
      </c>
      <c r="K15" s="936"/>
      <c r="L15" s="937" t="s">
        <v>307</v>
      </c>
      <c r="M15" s="938">
        <v>215964</v>
      </c>
      <c r="O15" s="392" t="s">
        <v>847</v>
      </c>
      <c r="P15" s="392">
        <v>275108</v>
      </c>
      <c r="R15" s="864" t="s">
        <v>367</v>
      </c>
      <c r="S15" s="865">
        <v>273074</v>
      </c>
      <c r="T15" s="549" t="s">
        <v>367</v>
      </c>
      <c r="U15" s="939">
        <v>275790</v>
      </c>
      <c r="V15" s="940" t="s">
        <v>307</v>
      </c>
    </row>
    <row r="16" spans="2:22" ht="24.95" customHeight="1">
      <c r="B16" s="396">
        <v>8</v>
      </c>
      <c r="C16" s="510" t="s">
        <v>368</v>
      </c>
      <c r="D16" s="551">
        <f t="shared" si="0"/>
        <v>268187</v>
      </c>
      <c r="E16" s="551">
        <f t="shared" si="1"/>
        <v>265818</v>
      </c>
      <c r="F16" s="551">
        <f t="shared" si="2"/>
        <v>261934</v>
      </c>
      <c r="G16" s="558"/>
      <c r="I16" s="935" t="s">
        <v>705</v>
      </c>
      <c r="J16" s="935" t="s">
        <v>26</v>
      </c>
      <c r="K16" s="936"/>
      <c r="L16" s="937" t="s">
        <v>307</v>
      </c>
      <c r="M16" s="938">
        <v>219392</v>
      </c>
      <c r="O16" s="392" t="s">
        <v>848</v>
      </c>
      <c r="P16" s="392">
        <v>261934</v>
      </c>
      <c r="R16" s="864" t="s">
        <v>368</v>
      </c>
      <c r="S16" s="865">
        <v>265818</v>
      </c>
      <c r="T16" s="549" t="s">
        <v>705</v>
      </c>
      <c r="U16" s="939">
        <v>268187</v>
      </c>
      <c r="V16" s="940" t="s">
        <v>307</v>
      </c>
    </row>
    <row r="17" spans="2:22" ht="24.95" customHeight="1">
      <c r="B17" s="396">
        <v>9</v>
      </c>
      <c r="C17" s="510" t="s">
        <v>369</v>
      </c>
      <c r="D17" s="551">
        <f t="shared" si="0"/>
        <v>239808</v>
      </c>
      <c r="E17" s="551">
        <f t="shared" si="1"/>
        <v>237686</v>
      </c>
      <c r="F17" s="551">
        <f t="shared" si="2"/>
        <v>237480</v>
      </c>
      <c r="G17" s="558"/>
      <c r="I17" s="392" t="s">
        <v>1381</v>
      </c>
      <c r="M17" s="392">
        <v>192968</v>
      </c>
      <c r="O17" s="392" t="s">
        <v>849</v>
      </c>
      <c r="P17" s="392">
        <v>237480</v>
      </c>
      <c r="R17" s="864" t="s">
        <v>369</v>
      </c>
      <c r="S17" s="865">
        <v>237686</v>
      </c>
      <c r="T17" s="549" t="s">
        <v>1382</v>
      </c>
      <c r="U17" s="939">
        <v>239808</v>
      </c>
      <c r="V17" s="940" t="s">
        <v>307</v>
      </c>
    </row>
    <row r="18" spans="2:22" ht="24.95" customHeight="1">
      <c r="B18" s="396">
        <v>10</v>
      </c>
      <c r="C18" s="510" t="s">
        <v>370</v>
      </c>
      <c r="D18" s="551">
        <f t="shared" si="0"/>
        <v>221481</v>
      </c>
      <c r="E18" s="551">
        <f t="shared" si="1"/>
        <v>219862</v>
      </c>
      <c r="F18" s="551">
        <f t="shared" si="2"/>
        <v>216258</v>
      </c>
      <c r="G18" s="558"/>
      <c r="I18" s="935" t="s">
        <v>706</v>
      </c>
      <c r="J18" s="935" t="s">
        <v>26</v>
      </c>
      <c r="K18" s="936"/>
      <c r="L18" s="937" t="s">
        <v>307</v>
      </c>
      <c r="M18" s="938">
        <v>183489</v>
      </c>
      <c r="O18" s="392" t="s">
        <v>850</v>
      </c>
      <c r="P18" s="392">
        <v>216258</v>
      </c>
      <c r="R18" s="864" t="s">
        <v>370</v>
      </c>
      <c r="S18" s="865">
        <v>219862</v>
      </c>
      <c r="T18" s="549" t="s">
        <v>706</v>
      </c>
      <c r="U18" s="939">
        <v>221481</v>
      </c>
      <c r="V18" s="940" t="s">
        <v>307</v>
      </c>
    </row>
    <row r="19" spans="2:22" ht="24.95" customHeight="1">
      <c r="B19" s="396">
        <v>11</v>
      </c>
      <c r="C19" s="510" t="s">
        <v>371</v>
      </c>
      <c r="D19" s="551">
        <f t="shared" si="0"/>
        <v>252641</v>
      </c>
      <c r="E19" s="551">
        <f t="shared" si="1"/>
        <v>251511</v>
      </c>
      <c r="F19" s="551">
        <f t="shared" si="2"/>
        <v>247269</v>
      </c>
      <c r="G19" s="558"/>
      <c r="I19" s="935" t="s">
        <v>707</v>
      </c>
      <c r="J19" s="935" t="s">
        <v>26</v>
      </c>
      <c r="K19" s="936"/>
      <c r="L19" s="937" t="s">
        <v>307</v>
      </c>
      <c r="M19" s="938">
        <v>203456</v>
      </c>
      <c r="O19" s="392" t="s">
        <v>851</v>
      </c>
      <c r="P19" s="392">
        <v>247269</v>
      </c>
      <c r="R19" s="864" t="s">
        <v>371</v>
      </c>
      <c r="S19" s="865">
        <v>251511</v>
      </c>
      <c r="T19" s="549" t="s">
        <v>707</v>
      </c>
      <c r="U19" s="939">
        <v>252641</v>
      </c>
      <c r="V19" s="940" t="s">
        <v>307</v>
      </c>
    </row>
    <row r="20" spans="2:22" ht="24.95" customHeight="1">
      <c r="B20" s="396">
        <v>12</v>
      </c>
      <c r="C20" s="510" t="s">
        <v>372</v>
      </c>
      <c r="D20" s="551">
        <f t="shared" si="0"/>
        <v>282536</v>
      </c>
      <c r="E20" s="551">
        <f t="shared" si="1"/>
        <v>280178</v>
      </c>
      <c r="F20" s="551">
        <f t="shared" si="2"/>
        <v>270724</v>
      </c>
      <c r="G20" s="558"/>
      <c r="I20" s="935" t="s">
        <v>708</v>
      </c>
      <c r="J20" s="935" t="s">
        <v>26</v>
      </c>
      <c r="K20" s="936"/>
      <c r="L20" s="937" t="s">
        <v>307</v>
      </c>
      <c r="M20" s="938">
        <v>223094</v>
      </c>
      <c r="O20" s="392" t="s">
        <v>852</v>
      </c>
      <c r="P20" s="392">
        <v>270724</v>
      </c>
      <c r="R20" s="864" t="s">
        <v>372</v>
      </c>
      <c r="S20" s="865">
        <v>280178</v>
      </c>
      <c r="T20" s="549" t="s">
        <v>708</v>
      </c>
      <c r="U20" s="939">
        <v>282536</v>
      </c>
      <c r="V20" s="940" t="s">
        <v>307</v>
      </c>
    </row>
    <row r="21" spans="2:22" ht="24.95" customHeight="1">
      <c r="B21" s="396">
        <v>13</v>
      </c>
      <c r="C21" s="510" t="s">
        <v>373</v>
      </c>
      <c r="D21" s="551">
        <f t="shared" si="0"/>
        <v>273540</v>
      </c>
      <c r="E21" s="551">
        <f t="shared" si="1"/>
        <v>271064</v>
      </c>
      <c r="F21" s="551">
        <f t="shared" si="2"/>
        <v>264080</v>
      </c>
      <c r="G21" s="558"/>
      <c r="I21" s="935" t="s">
        <v>373</v>
      </c>
      <c r="J21" s="935" t="s">
        <v>26</v>
      </c>
      <c r="K21" s="936"/>
      <c r="L21" s="937" t="s">
        <v>307</v>
      </c>
      <c r="M21" s="938">
        <v>216409</v>
      </c>
      <c r="O21" s="392" t="s">
        <v>853</v>
      </c>
      <c r="P21" s="392">
        <v>264080</v>
      </c>
      <c r="R21" s="864" t="s">
        <v>373</v>
      </c>
      <c r="S21" s="865">
        <v>271064</v>
      </c>
      <c r="T21" s="549" t="s">
        <v>373</v>
      </c>
      <c r="U21" s="939">
        <v>273540</v>
      </c>
      <c r="V21" s="940" t="s">
        <v>307</v>
      </c>
    </row>
    <row r="22" spans="2:22" ht="24.95" customHeight="1">
      <c r="B22" s="396">
        <v>14</v>
      </c>
      <c r="C22" s="510" t="s">
        <v>374</v>
      </c>
      <c r="D22" s="551">
        <f t="shared" si="0"/>
        <v>232562</v>
      </c>
      <c r="E22" s="551">
        <f t="shared" si="1"/>
        <v>226520</v>
      </c>
      <c r="F22" s="551">
        <f t="shared" si="2"/>
        <v>221816</v>
      </c>
      <c r="G22" s="558"/>
      <c r="I22" s="935" t="s">
        <v>709</v>
      </c>
      <c r="J22" s="935" t="s">
        <v>26</v>
      </c>
      <c r="K22" s="936"/>
      <c r="L22" s="937" t="s">
        <v>307</v>
      </c>
      <c r="M22" s="938">
        <v>174955</v>
      </c>
      <c r="O22" s="392" t="s">
        <v>854</v>
      </c>
      <c r="P22" s="392">
        <v>221816</v>
      </c>
      <c r="R22" s="864" t="s">
        <v>374</v>
      </c>
      <c r="S22" s="865">
        <v>226520</v>
      </c>
      <c r="T22" s="549" t="s">
        <v>709</v>
      </c>
      <c r="U22" s="939">
        <v>232562</v>
      </c>
      <c r="V22" s="940" t="s">
        <v>307</v>
      </c>
    </row>
    <row r="23" spans="2:22" ht="24.95" customHeight="1">
      <c r="B23" s="396">
        <v>15</v>
      </c>
      <c r="C23" s="510" t="s">
        <v>375</v>
      </c>
      <c r="D23" s="551">
        <f t="shared" si="0"/>
        <v>222306</v>
      </c>
      <c r="E23" s="551">
        <f t="shared" si="1"/>
        <v>220354</v>
      </c>
      <c r="F23" s="551">
        <f t="shared" si="2"/>
        <v>212500</v>
      </c>
      <c r="G23" s="558"/>
      <c r="I23" s="935" t="s">
        <v>710</v>
      </c>
      <c r="J23" s="935" t="s">
        <v>26</v>
      </c>
      <c r="K23" s="936"/>
      <c r="L23" s="937" t="s">
        <v>307</v>
      </c>
      <c r="M23" s="938">
        <v>156731</v>
      </c>
      <c r="O23" s="392" t="s">
        <v>855</v>
      </c>
      <c r="P23" s="392">
        <v>212500</v>
      </c>
      <c r="R23" s="864" t="s">
        <v>375</v>
      </c>
      <c r="S23" s="865">
        <v>220354</v>
      </c>
      <c r="T23" s="549" t="s">
        <v>710</v>
      </c>
      <c r="U23" s="939">
        <v>222306</v>
      </c>
      <c r="V23" s="940" t="s">
        <v>307</v>
      </c>
    </row>
    <row r="24" spans="2:22" ht="24.95" customHeight="1">
      <c r="B24" s="396">
        <v>16</v>
      </c>
      <c r="C24" s="510" t="s">
        <v>376</v>
      </c>
      <c r="D24" s="551">
        <f t="shared" si="0"/>
        <v>272448</v>
      </c>
      <c r="E24" s="551">
        <f t="shared" si="1"/>
        <v>261462</v>
      </c>
      <c r="F24" s="551">
        <f t="shared" si="2"/>
        <v>252322</v>
      </c>
      <c r="G24" s="558"/>
      <c r="I24" s="935" t="s">
        <v>376</v>
      </c>
      <c r="J24" s="935" t="s">
        <v>26</v>
      </c>
      <c r="K24" s="936"/>
      <c r="L24" s="937" t="s">
        <v>307</v>
      </c>
      <c r="M24" s="938">
        <v>184533</v>
      </c>
      <c r="O24" s="392" t="s">
        <v>856</v>
      </c>
      <c r="P24" s="392">
        <v>252322</v>
      </c>
      <c r="R24" s="864" t="s">
        <v>376</v>
      </c>
      <c r="S24" s="865">
        <v>261462</v>
      </c>
      <c r="T24" s="549" t="s">
        <v>376</v>
      </c>
      <c r="U24" s="939">
        <v>272448</v>
      </c>
      <c r="V24" s="940" t="s">
        <v>307</v>
      </c>
    </row>
    <row r="25" spans="2:22" ht="24.95" customHeight="1">
      <c r="B25" s="561">
        <v>17</v>
      </c>
      <c r="C25" s="562" t="s">
        <v>377</v>
      </c>
      <c r="D25" s="551">
        <f t="shared" si="0"/>
        <v>241932</v>
      </c>
      <c r="E25" s="551">
        <f t="shared" si="1"/>
        <v>240163</v>
      </c>
      <c r="F25" s="551">
        <f t="shared" si="2"/>
        <v>233977</v>
      </c>
      <c r="G25" s="563"/>
      <c r="I25" s="935" t="s">
        <v>711</v>
      </c>
      <c r="J25" s="935" t="s">
        <v>26</v>
      </c>
      <c r="K25" s="936"/>
      <c r="L25" s="937" t="s">
        <v>307</v>
      </c>
      <c r="M25" s="938">
        <v>182443</v>
      </c>
      <c r="O25" s="392" t="s">
        <v>857</v>
      </c>
      <c r="P25" s="392">
        <v>233977</v>
      </c>
      <c r="R25" s="864" t="s">
        <v>377</v>
      </c>
      <c r="S25" s="865">
        <v>240163</v>
      </c>
      <c r="T25" s="549" t="s">
        <v>711</v>
      </c>
      <c r="U25" s="939">
        <v>241932</v>
      </c>
      <c r="V25" s="940" t="s">
        <v>307</v>
      </c>
    </row>
    <row r="26" spans="2:22" ht="24.95" customHeight="1">
      <c r="B26" s="396">
        <v>18</v>
      </c>
      <c r="C26" s="510" t="s">
        <v>378</v>
      </c>
      <c r="D26" s="551">
        <f t="shared" si="0"/>
        <v>221015</v>
      </c>
      <c r="E26" s="551">
        <f t="shared" si="1"/>
        <v>219579</v>
      </c>
      <c r="F26" s="551">
        <f t="shared" si="2"/>
        <v>211355</v>
      </c>
      <c r="G26" s="558"/>
      <c r="I26" s="935" t="s">
        <v>712</v>
      </c>
      <c r="J26" s="935" t="s">
        <v>26</v>
      </c>
      <c r="K26" s="936"/>
      <c r="L26" s="937" t="s">
        <v>307</v>
      </c>
      <c r="M26" s="938">
        <v>158482</v>
      </c>
      <c r="O26" s="392" t="s">
        <v>858</v>
      </c>
      <c r="P26" s="392">
        <v>211355</v>
      </c>
      <c r="R26" s="864" t="s">
        <v>378</v>
      </c>
      <c r="S26" s="865">
        <v>219579</v>
      </c>
      <c r="T26" s="549" t="s">
        <v>712</v>
      </c>
      <c r="U26" s="939">
        <v>221015</v>
      </c>
      <c r="V26" s="940" t="s">
        <v>307</v>
      </c>
    </row>
    <row r="27" spans="2:22" ht="24.95" customHeight="1">
      <c r="B27" s="396">
        <v>19</v>
      </c>
      <c r="C27" s="510" t="s">
        <v>379</v>
      </c>
      <c r="D27" s="551">
        <f t="shared" si="0"/>
        <v>273308</v>
      </c>
      <c r="E27" s="551">
        <f t="shared" si="1"/>
        <v>270747</v>
      </c>
      <c r="F27" s="551">
        <f t="shared" si="2"/>
        <v>266931</v>
      </c>
      <c r="G27" s="558"/>
      <c r="I27" s="935" t="s">
        <v>713</v>
      </c>
      <c r="J27" s="935" t="s">
        <v>26</v>
      </c>
      <c r="K27" s="936"/>
      <c r="L27" s="937" t="s">
        <v>307</v>
      </c>
      <c r="M27" s="938">
        <v>194484</v>
      </c>
      <c r="O27" s="392" t="s">
        <v>859</v>
      </c>
      <c r="P27" s="392">
        <v>266931</v>
      </c>
      <c r="R27" s="864" t="s">
        <v>379</v>
      </c>
      <c r="S27" s="865">
        <v>270747</v>
      </c>
      <c r="T27" s="549" t="s">
        <v>713</v>
      </c>
      <c r="U27" s="939">
        <v>273308</v>
      </c>
      <c r="V27" s="940" t="s">
        <v>307</v>
      </c>
    </row>
    <row r="28" spans="2:22" ht="24.95" customHeight="1">
      <c r="B28" s="396">
        <v>20</v>
      </c>
      <c r="C28" s="510" t="s">
        <v>380</v>
      </c>
      <c r="D28" s="551">
        <f t="shared" si="0"/>
        <v>387342</v>
      </c>
      <c r="E28" s="551">
        <f t="shared" si="1"/>
        <v>392061</v>
      </c>
      <c r="F28" s="551">
        <f t="shared" si="2"/>
        <v>388408</v>
      </c>
      <c r="G28" s="558"/>
      <c r="I28" s="935" t="s">
        <v>714</v>
      </c>
      <c r="J28" s="935" t="s">
        <v>26</v>
      </c>
      <c r="K28" s="936"/>
      <c r="L28" s="937" t="s">
        <v>307</v>
      </c>
      <c r="M28" s="938">
        <v>255749</v>
      </c>
      <c r="O28" s="392" t="s">
        <v>860</v>
      </c>
      <c r="P28" s="392">
        <v>388408</v>
      </c>
      <c r="R28" s="864" t="s">
        <v>380</v>
      </c>
      <c r="S28" s="865">
        <v>392061</v>
      </c>
      <c r="T28" s="549" t="s">
        <v>714</v>
      </c>
      <c r="U28" s="939">
        <v>387342</v>
      </c>
      <c r="V28" s="940" t="s">
        <v>307</v>
      </c>
    </row>
    <row r="29" spans="2:22" ht="24.95" customHeight="1">
      <c r="B29" s="396">
        <v>21</v>
      </c>
      <c r="C29" s="510" t="s">
        <v>381</v>
      </c>
      <c r="D29" s="551">
        <f t="shared" si="0"/>
        <v>270807</v>
      </c>
      <c r="E29" s="551">
        <f t="shared" si="1"/>
        <v>275141</v>
      </c>
      <c r="F29" s="551">
        <f t="shared" si="2"/>
        <v>269836</v>
      </c>
      <c r="G29" s="558"/>
      <c r="I29" s="935" t="s">
        <v>715</v>
      </c>
      <c r="J29" s="935" t="s">
        <v>26</v>
      </c>
      <c r="K29" s="936"/>
      <c r="L29" s="937" t="s">
        <v>307</v>
      </c>
      <c r="M29" s="938">
        <v>209720</v>
      </c>
      <c r="O29" s="392" t="s">
        <v>861</v>
      </c>
      <c r="P29" s="392">
        <v>269836</v>
      </c>
      <c r="R29" s="864" t="s">
        <v>381</v>
      </c>
      <c r="S29" s="865">
        <v>275141</v>
      </c>
      <c r="T29" s="549" t="s">
        <v>715</v>
      </c>
      <c r="U29" s="939">
        <v>270807</v>
      </c>
      <c r="V29" s="940" t="s">
        <v>307</v>
      </c>
    </row>
    <row r="30" spans="2:22" ht="24.95" customHeight="1">
      <c r="B30" s="397">
        <v>22</v>
      </c>
      <c r="C30" s="512" t="s">
        <v>382</v>
      </c>
      <c r="D30" s="1085">
        <f t="shared" si="0"/>
        <v>250903</v>
      </c>
      <c r="E30" s="1085">
        <f t="shared" si="1"/>
        <v>247938</v>
      </c>
      <c r="F30" s="1085">
        <f t="shared" si="2"/>
        <v>247288</v>
      </c>
      <c r="G30" s="559"/>
      <c r="I30" s="935" t="s">
        <v>716</v>
      </c>
      <c r="J30" s="935" t="s">
        <v>26</v>
      </c>
      <c r="K30" s="936"/>
      <c r="L30" s="937" t="s">
        <v>307</v>
      </c>
      <c r="M30" s="938">
        <v>199140</v>
      </c>
      <c r="O30" s="392" t="s">
        <v>862</v>
      </c>
      <c r="P30" s="392">
        <v>247288</v>
      </c>
      <c r="R30" s="864" t="s">
        <v>382</v>
      </c>
      <c r="S30" s="865">
        <v>247938</v>
      </c>
      <c r="T30" s="549" t="s">
        <v>716</v>
      </c>
      <c r="U30" s="939">
        <v>250903</v>
      </c>
      <c r="V30" s="940" t="s">
        <v>307</v>
      </c>
    </row>
    <row r="31" spans="2:22" ht="24.95" customHeight="1">
      <c r="B31" s="1081">
        <v>23</v>
      </c>
      <c r="C31" s="1082" t="s">
        <v>383</v>
      </c>
      <c r="D31" s="1083">
        <f t="shared" si="0"/>
        <v>277642</v>
      </c>
      <c r="E31" s="1083">
        <f t="shared" si="1"/>
        <v>283068</v>
      </c>
      <c r="F31" s="1083">
        <f t="shared" si="2"/>
        <v>279267</v>
      </c>
      <c r="G31" s="1084"/>
      <c r="I31" s="935" t="s">
        <v>383</v>
      </c>
      <c r="J31" s="935" t="s">
        <v>26</v>
      </c>
      <c r="K31" s="936"/>
      <c r="L31" s="937" t="s">
        <v>307</v>
      </c>
      <c r="M31" s="938">
        <v>210176</v>
      </c>
      <c r="O31" s="392" t="s">
        <v>863</v>
      </c>
      <c r="P31" s="392">
        <v>279267</v>
      </c>
      <c r="R31" s="864" t="s">
        <v>383</v>
      </c>
      <c r="S31" s="865">
        <v>283068</v>
      </c>
      <c r="T31" s="549" t="s">
        <v>383</v>
      </c>
      <c r="U31" s="939">
        <v>277642</v>
      </c>
      <c r="V31" s="940" t="s">
        <v>307</v>
      </c>
    </row>
    <row r="32" spans="2:22" ht="24.95" customHeight="1">
      <c r="B32" s="396">
        <v>24</v>
      </c>
      <c r="C32" s="510" t="s">
        <v>384</v>
      </c>
      <c r="D32" s="551">
        <f t="shared" si="0"/>
        <v>247188</v>
      </c>
      <c r="E32" s="551">
        <f t="shared" si="1"/>
        <v>250287</v>
      </c>
      <c r="F32" s="551">
        <f t="shared" si="2"/>
        <v>249088</v>
      </c>
      <c r="G32" s="558"/>
      <c r="I32" s="935" t="s">
        <v>717</v>
      </c>
      <c r="J32" s="935" t="s">
        <v>26</v>
      </c>
      <c r="K32" s="936"/>
      <c r="L32" s="937" t="s">
        <v>307</v>
      </c>
      <c r="M32" s="938">
        <v>199185</v>
      </c>
      <c r="O32" s="392" t="s">
        <v>864</v>
      </c>
      <c r="P32" s="392">
        <v>249088</v>
      </c>
      <c r="R32" s="864" t="s">
        <v>384</v>
      </c>
      <c r="S32" s="865">
        <v>250287</v>
      </c>
      <c r="T32" s="549" t="s">
        <v>717</v>
      </c>
      <c r="U32" s="939">
        <v>247188</v>
      </c>
      <c r="V32" s="940" t="s">
        <v>307</v>
      </c>
    </row>
    <row r="33" spans="2:22" ht="24.95" customHeight="1">
      <c r="B33" s="396">
        <v>25</v>
      </c>
      <c r="C33" s="510" t="s">
        <v>385</v>
      </c>
      <c r="D33" s="551">
        <f t="shared" si="0"/>
        <v>253539</v>
      </c>
      <c r="E33" s="551">
        <f t="shared" si="1"/>
        <v>250389</v>
      </c>
      <c r="F33" s="551">
        <f t="shared" si="2"/>
        <v>247778</v>
      </c>
      <c r="G33" s="558"/>
      <c r="I33" s="935" t="s">
        <v>718</v>
      </c>
      <c r="J33" s="935" t="s">
        <v>26</v>
      </c>
      <c r="K33" s="936"/>
      <c r="L33" s="937" t="s">
        <v>307</v>
      </c>
      <c r="M33" s="938">
        <v>193212</v>
      </c>
      <c r="O33" s="392" t="s">
        <v>865</v>
      </c>
      <c r="P33" s="392">
        <v>247778</v>
      </c>
      <c r="R33" s="864" t="s">
        <v>385</v>
      </c>
      <c r="S33" s="865">
        <v>250389</v>
      </c>
      <c r="T33" s="549" t="s">
        <v>718</v>
      </c>
      <c r="U33" s="939">
        <v>253539</v>
      </c>
      <c r="V33" s="940" t="s">
        <v>307</v>
      </c>
    </row>
    <row r="34" spans="2:22" ht="24.95" customHeight="1">
      <c r="B34" s="396">
        <v>26</v>
      </c>
      <c r="C34" s="510" t="s">
        <v>386</v>
      </c>
      <c r="D34" s="551">
        <f t="shared" si="0"/>
        <v>228286</v>
      </c>
      <c r="E34" s="551">
        <f t="shared" si="1"/>
        <v>226204</v>
      </c>
      <c r="F34" s="551">
        <f t="shared" si="2"/>
        <v>219996</v>
      </c>
      <c r="G34" s="558"/>
      <c r="I34" s="935" t="s">
        <v>719</v>
      </c>
      <c r="J34" s="935" t="s">
        <v>26</v>
      </c>
      <c r="K34" s="936"/>
      <c r="L34" s="937" t="s">
        <v>307</v>
      </c>
      <c r="M34" s="938">
        <v>158594</v>
      </c>
      <c r="O34" s="392" t="s">
        <v>866</v>
      </c>
      <c r="P34" s="392">
        <v>219996</v>
      </c>
      <c r="R34" s="864" t="s">
        <v>386</v>
      </c>
      <c r="S34" s="865">
        <v>226204</v>
      </c>
      <c r="T34" s="549" t="s">
        <v>719</v>
      </c>
      <c r="U34" s="939">
        <v>228286</v>
      </c>
      <c r="V34" s="940" t="s">
        <v>307</v>
      </c>
    </row>
    <row r="35" spans="2:22" ht="24.95" customHeight="1">
      <c r="B35" s="396">
        <v>27</v>
      </c>
      <c r="C35" s="510" t="s">
        <v>387</v>
      </c>
      <c r="D35" s="551">
        <f t="shared" si="0"/>
        <v>277276</v>
      </c>
      <c r="E35" s="551">
        <f t="shared" si="1"/>
        <v>278998</v>
      </c>
      <c r="F35" s="551">
        <f t="shared" si="2"/>
        <v>274502</v>
      </c>
      <c r="G35" s="558"/>
      <c r="I35" s="935" t="s">
        <v>720</v>
      </c>
      <c r="J35" s="935" t="s">
        <v>26</v>
      </c>
      <c r="K35" s="936"/>
      <c r="L35" s="937" t="s">
        <v>307</v>
      </c>
      <c r="M35" s="938">
        <v>216528</v>
      </c>
      <c r="O35" s="392" t="s">
        <v>867</v>
      </c>
      <c r="P35" s="392">
        <v>274502</v>
      </c>
      <c r="R35" s="864" t="s">
        <v>387</v>
      </c>
      <c r="S35" s="865">
        <v>278998</v>
      </c>
      <c r="T35" s="549" t="s">
        <v>720</v>
      </c>
      <c r="U35" s="939">
        <v>277276</v>
      </c>
      <c r="V35" s="940" t="s">
        <v>307</v>
      </c>
    </row>
    <row r="36" spans="2:22" ht="24.95" customHeight="1">
      <c r="B36" s="396">
        <v>28</v>
      </c>
      <c r="C36" s="510" t="s">
        <v>388</v>
      </c>
      <c r="D36" s="551">
        <f t="shared" si="0"/>
        <v>290939</v>
      </c>
      <c r="E36" s="551">
        <f t="shared" si="1"/>
        <v>286589</v>
      </c>
      <c r="F36" s="551">
        <f t="shared" si="2"/>
        <v>279575</v>
      </c>
      <c r="G36" s="558"/>
      <c r="I36" s="935" t="s">
        <v>721</v>
      </c>
      <c r="J36" s="935" t="s">
        <v>26</v>
      </c>
      <c r="K36" s="936"/>
      <c r="L36" s="937" t="s">
        <v>307</v>
      </c>
      <c r="M36" s="938">
        <v>210086</v>
      </c>
      <c r="O36" s="392" t="s">
        <v>868</v>
      </c>
      <c r="P36" s="392">
        <v>279575</v>
      </c>
      <c r="R36" s="864" t="s">
        <v>388</v>
      </c>
      <c r="S36" s="865">
        <v>286589</v>
      </c>
      <c r="T36" s="549" t="s">
        <v>721</v>
      </c>
      <c r="U36" s="939">
        <v>290939</v>
      </c>
      <c r="V36" s="940" t="s">
        <v>307</v>
      </c>
    </row>
    <row r="37" spans="2:22" ht="24.95" customHeight="1">
      <c r="B37" s="396">
        <v>29</v>
      </c>
      <c r="C37" s="510" t="s">
        <v>389</v>
      </c>
      <c r="D37" s="551">
        <f t="shared" si="0"/>
        <v>263017</v>
      </c>
      <c r="E37" s="551">
        <f t="shared" si="1"/>
        <v>258362</v>
      </c>
      <c r="F37" s="551">
        <f t="shared" si="2"/>
        <v>256854</v>
      </c>
      <c r="G37" s="558"/>
      <c r="I37" s="935" t="s">
        <v>722</v>
      </c>
      <c r="J37" s="935" t="s">
        <v>26</v>
      </c>
      <c r="K37" s="936"/>
      <c r="L37" s="937" t="s">
        <v>307</v>
      </c>
      <c r="M37" s="938">
        <v>198613</v>
      </c>
      <c r="O37" s="392" t="s">
        <v>869</v>
      </c>
      <c r="P37" s="392">
        <v>256854</v>
      </c>
      <c r="R37" s="864" t="s">
        <v>389</v>
      </c>
      <c r="S37" s="865">
        <v>258362</v>
      </c>
      <c r="T37" s="549" t="s">
        <v>722</v>
      </c>
      <c r="U37" s="939">
        <v>263017</v>
      </c>
      <c r="V37" s="940" t="s">
        <v>307</v>
      </c>
    </row>
    <row r="38" spans="2:22" ht="24.95" customHeight="1">
      <c r="B38" s="396">
        <v>30</v>
      </c>
      <c r="C38" s="510" t="s">
        <v>390</v>
      </c>
      <c r="D38" s="551">
        <f t="shared" si="0"/>
        <v>256883</v>
      </c>
      <c r="E38" s="551">
        <f t="shared" si="1"/>
        <v>255231</v>
      </c>
      <c r="F38" s="551">
        <f t="shared" si="2"/>
        <v>245524</v>
      </c>
      <c r="G38" s="558"/>
      <c r="I38" s="935" t="s">
        <v>723</v>
      </c>
      <c r="J38" s="935" t="s">
        <v>26</v>
      </c>
      <c r="K38" s="936"/>
      <c r="L38" s="937" t="s">
        <v>307</v>
      </c>
      <c r="M38" s="938">
        <v>203246</v>
      </c>
      <c r="O38" s="392" t="s">
        <v>870</v>
      </c>
      <c r="P38" s="392">
        <v>245524</v>
      </c>
      <c r="R38" s="864" t="s">
        <v>390</v>
      </c>
      <c r="S38" s="865">
        <v>255231</v>
      </c>
      <c r="T38" s="549" t="s">
        <v>723</v>
      </c>
      <c r="U38" s="939">
        <v>256883</v>
      </c>
      <c r="V38" s="940" t="s">
        <v>307</v>
      </c>
    </row>
    <row r="39" spans="2:22" ht="24.95" customHeight="1" thickBot="1">
      <c r="B39" s="396">
        <v>31</v>
      </c>
      <c r="C39" s="510" t="s">
        <v>391</v>
      </c>
      <c r="D39" s="551">
        <f t="shared" si="0"/>
        <v>227614</v>
      </c>
      <c r="E39" s="551">
        <f t="shared" si="1"/>
        <v>226042</v>
      </c>
      <c r="F39" s="551">
        <f t="shared" si="2"/>
        <v>221362</v>
      </c>
      <c r="G39" s="558"/>
      <c r="I39" s="941" t="s">
        <v>724</v>
      </c>
      <c r="J39" s="941" t="s">
        <v>26</v>
      </c>
      <c r="K39" s="942"/>
      <c r="L39" s="943" t="s">
        <v>307</v>
      </c>
      <c r="M39" s="944">
        <v>174513</v>
      </c>
      <c r="O39" s="392" t="s">
        <v>871</v>
      </c>
      <c r="P39" s="392">
        <v>221362</v>
      </c>
      <c r="R39" s="866" t="s">
        <v>391</v>
      </c>
      <c r="S39" s="867">
        <v>226042</v>
      </c>
      <c r="T39" s="549" t="s">
        <v>724</v>
      </c>
      <c r="U39" s="939">
        <v>227614</v>
      </c>
      <c r="V39" s="940" t="s">
        <v>307</v>
      </c>
    </row>
    <row r="40" spans="2:22" ht="24.95" customHeight="1" thickTop="1">
      <c r="B40" s="396">
        <v>32</v>
      </c>
      <c r="C40" s="510" t="s">
        <v>392</v>
      </c>
      <c r="D40" s="951">
        <v>210772</v>
      </c>
      <c r="E40" s="551">
        <f t="shared" si="1"/>
        <v>210772</v>
      </c>
      <c r="F40" s="551">
        <f t="shared" si="2"/>
        <v>204138</v>
      </c>
      <c r="G40" s="558"/>
      <c r="I40" s="935" t="s">
        <v>725</v>
      </c>
      <c r="J40" s="935" t="s">
        <v>26</v>
      </c>
      <c r="K40" s="936"/>
      <c r="L40" s="937" t="s">
        <v>307</v>
      </c>
      <c r="M40" s="938">
        <v>157463</v>
      </c>
      <c r="O40" s="392" t="s">
        <v>872</v>
      </c>
      <c r="P40" s="392">
        <v>204138</v>
      </c>
      <c r="R40" s="864" t="s">
        <v>392</v>
      </c>
      <c r="S40" s="865">
        <v>210772</v>
      </c>
      <c r="T40" s="550" t="s">
        <v>725</v>
      </c>
      <c r="U40" s="945" t="s">
        <v>1383</v>
      </c>
      <c r="V40" s="940" t="s">
        <v>307</v>
      </c>
    </row>
    <row r="41" spans="2:22" ht="24.95" customHeight="1">
      <c r="B41" s="396">
        <v>33</v>
      </c>
      <c r="C41" s="510" t="s">
        <v>393</v>
      </c>
      <c r="D41" s="551">
        <f t="shared" si="0"/>
        <v>268908</v>
      </c>
      <c r="E41" s="551">
        <f t="shared" si="1"/>
        <v>267532</v>
      </c>
      <c r="F41" s="551">
        <f t="shared" si="2"/>
        <v>263972</v>
      </c>
      <c r="G41" s="558"/>
      <c r="I41" s="935" t="s">
        <v>726</v>
      </c>
      <c r="J41" s="935" t="s">
        <v>26</v>
      </c>
      <c r="K41" s="936"/>
      <c r="L41" s="937" t="s">
        <v>307</v>
      </c>
      <c r="M41" s="938">
        <v>209932</v>
      </c>
      <c r="O41" s="392" t="s">
        <v>873</v>
      </c>
      <c r="P41" s="392">
        <v>263972</v>
      </c>
      <c r="R41" s="864" t="s">
        <v>393</v>
      </c>
      <c r="S41" s="865">
        <v>267532</v>
      </c>
      <c r="T41" s="549" t="s">
        <v>726</v>
      </c>
      <c r="U41" s="939">
        <v>268908</v>
      </c>
      <c r="V41" s="940" t="s">
        <v>307</v>
      </c>
    </row>
    <row r="42" spans="2:22" ht="24.95" customHeight="1">
      <c r="B42" s="396">
        <v>34</v>
      </c>
      <c r="C42" s="510" t="s">
        <v>394</v>
      </c>
      <c r="D42" s="551">
        <f t="shared" si="0"/>
        <v>211653</v>
      </c>
      <c r="E42" s="551">
        <f t="shared" si="1"/>
        <v>207796</v>
      </c>
      <c r="F42" s="551">
        <f t="shared" si="2"/>
        <v>200341</v>
      </c>
      <c r="G42" s="558"/>
      <c r="I42" s="935" t="s">
        <v>727</v>
      </c>
      <c r="J42" s="935" t="s">
        <v>26</v>
      </c>
      <c r="K42" s="936"/>
      <c r="L42" s="937" t="s">
        <v>307</v>
      </c>
      <c r="M42" s="938">
        <v>156858</v>
      </c>
      <c r="O42" s="392" t="s">
        <v>874</v>
      </c>
      <c r="P42" s="392">
        <v>200341</v>
      </c>
      <c r="R42" s="864" t="s">
        <v>394</v>
      </c>
      <c r="S42" s="865">
        <v>207796</v>
      </c>
      <c r="T42" s="549" t="s">
        <v>727</v>
      </c>
      <c r="U42" s="939">
        <v>211653</v>
      </c>
      <c r="V42" s="940" t="s">
        <v>26</v>
      </c>
    </row>
    <row r="43" spans="2:22" ht="24.95" customHeight="1">
      <c r="B43" s="396">
        <v>35</v>
      </c>
      <c r="C43" s="510" t="s">
        <v>395</v>
      </c>
      <c r="D43" s="551">
        <f t="shared" si="0"/>
        <v>243121</v>
      </c>
      <c r="E43" s="551">
        <f t="shared" si="1"/>
        <v>240735</v>
      </c>
      <c r="F43" s="551">
        <f t="shared" si="2"/>
        <v>232729</v>
      </c>
      <c r="G43" s="558"/>
      <c r="I43" s="935" t="s">
        <v>395</v>
      </c>
      <c r="J43" s="935" t="s">
        <v>26</v>
      </c>
      <c r="K43" s="936"/>
      <c r="L43" s="937" t="s">
        <v>307</v>
      </c>
      <c r="M43" s="938">
        <v>183762</v>
      </c>
      <c r="O43" s="392" t="s">
        <v>875</v>
      </c>
      <c r="P43" s="392">
        <v>232729</v>
      </c>
      <c r="R43" s="864" t="s">
        <v>395</v>
      </c>
      <c r="S43" s="865">
        <v>240735</v>
      </c>
      <c r="T43" s="549" t="s">
        <v>395</v>
      </c>
      <c r="U43" s="939">
        <v>243121</v>
      </c>
      <c r="V43" s="946" t="s">
        <v>307</v>
      </c>
    </row>
    <row r="44" spans="2:22" ht="24.95" customHeight="1">
      <c r="B44" s="396">
        <v>36</v>
      </c>
      <c r="C44" s="510" t="s">
        <v>396</v>
      </c>
      <c r="D44" s="551">
        <f t="shared" si="0"/>
        <v>233250</v>
      </c>
      <c r="E44" s="551">
        <f t="shared" si="1"/>
        <v>229958</v>
      </c>
      <c r="F44" s="551">
        <f t="shared" si="2"/>
        <v>229334</v>
      </c>
      <c r="G44" s="558"/>
      <c r="I44" s="935" t="s">
        <v>396</v>
      </c>
      <c r="J44" s="935" t="s">
        <v>26</v>
      </c>
      <c r="K44" s="936"/>
      <c r="L44" s="937" t="s">
        <v>307</v>
      </c>
      <c r="M44" s="938">
        <v>177964</v>
      </c>
      <c r="O44" s="392" t="s">
        <v>876</v>
      </c>
      <c r="P44" s="392">
        <v>229334</v>
      </c>
      <c r="R44" s="864" t="s">
        <v>396</v>
      </c>
      <c r="S44" s="865">
        <v>229958</v>
      </c>
      <c r="T44" s="549" t="s">
        <v>396</v>
      </c>
      <c r="U44" s="939">
        <v>233250</v>
      </c>
      <c r="V44" s="940" t="s">
        <v>307</v>
      </c>
    </row>
    <row r="45" spans="2:22" ht="24.95" customHeight="1">
      <c r="B45" s="396">
        <v>37</v>
      </c>
      <c r="C45" s="510" t="s">
        <v>397</v>
      </c>
      <c r="D45" s="551">
        <f t="shared" si="0"/>
        <v>253243</v>
      </c>
      <c r="E45" s="551">
        <f t="shared" si="1"/>
        <v>248140</v>
      </c>
      <c r="F45" s="551">
        <f t="shared" si="2"/>
        <v>251041</v>
      </c>
      <c r="G45" s="558"/>
      <c r="I45" s="935" t="s">
        <v>728</v>
      </c>
      <c r="J45" s="935" t="s">
        <v>26</v>
      </c>
      <c r="K45" s="936"/>
      <c r="L45" s="937" t="s">
        <v>307</v>
      </c>
      <c r="M45" s="938">
        <v>188584</v>
      </c>
      <c r="O45" s="392" t="s">
        <v>877</v>
      </c>
      <c r="P45" s="392">
        <v>251041</v>
      </c>
      <c r="R45" s="864" t="s">
        <v>397</v>
      </c>
      <c r="S45" s="865">
        <v>248140</v>
      </c>
      <c r="T45" s="549" t="s">
        <v>728</v>
      </c>
      <c r="U45" s="939">
        <v>253243</v>
      </c>
      <c r="V45" s="940" t="s">
        <v>307</v>
      </c>
    </row>
    <row r="46" spans="2:22" ht="24.95" customHeight="1">
      <c r="B46" s="396">
        <v>38</v>
      </c>
      <c r="C46" s="510" t="s">
        <v>398</v>
      </c>
      <c r="D46" s="551">
        <f t="shared" si="0"/>
        <v>235204</v>
      </c>
      <c r="E46" s="551">
        <f t="shared" si="1"/>
        <v>227176</v>
      </c>
      <c r="F46" s="551">
        <f t="shared" si="2"/>
        <v>222504</v>
      </c>
      <c r="G46" s="558"/>
      <c r="I46" s="935" t="s">
        <v>729</v>
      </c>
      <c r="J46" s="935" t="s">
        <v>26</v>
      </c>
      <c r="K46" s="936"/>
      <c r="L46" s="937" t="s">
        <v>307</v>
      </c>
      <c r="M46" s="938">
        <v>179178</v>
      </c>
      <c r="O46" s="392" t="s">
        <v>878</v>
      </c>
      <c r="P46" s="392">
        <v>222504</v>
      </c>
      <c r="R46" s="864" t="s">
        <v>398</v>
      </c>
      <c r="S46" s="865">
        <v>227176</v>
      </c>
      <c r="T46" s="549" t="s">
        <v>729</v>
      </c>
      <c r="U46" s="939">
        <v>235204</v>
      </c>
      <c r="V46" s="940" t="s">
        <v>307</v>
      </c>
    </row>
    <row r="47" spans="2:22" ht="24.95" customHeight="1">
      <c r="B47" s="396">
        <v>39</v>
      </c>
      <c r="C47" s="510" t="s">
        <v>399</v>
      </c>
      <c r="D47" s="551">
        <f t="shared" si="0"/>
        <v>247897</v>
      </c>
      <c r="E47" s="551">
        <f t="shared" si="1"/>
        <v>239439</v>
      </c>
      <c r="F47" s="551">
        <f t="shared" si="2"/>
        <v>229664</v>
      </c>
      <c r="G47" s="558"/>
      <c r="I47" s="935" t="s">
        <v>730</v>
      </c>
      <c r="J47" s="935" t="s">
        <v>26</v>
      </c>
      <c r="K47" s="936"/>
      <c r="L47" s="937" t="s">
        <v>307</v>
      </c>
      <c r="M47" s="938">
        <v>189003</v>
      </c>
      <c r="O47" s="392" t="s">
        <v>879</v>
      </c>
      <c r="P47" s="392">
        <v>229664</v>
      </c>
      <c r="R47" s="864" t="s">
        <v>399</v>
      </c>
      <c r="S47" s="865">
        <v>239439</v>
      </c>
      <c r="T47" s="549" t="s">
        <v>730</v>
      </c>
      <c r="U47" s="939">
        <v>247897</v>
      </c>
      <c r="V47" s="940" t="s">
        <v>307</v>
      </c>
    </row>
    <row r="48" spans="2:22" ht="24.95" customHeight="1">
      <c r="B48" s="561">
        <v>40</v>
      </c>
      <c r="C48" s="562" t="s">
        <v>400</v>
      </c>
      <c r="D48" s="551">
        <f t="shared" si="0"/>
        <v>262580</v>
      </c>
      <c r="E48" s="551">
        <f t="shared" si="1"/>
        <v>257390</v>
      </c>
      <c r="F48" s="551">
        <f t="shared" si="2"/>
        <v>248510</v>
      </c>
      <c r="G48" s="563"/>
      <c r="I48" s="935" t="s">
        <v>731</v>
      </c>
      <c r="J48" s="935" t="s">
        <v>26</v>
      </c>
      <c r="K48" s="936"/>
      <c r="L48" s="937" t="s">
        <v>307</v>
      </c>
      <c r="M48" s="938">
        <v>182347</v>
      </c>
      <c r="O48" s="392" t="s">
        <v>880</v>
      </c>
      <c r="P48" s="392">
        <v>248510</v>
      </c>
      <c r="R48" s="864" t="s">
        <v>1124</v>
      </c>
      <c r="S48" s="865">
        <v>257390</v>
      </c>
      <c r="T48" s="549" t="s">
        <v>731</v>
      </c>
      <c r="U48" s="939">
        <v>262580</v>
      </c>
      <c r="V48" s="940" t="s">
        <v>307</v>
      </c>
    </row>
    <row r="49" spans="2:22" ht="24.95" customHeight="1">
      <c r="B49" s="396">
        <v>41</v>
      </c>
      <c r="C49" s="510" t="s">
        <v>401</v>
      </c>
      <c r="D49" s="551">
        <f t="shared" si="0"/>
        <v>240120</v>
      </c>
      <c r="E49" s="551">
        <f t="shared" si="1"/>
        <v>230103</v>
      </c>
      <c r="F49" s="551">
        <f t="shared" si="2"/>
        <v>230103</v>
      </c>
      <c r="G49" s="558"/>
      <c r="I49" s="935" t="s">
        <v>732</v>
      </c>
      <c r="J49" s="935" t="s">
        <v>26</v>
      </c>
      <c r="K49" s="936"/>
      <c r="L49" s="937" t="s">
        <v>307</v>
      </c>
      <c r="M49" s="938">
        <v>182298</v>
      </c>
      <c r="O49" s="392" t="s">
        <v>881</v>
      </c>
      <c r="P49" s="392">
        <v>230103</v>
      </c>
      <c r="R49" s="864" t="s">
        <v>401</v>
      </c>
      <c r="S49" s="868">
        <f>P49</f>
        <v>230103</v>
      </c>
      <c r="T49" s="549" t="s">
        <v>732</v>
      </c>
      <c r="U49" s="939">
        <v>240120</v>
      </c>
      <c r="V49" s="940" t="s">
        <v>307</v>
      </c>
    </row>
    <row r="50" spans="2:22" ht="24.95" customHeight="1">
      <c r="B50" s="396">
        <v>42</v>
      </c>
      <c r="C50" s="510" t="s">
        <v>402</v>
      </c>
      <c r="D50" s="551">
        <f t="shared" si="0"/>
        <v>218908</v>
      </c>
      <c r="E50" s="551">
        <f t="shared" si="1"/>
        <v>220650</v>
      </c>
      <c r="F50" s="551">
        <f t="shared" si="2"/>
        <v>214222</v>
      </c>
      <c r="G50" s="558"/>
      <c r="I50" s="935" t="s">
        <v>733</v>
      </c>
      <c r="J50" s="935" t="s">
        <v>26</v>
      </c>
      <c r="K50" s="936"/>
      <c r="L50" s="937" t="s">
        <v>307</v>
      </c>
      <c r="M50" s="938">
        <v>179133</v>
      </c>
      <c r="O50" s="392" t="s">
        <v>882</v>
      </c>
      <c r="P50" s="392">
        <v>214222</v>
      </c>
      <c r="R50" s="864" t="s">
        <v>402</v>
      </c>
      <c r="S50" s="865">
        <v>220650</v>
      </c>
      <c r="T50" s="549" t="s">
        <v>733</v>
      </c>
      <c r="U50" s="939">
        <v>218908</v>
      </c>
      <c r="V50" s="940" t="s">
        <v>307</v>
      </c>
    </row>
    <row r="51" spans="2:22" ht="24.95" customHeight="1">
      <c r="B51" s="396">
        <v>43</v>
      </c>
      <c r="C51" s="510" t="s">
        <v>403</v>
      </c>
      <c r="D51" s="551">
        <f t="shared" si="0"/>
        <v>202472</v>
      </c>
      <c r="E51" s="551">
        <f t="shared" si="1"/>
        <v>205696</v>
      </c>
      <c r="F51" s="551">
        <f t="shared" si="2"/>
        <v>207557</v>
      </c>
      <c r="G51" s="558"/>
      <c r="I51" s="935" t="s">
        <v>734</v>
      </c>
      <c r="J51" s="935" t="s">
        <v>26</v>
      </c>
      <c r="K51" s="936"/>
      <c r="L51" s="937" t="s">
        <v>307</v>
      </c>
      <c r="M51" s="938">
        <v>168742</v>
      </c>
      <c r="O51" s="392" t="s">
        <v>883</v>
      </c>
      <c r="P51" s="392">
        <v>207557</v>
      </c>
      <c r="R51" s="864" t="s">
        <v>403</v>
      </c>
      <c r="S51" s="865">
        <v>205696</v>
      </c>
      <c r="T51" s="549" t="s">
        <v>734</v>
      </c>
      <c r="U51" s="939">
        <v>202472</v>
      </c>
      <c r="V51" s="940" t="s">
        <v>307</v>
      </c>
    </row>
    <row r="52" spans="2:22" ht="24.95" customHeight="1">
      <c r="B52" s="396">
        <v>44</v>
      </c>
      <c r="C52" s="510" t="s">
        <v>404</v>
      </c>
      <c r="D52" s="551">
        <f t="shared" si="0"/>
        <v>217012</v>
      </c>
      <c r="E52" s="551">
        <f t="shared" si="1"/>
        <v>214975</v>
      </c>
      <c r="F52" s="551">
        <f t="shared" si="2"/>
        <v>214086</v>
      </c>
      <c r="G52" s="558"/>
      <c r="I52" s="935" t="s">
        <v>735</v>
      </c>
      <c r="J52" s="935" t="s">
        <v>26</v>
      </c>
      <c r="K52" s="936"/>
      <c r="L52" s="937" t="s">
        <v>307</v>
      </c>
      <c r="M52" s="938">
        <v>180707</v>
      </c>
      <c r="O52" s="392" t="s">
        <v>884</v>
      </c>
      <c r="P52" s="392">
        <v>214086</v>
      </c>
      <c r="R52" s="864" t="s">
        <v>404</v>
      </c>
      <c r="S52" s="865">
        <v>214975</v>
      </c>
      <c r="T52" s="549" t="s">
        <v>735</v>
      </c>
      <c r="U52" s="939">
        <v>217012</v>
      </c>
      <c r="V52" s="940" t="s">
        <v>307</v>
      </c>
    </row>
    <row r="53" spans="2:22" ht="24.95" customHeight="1">
      <c r="B53" s="396">
        <v>45</v>
      </c>
      <c r="C53" s="510" t="s">
        <v>405</v>
      </c>
      <c r="D53" s="551">
        <f t="shared" si="0"/>
        <v>180193</v>
      </c>
      <c r="E53" s="551">
        <f t="shared" si="1"/>
        <v>181753</v>
      </c>
      <c r="F53" s="551">
        <f t="shared" si="2"/>
        <v>178347</v>
      </c>
      <c r="G53" s="558"/>
      <c r="I53" s="935" t="s">
        <v>405</v>
      </c>
      <c r="J53" s="935" t="s">
        <v>26</v>
      </c>
      <c r="K53" s="936"/>
      <c r="L53" s="937" t="s">
        <v>307</v>
      </c>
      <c r="M53" s="938">
        <v>154522</v>
      </c>
      <c r="O53" s="392" t="s">
        <v>885</v>
      </c>
      <c r="P53" s="392">
        <v>178347</v>
      </c>
      <c r="R53" s="864" t="s">
        <v>405</v>
      </c>
      <c r="S53" s="865">
        <v>181753</v>
      </c>
      <c r="T53" s="549" t="s">
        <v>405</v>
      </c>
      <c r="U53" s="939">
        <v>180193</v>
      </c>
      <c r="V53" s="940" t="s">
        <v>307</v>
      </c>
    </row>
    <row r="54" spans="2:22" ht="24.95" customHeight="1">
      <c r="B54" s="396">
        <v>46</v>
      </c>
      <c r="C54" s="510" t="s">
        <v>406</v>
      </c>
      <c r="D54" s="551">
        <f t="shared" si="0"/>
        <v>218933</v>
      </c>
      <c r="E54" s="551">
        <f t="shared" si="1"/>
        <v>213095</v>
      </c>
      <c r="F54" s="551">
        <f t="shared" si="2"/>
        <v>213095</v>
      </c>
      <c r="G54" s="558"/>
      <c r="I54" s="935"/>
      <c r="J54" s="935"/>
      <c r="K54" s="936"/>
      <c r="L54" s="937"/>
      <c r="M54" s="938"/>
      <c r="O54" s="392" t="s">
        <v>886</v>
      </c>
      <c r="P54" s="392">
        <v>213095</v>
      </c>
      <c r="R54" s="864" t="s">
        <v>406</v>
      </c>
      <c r="S54" s="868">
        <f>P54</f>
        <v>213095</v>
      </c>
      <c r="T54" s="549" t="s">
        <v>736</v>
      </c>
      <c r="U54" s="939">
        <v>218933</v>
      </c>
      <c r="V54" s="940" t="s">
        <v>307</v>
      </c>
    </row>
    <row r="55" spans="2:22" ht="24.95" customHeight="1">
      <c r="B55" s="396">
        <v>47</v>
      </c>
      <c r="C55" s="510" t="s">
        <v>407</v>
      </c>
      <c r="D55" s="551">
        <f t="shared" si="0"/>
        <v>210909</v>
      </c>
      <c r="E55" s="551">
        <f t="shared" si="1"/>
        <v>200944</v>
      </c>
      <c r="F55" s="551">
        <f t="shared" si="2"/>
        <v>200944</v>
      </c>
      <c r="G55" s="558"/>
      <c r="I55" s="935" t="s">
        <v>736</v>
      </c>
      <c r="J55" s="935" t="s">
        <v>26</v>
      </c>
      <c r="K55" s="936"/>
      <c r="L55" s="937" t="s">
        <v>307</v>
      </c>
      <c r="M55" s="938">
        <v>172081</v>
      </c>
      <c r="O55" s="392" t="s">
        <v>887</v>
      </c>
      <c r="P55" s="392">
        <v>200944</v>
      </c>
      <c r="R55" s="864" t="s">
        <v>407</v>
      </c>
      <c r="S55" s="868">
        <f>P55</f>
        <v>200944</v>
      </c>
      <c r="T55" s="549" t="s">
        <v>407</v>
      </c>
      <c r="U55" s="939">
        <v>210909</v>
      </c>
      <c r="V55" s="940" t="s">
        <v>307</v>
      </c>
    </row>
    <row r="56" spans="2:22" ht="24.95" customHeight="1">
      <c r="B56" s="396">
        <v>48</v>
      </c>
      <c r="C56" s="510" t="s">
        <v>408</v>
      </c>
      <c r="D56" s="551">
        <f t="shared" si="0"/>
        <v>283297</v>
      </c>
      <c r="E56" s="551">
        <f t="shared" si="1"/>
        <v>279824</v>
      </c>
      <c r="F56" s="551">
        <f t="shared" si="2"/>
        <v>272996</v>
      </c>
      <c r="G56" s="558"/>
      <c r="I56" s="935" t="s">
        <v>407</v>
      </c>
      <c r="J56" s="935" t="s">
        <v>26</v>
      </c>
      <c r="K56" s="936"/>
      <c r="L56" s="937" t="s">
        <v>307</v>
      </c>
      <c r="M56" s="938">
        <v>160039</v>
      </c>
      <c r="O56" s="392" t="s">
        <v>888</v>
      </c>
      <c r="P56" s="392">
        <v>272996</v>
      </c>
      <c r="R56" s="864" t="s">
        <v>408</v>
      </c>
      <c r="S56" s="865">
        <v>279824</v>
      </c>
      <c r="T56" s="549" t="s">
        <v>408</v>
      </c>
      <c r="U56" s="939">
        <v>283297</v>
      </c>
      <c r="V56" s="940" t="s">
        <v>307</v>
      </c>
    </row>
    <row r="57" spans="2:22" ht="24.95" customHeight="1">
      <c r="B57" s="396">
        <v>49</v>
      </c>
      <c r="C57" s="510" t="s">
        <v>409</v>
      </c>
      <c r="D57" s="551">
        <f t="shared" si="0"/>
        <v>238936</v>
      </c>
      <c r="E57" s="551">
        <f t="shared" si="1"/>
        <v>240685</v>
      </c>
      <c r="F57" s="551">
        <f t="shared" si="2"/>
        <v>233960</v>
      </c>
      <c r="G57" s="558"/>
      <c r="I57" s="935" t="s">
        <v>408</v>
      </c>
      <c r="J57" s="935" t="s">
        <v>26</v>
      </c>
      <c r="K57" s="936"/>
      <c r="L57" s="937" t="s">
        <v>307</v>
      </c>
      <c r="M57" s="938">
        <v>202885</v>
      </c>
      <c r="O57" s="392" t="s">
        <v>889</v>
      </c>
      <c r="P57" s="392">
        <v>233960</v>
      </c>
      <c r="R57" s="864" t="s">
        <v>409</v>
      </c>
      <c r="S57" s="865">
        <v>240685</v>
      </c>
      <c r="T57" s="549" t="s">
        <v>409</v>
      </c>
      <c r="U57" s="939">
        <v>238936</v>
      </c>
      <c r="V57" s="940" t="s">
        <v>307</v>
      </c>
    </row>
    <row r="58" spans="2:22" ht="24.95" customHeight="1">
      <c r="B58" s="397">
        <v>50</v>
      </c>
      <c r="C58" s="512" t="s">
        <v>410</v>
      </c>
      <c r="D58" s="1085">
        <f t="shared" si="0"/>
        <v>173995</v>
      </c>
      <c r="E58" s="1085">
        <f t="shared" si="1"/>
        <v>172387</v>
      </c>
      <c r="F58" s="1085">
        <f t="shared" si="2"/>
        <v>167059</v>
      </c>
      <c r="G58" s="559"/>
      <c r="I58" s="935" t="s">
        <v>737</v>
      </c>
      <c r="J58" s="935" t="s">
        <v>26</v>
      </c>
      <c r="K58" s="936"/>
      <c r="L58" s="937" t="s">
        <v>307</v>
      </c>
      <c r="M58" s="938">
        <v>202885</v>
      </c>
      <c r="O58" s="392" t="s">
        <v>890</v>
      </c>
      <c r="P58" s="392">
        <v>167059</v>
      </c>
      <c r="R58" s="864" t="s">
        <v>410</v>
      </c>
      <c r="S58" s="865">
        <v>172387</v>
      </c>
      <c r="T58" s="549" t="s">
        <v>410</v>
      </c>
      <c r="U58" s="939">
        <v>173995</v>
      </c>
      <c r="V58" s="940" t="s">
        <v>307</v>
      </c>
    </row>
    <row r="59" spans="2:22" ht="24.95" customHeight="1">
      <c r="B59" s="1077">
        <v>51</v>
      </c>
      <c r="C59" s="1078" t="s">
        <v>411</v>
      </c>
      <c r="D59" s="1079">
        <f t="shared" si="0"/>
        <v>241698</v>
      </c>
      <c r="E59" s="1079">
        <f t="shared" si="1"/>
        <v>241550</v>
      </c>
      <c r="F59" s="1079">
        <f t="shared" si="2"/>
        <v>242281</v>
      </c>
      <c r="G59" s="1080"/>
      <c r="I59" s="935"/>
      <c r="J59" s="935"/>
      <c r="K59" s="936"/>
      <c r="L59" s="937"/>
      <c r="M59" s="938"/>
      <c r="O59" s="392" t="s">
        <v>891</v>
      </c>
      <c r="P59" s="392">
        <v>242281</v>
      </c>
      <c r="R59" s="864" t="s">
        <v>411</v>
      </c>
      <c r="S59" s="865">
        <v>241550</v>
      </c>
      <c r="T59" s="549" t="s">
        <v>411</v>
      </c>
      <c r="U59" s="939">
        <v>241698</v>
      </c>
      <c r="V59" s="940" t="s">
        <v>307</v>
      </c>
    </row>
    <row r="60" spans="2:22" ht="24.95" customHeight="1">
      <c r="B60" s="396">
        <v>52</v>
      </c>
      <c r="C60" s="510" t="s">
        <v>412</v>
      </c>
      <c r="D60" s="551"/>
      <c r="E60" s="551">
        <f t="shared" si="1"/>
        <v>239513</v>
      </c>
      <c r="F60" s="551">
        <f t="shared" si="2"/>
        <v>239513</v>
      </c>
      <c r="G60" s="558"/>
      <c r="I60" s="935"/>
      <c r="J60" s="935"/>
      <c r="K60" s="936"/>
      <c r="L60" s="937"/>
      <c r="M60" s="938"/>
      <c r="O60" s="392" t="s">
        <v>892</v>
      </c>
      <c r="P60" s="392">
        <v>239513</v>
      </c>
      <c r="R60" s="864" t="s">
        <v>412</v>
      </c>
      <c r="S60" s="868">
        <f>P60</f>
        <v>239513</v>
      </c>
      <c r="T60" s="549"/>
      <c r="U60" s="939"/>
      <c r="V60" s="940" t="s">
        <v>307</v>
      </c>
    </row>
    <row r="61" spans="2:22" ht="24.95" customHeight="1">
      <c r="B61" s="396">
        <v>53</v>
      </c>
      <c r="C61" s="510" t="s">
        <v>413</v>
      </c>
      <c r="D61" s="551"/>
      <c r="E61" s="551">
        <f t="shared" si="1"/>
        <v>210778</v>
      </c>
      <c r="F61" s="551">
        <f t="shared" si="2"/>
        <v>210778</v>
      </c>
      <c r="G61" s="558"/>
      <c r="I61" s="935" t="s">
        <v>410</v>
      </c>
      <c r="J61" s="935" t="s">
        <v>26</v>
      </c>
      <c r="K61" s="936"/>
      <c r="L61" s="937" t="s">
        <v>307</v>
      </c>
      <c r="M61" s="938">
        <v>138956</v>
      </c>
      <c r="O61" s="392" t="s">
        <v>893</v>
      </c>
      <c r="P61" s="392">
        <v>210778</v>
      </c>
      <c r="R61" s="864" t="s">
        <v>413</v>
      </c>
      <c r="S61" s="868">
        <f>P61</f>
        <v>210778</v>
      </c>
      <c r="T61" s="549"/>
      <c r="U61" s="939"/>
      <c r="V61" s="940" t="s">
        <v>307</v>
      </c>
    </row>
    <row r="62" spans="2:22" ht="24.95" customHeight="1">
      <c r="B62" s="396">
        <v>54</v>
      </c>
      <c r="C62" s="510" t="s">
        <v>414</v>
      </c>
      <c r="D62" s="551"/>
      <c r="E62" s="551">
        <f t="shared" si="1"/>
        <v>205171</v>
      </c>
      <c r="F62" s="551">
        <f t="shared" si="2"/>
        <v>205171</v>
      </c>
      <c r="G62" s="558"/>
      <c r="I62" s="935" t="s">
        <v>738</v>
      </c>
      <c r="J62" s="935" t="s">
        <v>26</v>
      </c>
      <c r="K62" s="936"/>
      <c r="L62" s="937" t="s">
        <v>307</v>
      </c>
      <c r="M62" s="938">
        <v>138956</v>
      </c>
      <c r="O62" s="392" t="s">
        <v>894</v>
      </c>
      <c r="P62" s="392">
        <v>205171</v>
      </c>
      <c r="R62" s="864" t="s">
        <v>414</v>
      </c>
      <c r="S62" s="868">
        <f>P62</f>
        <v>205171</v>
      </c>
      <c r="T62" s="549"/>
      <c r="U62" s="939"/>
      <c r="V62" s="940" t="s">
        <v>307</v>
      </c>
    </row>
    <row r="63" spans="2:22" ht="24.95" customHeight="1">
      <c r="B63" s="396">
        <v>55</v>
      </c>
      <c r="C63" s="510" t="s">
        <v>415</v>
      </c>
      <c r="D63" s="551"/>
      <c r="E63" s="551">
        <f t="shared" si="1"/>
        <v>204255</v>
      </c>
      <c r="F63" s="551">
        <f t="shared" si="2"/>
        <v>204255</v>
      </c>
      <c r="G63" s="558"/>
      <c r="I63" s="935" t="s">
        <v>411</v>
      </c>
      <c r="J63" s="935" t="s">
        <v>26</v>
      </c>
      <c r="K63" s="936"/>
      <c r="L63" s="937" t="s">
        <v>307</v>
      </c>
      <c r="M63" s="938">
        <v>185702</v>
      </c>
      <c r="O63" s="392" t="s">
        <v>895</v>
      </c>
      <c r="P63" s="392">
        <v>204255</v>
      </c>
      <c r="R63" s="864" t="s">
        <v>415</v>
      </c>
      <c r="S63" s="868">
        <f>P63</f>
        <v>204255</v>
      </c>
      <c r="T63" s="549"/>
      <c r="U63" s="939"/>
      <c r="V63" s="940" t="s">
        <v>307</v>
      </c>
    </row>
    <row r="64" spans="2:22" ht="24.95" customHeight="1">
      <c r="B64" s="396">
        <v>56</v>
      </c>
      <c r="C64" s="510" t="s">
        <v>416</v>
      </c>
      <c r="D64" s="551"/>
      <c r="E64" s="551">
        <f t="shared" si="1"/>
        <v>324800</v>
      </c>
      <c r="F64" s="551">
        <f t="shared" si="2"/>
        <v>318247</v>
      </c>
      <c r="G64" s="558"/>
      <c r="I64" s="935" t="s">
        <v>739</v>
      </c>
      <c r="J64" s="935" t="s">
        <v>26</v>
      </c>
      <c r="K64" s="936"/>
      <c r="L64" s="937" t="s">
        <v>307</v>
      </c>
      <c r="M64" s="938">
        <v>185702</v>
      </c>
      <c r="O64" s="392" t="s">
        <v>896</v>
      </c>
      <c r="P64" s="392">
        <v>318247</v>
      </c>
      <c r="R64" s="864" t="s">
        <v>416</v>
      </c>
      <c r="S64" s="865">
        <v>324800</v>
      </c>
      <c r="T64" s="549"/>
      <c r="U64" s="939"/>
      <c r="V64" s="940" t="s">
        <v>307</v>
      </c>
    </row>
    <row r="65" spans="2:22" ht="24.95" customHeight="1">
      <c r="B65" s="396">
        <v>57</v>
      </c>
      <c r="C65" s="510" t="s">
        <v>417</v>
      </c>
      <c r="D65" s="551"/>
      <c r="E65" s="551">
        <f t="shared" si="1"/>
        <v>260644</v>
      </c>
      <c r="F65" s="551">
        <f t="shared" si="2"/>
        <v>253759</v>
      </c>
      <c r="G65" s="558"/>
      <c r="I65" s="941" t="s">
        <v>740</v>
      </c>
      <c r="J65" s="941" t="s">
        <v>26</v>
      </c>
      <c r="K65" s="942"/>
      <c r="L65" s="943" t="s">
        <v>307</v>
      </c>
      <c r="M65" s="944">
        <v>185702</v>
      </c>
      <c r="O65" s="392" t="s">
        <v>897</v>
      </c>
      <c r="P65" s="392">
        <v>253759</v>
      </c>
      <c r="R65" s="864" t="s">
        <v>417</v>
      </c>
      <c r="S65" s="865">
        <v>260644</v>
      </c>
      <c r="T65" s="549"/>
      <c r="U65" s="939"/>
      <c r="V65" s="940" t="s">
        <v>307</v>
      </c>
    </row>
    <row r="66" spans="2:22" ht="24.95" customHeight="1">
      <c r="B66" s="396">
        <v>58</v>
      </c>
      <c r="C66" s="510" t="s">
        <v>418</v>
      </c>
      <c r="D66" s="551"/>
      <c r="E66" s="551">
        <f t="shared" si="1"/>
        <v>301090</v>
      </c>
      <c r="F66" s="551">
        <f t="shared" si="2"/>
        <v>289294</v>
      </c>
      <c r="G66" s="558"/>
      <c r="I66" s="935" t="s">
        <v>412</v>
      </c>
      <c r="J66" s="935" t="s">
        <v>26</v>
      </c>
      <c r="K66" s="936"/>
      <c r="L66" s="937" t="s">
        <v>307</v>
      </c>
      <c r="M66" s="938">
        <v>158244</v>
      </c>
      <c r="O66" s="392" t="s">
        <v>898</v>
      </c>
      <c r="P66" s="392">
        <v>289294</v>
      </c>
      <c r="R66" s="864" t="s">
        <v>418</v>
      </c>
      <c r="S66" s="865">
        <v>301090</v>
      </c>
      <c r="T66" s="549" t="s">
        <v>411</v>
      </c>
      <c r="U66" s="939">
        <v>241698</v>
      </c>
      <c r="V66" s="940" t="s">
        <v>307</v>
      </c>
    </row>
    <row r="67" spans="2:22" ht="24.95" customHeight="1">
      <c r="B67" s="396">
        <v>59</v>
      </c>
      <c r="C67" s="510" t="s">
        <v>419</v>
      </c>
      <c r="D67" s="551"/>
      <c r="E67" s="551">
        <f t="shared" si="1"/>
        <v>337247</v>
      </c>
      <c r="F67" s="551">
        <f t="shared" si="2"/>
        <v>335294</v>
      </c>
      <c r="G67" s="558"/>
      <c r="I67" s="935" t="s">
        <v>413</v>
      </c>
      <c r="J67" s="935" t="s">
        <v>26</v>
      </c>
      <c r="K67" s="936"/>
      <c r="L67" s="937" t="s">
        <v>307</v>
      </c>
      <c r="M67" s="938">
        <v>144748</v>
      </c>
      <c r="O67" s="392" t="s">
        <v>899</v>
      </c>
      <c r="P67" s="392">
        <v>335294</v>
      </c>
      <c r="R67" s="864" t="s">
        <v>419</v>
      </c>
      <c r="S67" s="865">
        <v>337247</v>
      </c>
      <c r="T67" s="549" t="s">
        <v>739</v>
      </c>
      <c r="U67" s="549" t="s">
        <v>26</v>
      </c>
      <c r="V67" s="940" t="s">
        <v>307</v>
      </c>
    </row>
    <row r="68" spans="2:22" ht="24.95" customHeight="1">
      <c r="B68" s="396">
        <v>60</v>
      </c>
      <c r="C68" s="510" t="s">
        <v>420</v>
      </c>
      <c r="D68" s="551"/>
      <c r="E68" s="551">
        <f t="shared" si="1"/>
        <v>238846</v>
      </c>
      <c r="F68" s="551">
        <f t="shared" si="2"/>
        <v>238910</v>
      </c>
      <c r="G68" s="558"/>
      <c r="I68" s="935" t="s">
        <v>741</v>
      </c>
      <c r="J68" s="935" t="s">
        <v>26</v>
      </c>
      <c r="K68" s="936"/>
      <c r="L68" s="937" t="s">
        <v>307</v>
      </c>
      <c r="M68" s="938">
        <v>144748</v>
      </c>
      <c r="O68" s="392" t="s">
        <v>900</v>
      </c>
      <c r="P68" s="392">
        <v>238910</v>
      </c>
      <c r="R68" s="864" t="s">
        <v>420</v>
      </c>
      <c r="S68" s="865">
        <v>238846</v>
      </c>
      <c r="T68" s="549" t="s">
        <v>740</v>
      </c>
      <c r="U68" s="549" t="s">
        <v>26</v>
      </c>
      <c r="V68" s="940" t="s">
        <v>307</v>
      </c>
    </row>
    <row r="69" spans="2:22" ht="24.95" customHeight="1">
      <c r="B69" s="396">
        <v>61</v>
      </c>
      <c r="C69" s="510" t="s">
        <v>421</v>
      </c>
      <c r="D69" s="551"/>
      <c r="E69" s="551">
        <f t="shared" si="1"/>
        <v>220283</v>
      </c>
      <c r="F69" s="551">
        <f t="shared" si="2"/>
        <v>215290</v>
      </c>
      <c r="G69" s="558"/>
      <c r="I69" s="935" t="s">
        <v>742</v>
      </c>
      <c r="J69" s="935" t="s">
        <v>26</v>
      </c>
      <c r="K69" s="936"/>
      <c r="L69" s="937" t="s">
        <v>307</v>
      </c>
      <c r="M69" s="938">
        <v>144748</v>
      </c>
      <c r="O69" s="392" t="s">
        <v>901</v>
      </c>
      <c r="P69" s="392">
        <v>215290</v>
      </c>
      <c r="R69" s="864" t="s">
        <v>421</v>
      </c>
      <c r="S69" s="865">
        <v>220283</v>
      </c>
      <c r="T69" s="549" t="s">
        <v>412</v>
      </c>
      <c r="U69" s="549" t="s">
        <v>26</v>
      </c>
      <c r="V69" s="940" t="s">
        <v>307</v>
      </c>
    </row>
    <row r="70" spans="2:22" ht="24.95" customHeight="1" thickBot="1">
      <c r="B70" s="396">
        <v>62</v>
      </c>
      <c r="C70" s="510" t="s">
        <v>422</v>
      </c>
      <c r="D70" s="551"/>
      <c r="E70" s="551">
        <f t="shared" si="1"/>
        <v>262679</v>
      </c>
      <c r="F70" s="551">
        <f t="shared" si="2"/>
        <v>268376</v>
      </c>
      <c r="G70" s="558"/>
      <c r="I70" s="935" t="s">
        <v>414</v>
      </c>
      <c r="J70" s="935" t="s">
        <v>26</v>
      </c>
      <c r="K70" s="936"/>
      <c r="L70" s="937" t="s">
        <v>307</v>
      </c>
      <c r="M70" s="938">
        <v>143034</v>
      </c>
      <c r="O70" s="392" t="s">
        <v>902</v>
      </c>
      <c r="P70" s="392">
        <v>268376</v>
      </c>
      <c r="R70" s="866" t="s">
        <v>422</v>
      </c>
      <c r="S70" s="867">
        <v>262679</v>
      </c>
      <c r="T70" s="549" t="s">
        <v>413</v>
      </c>
      <c r="U70" s="549" t="s">
        <v>26</v>
      </c>
      <c r="V70" s="940" t="s">
        <v>307</v>
      </c>
    </row>
    <row r="71" spans="2:22" ht="24.95" customHeight="1" thickTop="1">
      <c r="B71" s="561">
        <v>63</v>
      </c>
      <c r="C71" s="562" t="s">
        <v>423</v>
      </c>
      <c r="D71" s="551"/>
      <c r="E71" s="551">
        <f t="shared" si="1"/>
        <v>202691</v>
      </c>
      <c r="F71" s="551">
        <f t="shared" si="2"/>
        <v>205259</v>
      </c>
      <c r="G71" s="563"/>
      <c r="I71" s="935" t="s">
        <v>743</v>
      </c>
      <c r="J71" s="935" t="s">
        <v>26</v>
      </c>
      <c r="K71" s="936"/>
      <c r="L71" s="937" t="s">
        <v>307</v>
      </c>
      <c r="M71" s="938">
        <v>142201</v>
      </c>
      <c r="O71" s="392" t="s">
        <v>903</v>
      </c>
      <c r="P71" s="392">
        <v>205259</v>
      </c>
      <c r="R71" s="864" t="s">
        <v>423</v>
      </c>
      <c r="S71" s="865">
        <v>202691</v>
      </c>
      <c r="T71" s="549" t="s">
        <v>741</v>
      </c>
      <c r="U71" s="549" t="s">
        <v>26</v>
      </c>
      <c r="V71" s="940" t="s">
        <v>307</v>
      </c>
    </row>
    <row r="72" spans="2:22" ht="24.95" customHeight="1">
      <c r="B72" s="396">
        <v>64</v>
      </c>
      <c r="C72" s="510" t="s">
        <v>424</v>
      </c>
      <c r="D72" s="551"/>
      <c r="E72" s="551">
        <f t="shared" si="1"/>
        <v>212746</v>
      </c>
      <c r="F72" s="551">
        <f t="shared" si="2"/>
        <v>212746</v>
      </c>
      <c r="G72" s="558"/>
      <c r="I72" s="935" t="s">
        <v>744</v>
      </c>
      <c r="J72" s="935" t="s">
        <v>26</v>
      </c>
      <c r="K72" s="936"/>
      <c r="L72" s="937" t="s">
        <v>307</v>
      </c>
      <c r="M72" s="938">
        <v>142201</v>
      </c>
      <c r="O72" s="392" t="s">
        <v>904</v>
      </c>
      <c r="P72" s="392">
        <v>212746</v>
      </c>
      <c r="R72" s="864" t="s">
        <v>424</v>
      </c>
      <c r="S72" s="868">
        <f>P72</f>
        <v>212746</v>
      </c>
      <c r="T72" s="549" t="s">
        <v>742</v>
      </c>
      <c r="U72" s="549" t="s">
        <v>26</v>
      </c>
      <c r="V72" s="940" t="s">
        <v>307</v>
      </c>
    </row>
    <row r="73" spans="2:22" ht="24.95" customHeight="1">
      <c r="B73" s="396">
        <v>65</v>
      </c>
      <c r="C73" s="510" t="s">
        <v>425</v>
      </c>
      <c r="D73" s="551"/>
      <c r="E73" s="551">
        <f t="shared" si="1"/>
        <v>247756</v>
      </c>
      <c r="F73" s="551">
        <f t="shared" si="2"/>
        <v>244203</v>
      </c>
      <c r="G73" s="558"/>
      <c r="I73" s="935" t="s">
        <v>745</v>
      </c>
      <c r="J73" s="935" t="s">
        <v>26</v>
      </c>
      <c r="K73" s="936"/>
      <c r="L73" s="937" t="s">
        <v>307</v>
      </c>
      <c r="M73" s="938">
        <v>142201</v>
      </c>
      <c r="O73" s="392" t="s">
        <v>905</v>
      </c>
      <c r="P73" s="392">
        <v>244203</v>
      </c>
      <c r="R73" s="864" t="s">
        <v>425</v>
      </c>
      <c r="S73" s="865">
        <v>247756</v>
      </c>
      <c r="T73" s="549" t="s">
        <v>414</v>
      </c>
      <c r="U73" s="549" t="s">
        <v>26</v>
      </c>
      <c r="V73" s="940" t="s">
        <v>307</v>
      </c>
    </row>
    <row r="74" spans="2:22" ht="24.95" customHeight="1">
      <c r="B74" s="396">
        <v>66</v>
      </c>
      <c r="C74" s="510" t="s">
        <v>426</v>
      </c>
      <c r="D74" s="551"/>
      <c r="E74" s="551">
        <f t="shared" si="1"/>
        <v>358786</v>
      </c>
      <c r="F74" s="551">
        <f t="shared" si="2"/>
        <v>349464</v>
      </c>
      <c r="G74" s="558"/>
      <c r="I74" s="935" t="s">
        <v>416</v>
      </c>
      <c r="J74" s="935" t="s">
        <v>26</v>
      </c>
      <c r="K74" s="936"/>
      <c r="L74" s="937" t="s">
        <v>307</v>
      </c>
      <c r="M74" s="938">
        <v>252529</v>
      </c>
      <c r="O74" s="392" t="s">
        <v>906</v>
      </c>
      <c r="P74" s="392">
        <v>349464</v>
      </c>
      <c r="R74" s="864" t="s">
        <v>426</v>
      </c>
      <c r="S74" s="865">
        <v>358786</v>
      </c>
      <c r="T74" s="549" t="s">
        <v>743</v>
      </c>
      <c r="U74" s="549" t="s">
        <v>26</v>
      </c>
      <c r="V74" s="940" t="s">
        <v>307</v>
      </c>
    </row>
    <row r="75" spans="2:22" ht="24.95" customHeight="1">
      <c r="B75" s="396">
        <v>67</v>
      </c>
      <c r="C75" s="510" t="s">
        <v>427</v>
      </c>
      <c r="D75" s="551"/>
      <c r="E75" s="551">
        <f t="shared" ref="E75:E125" si="3">S75</f>
        <v>216404</v>
      </c>
      <c r="F75" s="551">
        <f t="shared" ref="F75:F125" si="4">P75</f>
        <v>215484</v>
      </c>
      <c r="G75" s="558"/>
      <c r="I75" s="935" t="s">
        <v>417</v>
      </c>
      <c r="J75" s="935" t="s">
        <v>26</v>
      </c>
      <c r="K75" s="936"/>
      <c r="L75" s="937" t="s">
        <v>307</v>
      </c>
      <c r="M75" s="938">
        <v>215389</v>
      </c>
      <c r="O75" s="392" t="s">
        <v>907</v>
      </c>
      <c r="P75" s="392">
        <v>215484</v>
      </c>
      <c r="R75" s="864" t="s">
        <v>427</v>
      </c>
      <c r="S75" s="865">
        <v>216404</v>
      </c>
      <c r="T75" s="549" t="s">
        <v>744</v>
      </c>
      <c r="U75" s="549" t="s">
        <v>26</v>
      </c>
      <c r="V75" s="940" t="s">
        <v>307</v>
      </c>
    </row>
    <row r="76" spans="2:22" ht="24.95" customHeight="1">
      <c r="B76" s="396">
        <v>68</v>
      </c>
      <c r="C76" s="510" t="s">
        <v>428</v>
      </c>
      <c r="D76" s="551"/>
      <c r="E76" s="551">
        <f t="shared" si="3"/>
        <v>198613</v>
      </c>
      <c r="F76" s="551">
        <f t="shared" si="4"/>
        <v>198935</v>
      </c>
      <c r="G76" s="558"/>
      <c r="I76" s="935" t="s">
        <v>418</v>
      </c>
      <c r="J76" s="935" t="s">
        <v>26</v>
      </c>
      <c r="K76" s="936"/>
      <c r="L76" s="937" t="s">
        <v>307</v>
      </c>
      <c r="M76" s="938">
        <v>229620</v>
      </c>
      <c r="O76" s="392" t="s">
        <v>908</v>
      </c>
      <c r="P76" s="392">
        <v>198935</v>
      </c>
      <c r="R76" s="864" t="s">
        <v>428</v>
      </c>
      <c r="S76" s="865">
        <v>198613</v>
      </c>
      <c r="T76" s="549" t="s">
        <v>745</v>
      </c>
      <c r="U76" s="549" t="s">
        <v>26</v>
      </c>
      <c r="V76" s="940" t="s">
        <v>307</v>
      </c>
    </row>
    <row r="77" spans="2:22" ht="24.95" customHeight="1">
      <c r="B77" s="396">
        <v>69</v>
      </c>
      <c r="C77" s="510" t="s">
        <v>429</v>
      </c>
      <c r="D77" s="551"/>
      <c r="E77" s="551">
        <f t="shared" si="3"/>
        <v>195243</v>
      </c>
      <c r="F77" s="551">
        <f t="shared" si="4"/>
        <v>192704</v>
      </c>
      <c r="G77" s="558"/>
      <c r="I77" s="935" t="s">
        <v>419</v>
      </c>
      <c r="J77" s="935" t="s">
        <v>26</v>
      </c>
      <c r="K77" s="936"/>
      <c r="L77" s="937" t="s">
        <v>307</v>
      </c>
      <c r="M77" s="938">
        <v>242150</v>
      </c>
      <c r="O77" s="392" t="s">
        <v>909</v>
      </c>
      <c r="P77" s="392">
        <v>192704</v>
      </c>
      <c r="R77" s="864" t="s">
        <v>429</v>
      </c>
      <c r="S77" s="865">
        <v>195243</v>
      </c>
      <c r="T77" s="549" t="s">
        <v>416</v>
      </c>
      <c r="U77" s="549" t="s">
        <v>26</v>
      </c>
      <c r="V77" s="940" t="s">
        <v>307</v>
      </c>
    </row>
    <row r="78" spans="2:22" ht="24.95" customHeight="1">
      <c r="B78" s="396">
        <v>70</v>
      </c>
      <c r="C78" s="510" t="s">
        <v>430</v>
      </c>
      <c r="D78" s="551"/>
      <c r="E78" s="551">
        <f t="shared" si="3"/>
        <v>175633</v>
      </c>
      <c r="F78" s="551">
        <f t="shared" si="4"/>
        <v>173658</v>
      </c>
      <c r="G78" s="558"/>
      <c r="I78" s="935" t="s">
        <v>420</v>
      </c>
      <c r="J78" s="935" t="s">
        <v>26</v>
      </c>
      <c r="K78" s="936"/>
      <c r="L78" s="937" t="s">
        <v>307</v>
      </c>
      <c r="M78" s="938">
        <v>204705</v>
      </c>
      <c r="O78" s="392" t="s">
        <v>910</v>
      </c>
      <c r="P78" s="392">
        <v>173658</v>
      </c>
      <c r="R78" s="864" t="s">
        <v>430</v>
      </c>
      <c r="S78" s="865">
        <v>175633</v>
      </c>
      <c r="T78" s="550" t="s">
        <v>417</v>
      </c>
      <c r="U78" s="550" t="s">
        <v>26</v>
      </c>
      <c r="V78" s="946" t="s">
        <v>307</v>
      </c>
    </row>
    <row r="79" spans="2:22" ht="24.95" customHeight="1">
      <c r="B79" s="396">
        <v>71</v>
      </c>
      <c r="C79" s="510" t="s">
        <v>431</v>
      </c>
      <c r="D79" s="551"/>
      <c r="E79" s="551">
        <f t="shared" si="3"/>
        <v>147438</v>
      </c>
      <c r="F79" s="551">
        <f t="shared" si="4"/>
        <v>146440</v>
      </c>
      <c r="G79" s="558"/>
      <c r="I79" s="935" t="s">
        <v>421</v>
      </c>
      <c r="J79" s="935" t="s">
        <v>26</v>
      </c>
      <c r="K79" s="936"/>
      <c r="L79" s="937" t="s">
        <v>307</v>
      </c>
      <c r="M79" s="938">
        <v>170378</v>
      </c>
      <c r="O79" s="392" t="s">
        <v>911</v>
      </c>
      <c r="P79" s="392">
        <v>146440</v>
      </c>
      <c r="R79" s="864" t="s">
        <v>431</v>
      </c>
      <c r="S79" s="865">
        <v>147438</v>
      </c>
      <c r="T79" s="549" t="s">
        <v>418</v>
      </c>
      <c r="U79" s="549" t="s">
        <v>26</v>
      </c>
      <c r="V79" s="940" t="s">
        <v>307</v>
      </c>
    </row>
    <row r="80" spans="2:22" ht="24.95" customHeight="1">
      <c r="B80" s="396">
        <v>72</v>
      </c>
      <c r="C80" s="510" t="s">
        <v>432</v>
      </c>
      <c r="D80" s="551"/>
      <c r="E80" s="551">
        <f t="shared" si="3"/>
        <v>274286</v>
      </c>
      <c r="F80" s="551">
        <f t="shared" si="4"/>
        <v>256260</v>
      </c>
      <c r="G80" s="558"/>
      <c r="I80" s="935" t="s">
        <v>422</v>
      </c>
      <c r="J80" s="935" t="s">
        <v>26</v>
      </c>
      <c r="K80" s="936"/>
      <c r="L80" s="937" t="s">
        <v>307</v>
      </c>
      <c r="M80" s="938">
        <v>266554</v>
      </c>
      <c r="O80" s="392" t="s">
        <v>912</v>
      </c>
      <c r="P80" s="392">
        <v>256260</v>
      </c>
      <c r="R80" s="864" t="s">
        <v>432</v>
      </c>
      <c r="S80" s="865">
        <v>274286</v>
      </c>
      <c r="T80" s="549" t="s">
        <v>419</v>
      </c>
      <c r="U80" s="549" t="s">
        <v>26</v>
      </c>
      <c r="V80" s="940" t="s">
        <v>307</v>
      </c>
    </row>
    <row r="81" spans="2:22" ht="24.95" customHeight="1">
      <c r="B81" s="396">
        <v>73</v>
      </c>
      <c r="C81" s="510" t="s">
        <v>433</v>
      </c>
      <c r="D81" s="551"/>
      <c r="E81" s="551">
        <f t="shared" si="3"/>
        <v>242724</v>
      </c>
      <c r="F81" s="551">
        <f t="shared" si="4"/>
        <v>234723</v>
      </c>
      <c r="G81" s="558"/>
      <c r="I81" s="935" t="s">
        <v>423</v>
      </c>
      <c r="J81" s="935" t="s">
        <v>26</v>
      </c>
      <c r="K81" s="936"/>
      <c r="L81" s="937" t="s">
        <v>307</v>
      </c>
      <c r="M81" s="938">
        <v>179826</v>
      </c>
      <c r="O81" s="392" t="s">
        <v>913</v>
      </c>
      <c r="P81" s="392">
        <v>234723</v>
      </c>
      <c r="R81" s="864" t="s">
        <v>433</v>
      </c>
      <c r="S81" s="865">
        <v>242724</v>
      </c>
      <c r="T81" s="549" t="s">
        <v>420</v>
      </c>
      <c r="U81" s="549" t="s">
        <v>26</v>
      </c>
      <c r="V81" s="940" t="s">
        <v>307</v>
      </c>
    </row>
    <row r="82" spans="2:22" ht="24.95" customHeight="1">
      <c r="B82" s="396">
        <v>74</v>
      </c>
      <c r="C82" s="510" t="s">
        <v>434</v>
      </c>
      <c r="D82" s="551"/>
      <c r="E82" s="551">
        <f t="shared" si="3"/>
        <v>180875</v>
      </c>
      <c r="F82" s="551">
        <f t="shared" si="4"/>
        <v>185830</v>
      </c>
      <c r="G82" s="558"/>
      <c r="I82" s="935" t="s">
        <v>424</v>
      </c>
      <c r="J82" s="935" t="s">
        <v>26</v>
      </c>
      <c r="K82" s="936"/>
      <c r="L82" s="937" t="s">
        <v>307</v>
      </c>
      <c r="M82" s="938">
        <v>168365</v>
      </c>
      <c r="O82" s="392" t="s">
        <v>914</v>
      </c>
      <c r="P82" s="392">
        <v>185830</v>
      </c>
      <c r="R82" s="864" t="s">
        <v>434</v>
      </c>
      <c r="S82" s="865">
        <v>180875</v>
      </c>
      <c r="T82" s="549" t="s">
        <v>421</v>
      </c>
      <c r="U82" s="549" t="s">
        <v>26</v>
      </c>
      <c r="V82" s="940" t="s">
        <v>307</v>
      </c>
    </row>
    <row r="83" spans="2:22" ht="24.95" customHeight="1">
      <c r="B83" s="396">
        <v>75</v>
      </c>
      <c r="C83" s="510" t="s">
        <v>435</v>
      </c>
      <c r="D83" s="551"/>
      <c r="E83" s="551">
        <f t="shared" si="3"/>
        <v>273539</v>
      </c>
      <c r="F83" s="551">
        <f t="shared" si="4"/>
        <v>272860</v>
      </c>
      <c r="G83" s="558"/>
      <c r="I83" s="935" t="s">
        <v>425</v>
      </c>
      <c r="J83" s="935" t="s">
        <v>26</v>
      </c>
      <c r="K83" s="936"/>
      <c r="L83" s="937" t="s">
        <v>307</v>
      </c>
      <c r="M83" s="938">
        <v>229121</v>
      </c>
      <c r="O83" s="392" t="s">
        <v>915</v>
      </c>
      <c r="P83" s="392">
        <v>272860</v>
      </c>
      <c r="R83" s="864" t="s">
        <v>435</v>
      </c>
      <c r="S83" s="865">
        <v>273539</v>
      </c>
      <c r="T83" s="549" t="s">
        <v>422</v>
      </c>
      <c r="U83" s="549" t="s">
        <v>26</v>
      </c>
      <c r="V83" s="940" t="s">
        <v>307</v>
      </c>
    </row>
    <row r="84" spans="2:22" ht="24.95" customHeight="1">
      <c r="B84" s="396">
        <v>76</v>
      </c>
      <c r="C84" s="510" t="s">
        <v>436</v>
      </c>
      <c r="D84" s="551"/>
      <c r="E84" s="551">
        <f t="shared" si="3"/>
        <v>439248</v>
      </c>
      <c r="F84" s="551">
        <f t="shared" si="4"/>
        <v>414989</v>
      </c>
      <c r="G84" s="558"/>
      <c r="I84" s="935" t="s">
        <v>426</v>
      </c>
      <c r="J84" s="935" t="s">
        <v>26</v>
      </c>
      <c r="K84" s="936"/>
      <c r="L84" s="937" t="s">
        <v>307</v>
      </c>
      <c r="M84" s="938">
        <v>260000</v>
      </c>
      <c r="O84" s="392" t="s">
        <v>916</v>
      </c>
      <c r="P84" s="392">
        <v>414989</v>
      </c>
      <c r="R84" s="864" t="s">
        <v>436</v>
      </c>
      <c r="S84" s="865">
        <v>439248</v>
      </c>
      <c r="T84" s="549" t="s">
        <v>26</v>
      </c>
      <c r="U84" s="549" t="s">
        <v>26</v>
      </c>
      <c r="V84" s="940" t="s">
        <v>26</v>
      </c>
    </row>
    <row r="85" spans="2:22" ht="24.95" customHeight="1">
      <c r="B85" s="396">
        <v>77</v>
      </c>
      <c r="C85" s="510" t="s">
        <v>437</v>
      </c>
      <c r="D85" s="551"/>
      <c r="E85" s="551">
        <f t="shared" si="3"/>
        <v>372997</v>
      </c>
      <c r="F85" s="551">
        <f t="shared" si="4"/>
        <v>354400</v>
      </c>
      <c r="G85" s="558"/>
      <c r="I85" s="935" t="s">
        <v>427</v>
      </c>
      <c r="J85" s="935" t="s">
        <v>26</v>
      </c>
      <c r="K85" s="936"/>
      <c r="L85" s="937" t="s">
        <v>307</v>
      </c>
      <c r="M85" s="938">
        <v>211907</v>
      </c>
      <c r="O85" s="392" t="s">
        <v>917</v>
      </c>
      <c r="P85" s="392">
        <v>354400</v>
      </c>
      <c r="R85" s="864" t="s">
        <v>437</v>
      </c>
      <c r="S85" s="865">
        <v>372997</v>
      </c>
      <c r="T85" s="549" t="s">
        <v>423</v>
      </c>
      <c r="U85" s="549" t="s">
        <v>26</v>
      </c>
      <c r="V85" s="940" t="s">
        <v>307</v>
      </c>
    </row>
    <row r="86" spans="2:22" ht="24.95" customHeight="1">
      <c r="B86" s="397">
        <v>78</v>
      </c>
      <c r="C86" s="512" t="s">
        <v>438</v>
      </c>
      <c r="D86" s="551"/>
      <c r="E86" s="551">
        <f t="shared" si="3"/>
        <v>303632</v>
      </c>
      <c r="F86" s="551">
        <f t="shared" si="4"/>
        <v>301374</v>
      </c>
      <c r="G86" s="559"/>
      <c r="I86" s="935" t="s">
        <v>428</v>
      </c>
      <c r="J86" s="935" t="s">
        <v>26</v>
      </c>
      <c r="K86" s="936"/>
      <c r="L86" s="937" t="s">
        <v>307</v>
      </c>
      <c r="M86" s="938">
        <v>175338</v>
      </c>
      <c r="O86" s="392" t="s">
        <v>918</v>
      </c>
      <c r="P86" s="392">
        <v>301374</v>
      </c>
      <c r="R86" s="864" t="s">
        <v>438</v>
      </c>
      <c r="S86" s="865">
        <v>303632</v>
      </c>
      <c r="T86" s="549" t="s">
        <v>424</v>
      </c>
      <c r="U86" s="549" t="s">
        <v>26</v>
      </c>
      <c r="V86" s="940" t="s">
        <v>307</v>
      </c>
    </row>
    <row r="87" spans="2:22" ht="24.95" customHeight="1">
      <c r="B87" s="555">
        <v>79</v>
      </c>
      <c r="C87" s="556" t="s">
        <v>439</v>
      </c>
      <c r="D87" s="551"/>
      <c r="E87" s="551">
        <f t="shared" si="3"/>
        <v>637453</v>
      </c>
      <c r="F87" s="551">
        <f t="shared" si="4"/>
        <v>621630</v>
      </c>
      <c r="G87" s="557"/>
      <c r="I87" s="935" t="s">
        <v>429</v>
      </c>
      <c r="J87" s="935" t="s">
        <v>26</v>
      </c>
      <c r="K87" s="936"/>
      <c r="L87" s="937" t="s">
        <v>307</v>
      </c>
      <c r="M87" s="938">
        <v>171650</v>
      </c>
      <c r="O87" s="392" t="s">
        <v>919</v>
      </c>
      <c r="P87" s="392">
        <v>621630</v>
      </c>
      <c r="R87" s="864" t="s">
        <v>439</v>
      </c>
      <c r="S87" s="865">
        <v>637453</v>
      </c>
      <c r="T87" s="549" t="s">
        <v>425</v>
      </c>
      <c r="U87" s="549" t="s">
        <v>26</v>
      </c>
      <c r="V87" s="940" t="s">
        <v>307</v>
      </c>
    </row>
    <row r="88" spans="2:22" ht="24.95" customHeight="1">
      <c r="B88" s="396">
        <v>80</v>
      </c>
      <c r="C88" s="510" t="s">
        <v>440</v>
      </c>
      <c r="D88" s="551"/>
      <c r="E88" s="551">
        <f t="shared" si="3"/>
        <v>673714</v>
      </c>
      <c r="F88" s="551">
        <f t="shared" si="4"/>
        <v>652757</v>
      </c>
      <c r="G88" s="558"/>
      <c r="I88" s="935" t="s">
        <v>430</v>
      </c>
      <c r="J88" s="935" t="s">
        <v>26</v>
      </c>
      <c r="K88" s="936"/>
      <c r="L88" s="937" t="s">
        <v>307</v>
      </c>
      <c r="M88" s="938">
        <v>157863</v>
      </c>
      <c r="O88" s="392" t="s">
        <v>920</v>
      </c>
      <c r="P88" s="392">
        <v>652757</v>
      </c>
      <c r="R88" s="869" t="s">
        <v>440</v>
      </c>
      <c r="S88" s="865">
        <v>673714</v>
      </c>
      <c r="T88" s="549" t="s">
        <v>426</v>
      </c>
      <c r="U88" s="549" t="s">
        <v>26</v>
      </c>
      <c r="V88" s="940" t="s">
        <v>307</v>
      </c>
    </row>
    <row r="89" spans="2:22" ht="24.95" customHeight="1">
      <c r="B89" s="396">
        <v>81</v>
      </c>
      <c r="C89" s="510" t="s">
        <v>441</v>
      </c>
      <c r="D89" s="551"/>
      <c r="E89" s="551">
        <f t="shared" si="3"/>
        <v>413173</v>
      </c>
      <c r="F89" s="551">
        <f t="shared" si="4"/>
        <v>402995</v>
      </c>
      <c r="G89" s="558"/>
      <c r="I89" s="935" t="s">
        <v>431</v>
      </c>
      <c r="J89" s="935" t="s">
        <v>26</v>
      </c>
      <c r="K89" s="936"/>
      <c r="L89" s="937" t="s">
        <v>307</v>
      </c>
      <c r="M89" s="938">
        <v>132897</v>
      </c>
      <c r="O89" s="392" t="s">
        <v>921</v>
      </c>
      <c r="P89" s="392">
        <v>402995</v>
      </c>
      <c r="R89" s="864" t="s">
        <v>441</v>
      </c>
      <c r="S89" s="865">
        <v>413173</v>
      </c>
      <c r="T89" s="549" t="s">
        <v>427</v>
      </c>
      <c r="U89" s="549" t="s">
        <v>26</v>
      </c>
      <c r="V89" s="940" t="s">
        <v>307</v>
      </c>
    </row>
    <row r="90" spans="2:22" ht="24.95" customHeight="1">
      <c r="B90" s="396">
        <v>82</v>
      </c>
      <c r="C90" s="510" t="s">
        <v>442</v>
      </c>
      <c r="D90" s="551"/>
      <c r="E90" s="551">
        <f t="shared" si="3"/>
        <v>560837</v>
      </c>
      <c r="F90" s="551">
        <f t="shared" si="4"/>
        <v>537271</v>
      </c>
      <c r="G90" s="558"/>
      <c r="I90" s="935" t="s">
        <v>432</v>
      </c>
      <c r="J90" s="935" t="s">
        <v>26</v>
      </c>
      <c r="K90" s="936"/>
      <c r="L90" s="937" t="s">
        <v>307</v>
      </c>
      <c r="M90" s="938">
        <v>243896</v>
      </c>
      <c r="O90" s="392" t="s">
        <v>922</v>
      </c>
      <c r="P90" s="392">
        <v>537271</v>
      </c>
      <c r="R90" s="864" t="s">
        <v>442</v>
      </c>
      <c r="S90" s="865">
        <v>560837</v>
      </c>
      <c r="T90" s="549" t="s">
        <v>428</v>
      </c>
      <c r="U90" s="549" t="s">
        <v>26</v>
      </c>
      <c r="V90" s="940" t="s">
        <v>307</v>
      </c>
    </row>
    <row r="91" spans="2:22" ht="24.95" customHeight="1">
      <c r="B91" s="396">
        <v>83</v>
      </c>
      <c r="C91" s="510" t="s">
        <v>443</v>
      </c>
      <c r="D91" s="551"/>
      <c r="E91" s="551">
        <f t="shared" si="3"/>
        <v>271800</v>
      </c>
      <c r="F91" s="551">
        <f t="shared" si="4"/>
        <v>262536</v>
      </c>
      <c r="G91" s="558"/>
      <c r="I91" s="941" t="s">
        <v>433</v>
      </c>
      <c r="J91" s="941" t="s">
        <v>26</v>
      </c>
      <c r="K91" s="942"/>
      <c r="L91" s="943" t="s">
        <v>307</v>
      </c>
      <c r="M91" s="944">
        <v>210073</v>
      </c>
      <c r="O91" s="392" t="s">
        <v>923</v>
      </c>
      <c r="P91" s="392">
        <v>262536</v>
      </c>
      <c r="R91" s="864" t="s">
        <v>443</v>
      </c>
      <c r="S91" s="865">
        <v>271800</v>
      </c>
      <c r="T91" s="549" t="s">
        <v>429</v>
      </c>
      <c r="U91" s="549" t="s">
        <v>26</v>
      </c>
      <c r="V91" s="940" t="s">
        <v>307</v>
      </c>
    </row>
    <row r="92" spans="2:22" ht="24.95" customHeight="1">
      <c r="B92" s="396">
        <v>84</v>
      </c>
      <c r="C92" s="510" t="s">
        <v>444</v>
      </c>
      <c r="D92" s="551"/>
      <c r="E92" s="551">
        <f t="shared" si="3"/>
        <v>318902</v>
      </c>
      <c r="F92" s="551">
        <f t="shared" si="4"/>
        <v>310890</v>
      </c>
      <c r="G92" s="558"/>
      <c r="I92" s="935" t="s">
        <v>434</v>
      </c>
      <c r="J92" s="935" t="s">
        <v>26</v>
      </c>
      <c r="K92" s="936"/>
      <c r="L92" s="937" t="s">
        <v>307</v>
      </c>
      <c r="M92" s="938">
        <v>176698</v>
      </c>
      <c r="O92" s="392" t="s">
        <v>924</v>
      </c>
      <c r="P92" s="392">
        <v>310890</v>
      </c>
      <c r="R92" s="864" t="s">
        <v>444</v>
      </c>
      <c r="S92" s="865">
        <v>318902</v>
      </c>
      <c r="T92" s="549" t="s">
        <v>430</v>
      </c>
      <c r="U92" s="549" t="s">
        <v>26</v>
      </c>
      <c r="V92" s="940" t="s">
        <v>307</v>
      </c>
    </row>
    <row r="93" spans="2:22" ht="24.95" customHeight="1">
      <c r="B93" s="396">
        <v>85</v>
      </c>
      <c r="C93" s="510" t="s">
        <v>445</v>
      </c>
      <c r="D93" s="551"/>
      <c r="E93" s="551">
        <f t="shared" si="3"/>
        <v>305348</v>
      </c>
      <c r="F93" s="551">
        <f t="shared" si="4"/>
        <v>302209</v>
      </c>
      <c r="G93" s="558"/>
      <c r="I93" s="935" t="s">
        <v>435</v>
      </c>
      <c r="J93" s="935" t="s">
        <v>26</v>
      </c>
      <c r="K93" s="936"/>
      <c r="L93" s="937" t="s">
        <v>307</v>
      </c>
      <c r="M93" s="938">
        <v>239716</v>
      </c>
      <c r="O93" s="392" t="s">
        <v>925</v>
      </c>
      <c r="P93" s="392">
        <v>302209</v>
      </c>
      <c r="R93" s="864" t="s">
        <v>445</v>
      </c>
      <c r="S93" s="865">
        <v>305348</v>
      </c>
      <c r="T93" s="549" t="s">
        <v>431</v>
      </c>
      <c r="U93" s="549" t="s">
        <v>26</v>
      </c>
      <c r="V93" s="940" t="s">
        <v>307</v>
      </c>
    </row>
    <row r="94" spans="2:22" ht="24.95" customHeight="1">
      <c r="B94" s="561">
        <v>86</v>
      </c>
      <c r="C94" s="562" t="s">
        <v>446</v>
      </c>
      <c r="D94" s="551"/>
      <c r="E94" s="551">
        <f t="shared" si="3"/>
        <v>283607</v>
      </c>
      <c r="F94" s="551">
        <f t="shared" si="4"/>
        <v>275107</v>
      </c>
      <c r="G94" s="563"/>
      <c r="I94" s="935" t="s">
        <v>436</v>
      </c>
      <c r="J94" s="935" t="s">
        <v>26</v>
      </c>
      <c r="K94" s="936"/>
      <c r="L94" s="937" t="s">
        <v>307</v>
      </c>
      <c r="M94" s="938">
        <v>354829</v>
      </c>
      <c r="O94" s="392" t="s">
        <v>926</v>
      </c>
      <c r="P94" s="392">
        <v>275107</v>
      </c>
      <c r="R94" s="864" t="s">
        <v>446</v>
      </c>
      <c r="S94" s="865">
        <v>283607</v>
      </c>
      <c r="T94" s="549" t="s">
        <v>432</v>
      </c>
      <c r="U94" s="549" t="s">
        <v>26</v>
      </c>
      <c r="V94" s="940" t="s">
        <v>307</v>
      </c>
    </row>
    <row r="95" spans="2:22" ht="24.95" customHeight="1">
      <c r="B95" s="396">
        <v>87</v>
      </c>
      <c r="C95" s="510" t="s">
        <v>447</v>
      </c>
      <c r="D95" s="551"/>
      <c r="E95" s="551">
        <f t="shared" si="3"/>
        <v>314787</v>
      </c>
      <c r="F95" s="551">
        <f t="shared" si="4"/>
        <v>305050</v>
      </c>
      <c r="G95" s="558"/>
      <c r="I95" s="935" t="s">
        <v>437</v>
      </c>
      <c r="J95" s="935" t="s">
        <v>26</v>
      </c>
      <c r="K95" s="936"/>
      <c r="L95" s="937" t="s">
        <v>307</v>
      </c>
      <c r="M95" s="938">
        <v>300453</v>
      </c>
      <c r="O95" s="392" t="s">
        <v>927</v>
      </c>
      <c r="P95" s="392">
        <v>305050</v>
      </c>
      <c r="R95" s="864" t="s">
        <v>447</v>
      </c>
      <c r="S95" s="865">
        <v>314787</v>
      </c>
      <c r="T95" s="549" t="s">
        <v>433</v>
      </c>
      <c r="U95" s="549" t="s">
        <v>26</v>
      </c>
      <c r="V95" s="940" t="s">
        <v>307</v>
      </c>
    </row>
    <row r="96" spans="2:22" ht="24.95" customHeight="1">
      <c r="B96" s="396">
        <v>88</v>
      </c>
      <c r="C96" s="510" t="s">
        <v>448</v>
      </c>
      <c r="D96" s="551"/>
      <c r="E96" s="551">
        <f t="shared" si="3"/>
        <v>407342</v>
      </c>
      <c r="F96" s="551">
        <f t="shared" si="4"/>
        <v>397952</v>
      </c>
      <c r="G96" s="558"/>
      <c r="I96" s="935" t="s">
        <v>438</v>
      </c>
      <c r="J96" s="935" t="s">
        <v>26</v>
      </c>
      <c r="K96" s="936"/>
      <c r="L96" s="937" t="s">
        <v>307</v>
      </c>
      <c r="M96" s="938">
        <v>237385</v>
      </c>
      <c r="O96" s="392" t="s">
        <v>928</v>
      </c>
      <c r="P96" s="392">
        <v>397952</v>
      </c>
      <c r="R96" s="864" t="s">
        <v>448</v>
      </c>
      <c r="S96" s="865">
        <v>407342</v>
      </c>
      <c r="T96" s="549" t="s">
        <v>434</v>
      </c>
      <c r="U96" s="549" t="s">
        <v>26</v>
      </c>
      <c r="V96" s="940" t="s">
        <v>307</v>
      </c>
    </row>
    <row r="97" spans="2:22" ht="24.95" customHeight="1">
      <c r="B97" s="396">
        <v>89</v>
      </c>
      <c r="C97" s="510" t="s">
        <v>449</v>
      </c>
      <c r="D97" s="551"/>
      <c r="E97" s="551">
        <f t="shared" si="3"/>
        <v>440868</v>
      </c>
      <c r="F97" s="551">
        <f t="shared" si="4"/>
        <v>423830</v>
      </c>
      <c r="G97" s="558"/>
      <c r="I97" s="935" t="s">
        <v>439</v>
      </c>
      <c r="J97" s="935" t="s">
        <v>26</v>
      </c>
      <c r="K97" s="936"/>
      <c r="L97" s="937" t="s">
        <v>307</v>
      </c>
      <c r="M97" s="938">
        <v>436350</v>
      </c>
      <c r="O97" s="392" t="s">
        <v>929</v>
      </c>
      <c r="P97" s="392">
        <v>423830</v>
      </c>
      <c r="R97" s="864" t="s">
        <v>449</v>
      </c>
      <c r="S97" s="865">
        <v>440868</v>
      </c>
      <c r="T97" s="549" t="s">
        <v>435</v>
      </c>
      <c r="U97" s="549" t="s">
        <v>26</v>
      </c>
      <c r="V97" s="940" t="s">
        <v>307</v>
      </c>
    </row>
    <row r="98" spans="2:22" ht="24.95" customHeight="1">
      <c r="B98" s="396">
        <v>90</v>
      </c>
      <c r="C98" s="510" t="s">
        <v>450</v>
      </c>
      <c r="D98" s="551"/>
      <c r="E98" s="551">
        <f t="shared" si="3"/>
        <v>354977</v>
      </c>
      <c r="F98" s="551">
        <f t="shared" si="4"/>
        <v>347927</v>
      </c>
      <c r="G98" s="558"/>
      <c r="I98" s="935" t="s">
        <v>440</v>
      </c>
      <c r="J98" s="935" t="s">
        <v>26</v>
      </c>
      <c r="K98" s="936"/>
      <c r="L98" s="937" t="s">
        <v>307</v>
      </c>
      <c r="M98" s="938">
        <v>465125</v>
      </c>
      <c r="O98" s="392" t="s">
        <v>930</v>
      </c>
      <c r="P98" s="392">
        <v>347927</v>
      </c>
      <c r="R98" s="864" t="s">
        <v>450</v>
      </c>
      <c r="S98" s="865">
        <v>354977</v>
      </c>
      <c r="T98" s="549" t="s">
        <v>436</v>
      </c>
      <c r="U98" s="549" t="s">
        <v>26</v>
      </c>
      <c r="V98" s="940" t="s">
        <v>307</v>
      </c>
    </row>
    <row r="99" spans="2:22" ht="24.95" customHeight="1">
      <c r="B99" s="396">
        <v>91</v>
      </c>
      <c r="C99" s="510" t="s">
        <v>451</v>
      </c>
      <c r="D99" s="551"/>
      <c r="E99" s="551">
        <f t="shared" si="3"/>
        <v>204762</v>
      </c>
      <c r="F99" s="551">
        <f t="shared" si="4"/>
        <v>203469</v>
      </c>
      <c r="G99" s="558"/>
      <c r="I99" s="935" t="s">
        <v>441</v>
      </c>
      <c r="J99" s="935" t="s">
        <v>26</v>
      </c>
      <c r="K99" s="936"/>
      <c r="L99" s="937" t="s">
        <v>307</v>
      </c>
      <c r="M99" s="938">
        <v>334072</v>
      </c>
      <c r="O99" s="392" t="s">
        <v>931</v>
      </c>
      <c r="P99" s="392">
        <v>203469</v>
      </c>
      <c r="R99" s="864" t="s">
        <v>451</v>
      </c>
      <c r="S99" s="865">
        <v>204762</v>
      </c>
      <c r="T99" s="549" t="s">
        <v>437</v>
      </c>
      <c r="U99" s="549" t="s">
        <v>26</v>
      </c>
      <c r="V99" s="940" t="s">
        <v>307</v>
      </c>
    </row>
    <row r="100" spans="2:22" ht="24.95" customHeight="1">
      <c r="B100" s="396">
        <v>92</v>
      </c>
      <c r="C100" s="510" t="s">
        <v>452</v>
      </c>
      <c r="D100" s="551"/>
      <c r="E100" s="551">
        <f t="shared" si="3"/>
        <v>467653</v>
      </c>
      <c r="F100" s="551">
        <f t="shared" si="4"/>
        <v>455593</v>
      </c>
      <c r="G100" s="558"/>
      <c r="I100" s="935" t="s">
        <v>442</v>
      </c>
      <c r="J100" s="935" t="s">
        <v>26</v>
      </c>
      <c r="K100" s="936"/>
      <c r="L100" s="937" t="s">
        <v>307</v>
      </c>
      <c r="M100" s="938">
        <v>440180</v>
      </c>
      <c r="O100" s="392" t="s">
        <v>932</v>
      </c>
      <c r="P100" s="392">
        <v>455593</v>
      </c>
      <c r="R100" s="864" t="s">
        <v>452</v>
      </c>
      <c r="S100" s="865">
        <v>467653</v>
      </c>
      <c r="T100" s="549" t="s">
        <v>438</v>
      </c>
      <c r="U100" s="549" t="s">
        <v>26</v>
      </c>
      <c r="V100" s="940" t="s">
        <v>307</v>
      </c>
    </row>
    <row r="101" spans="2:22" ht="24.95" customHeight="1">
      <c r="B101" s="396">
        <v>93</v>
      </c>
      <c r="C101" s="511" t="s">
        <v>453</v>
      </c>
      <c r="D101" s="551"/>
      <c r="E101" s="551">
        <f t="shared" si="3"/>
        <v>390048</v>
      </c>
      <c r="F101" s="551">
        <f t="shared" si="4"/>
        <v>381052</v>
      </c>
      <c r="G101" s="558"/>
      <c r="I101" s="935" t="s">
        <v>443</v>
      </c>
      <c r="J101" s="935" t="s">
        <v>26</v>
      </c>
      <c r="K101" s="936"/>
      <c r="L101" s="937" t="s">
        <v>307</v>
      </c>
      <c r="M101" s="938">
        <v>216865</v>
      </c>
      <c r="O101" s="392" t="s">
        <v>933</v>
      </c>
      <c r="P101" s="392">
        <v>381052</v>
      </c>
      <c r="R101" s="870" t="s">
        <v>1125</v>
      </c>
      <c r="S101" s="865">
        <v>390048</v>
      </c>
      <c r="T101" s="549" t="s">
        <v>439</v>
      </c>
      <c r="U101" s="549" t="s">
        <v>26</v>
      </c>
      <c r="V101" s="940" t="s">
        <v>307</v>
      </c>
    </row>
    <row r="102" spans="2:22" ht="24.95" customHeight="1" thickBot="1">
      <c r="B102" s="396">
        <v>94</v>
      </c>
      <c r="C102" s="511" t="s">
        <v>454</v>
      </c>
      <c r="D102" s="551"/>
      <c r="E102" s="551">
        <f t="shared" si="3"/>
        <v>446000</v>
      </c>
      <c r="F102" s="551">
        <f t="shared" si="4"/>
        <v>444532</v>
      </c>
      <c r="G102" s="558"/>
      <c r="I102" s="935" t="s">
        <v>746</v>
      </c>
      <c r="J102" s="935" t="s">
        <v>26</v>
      </c>
      <c r="K102" s="936"/>
      <c r="L102" s="937" t="s">
        <v>307</v>
      </c>
      <c r="M102" s="938">
        <v>223793</v>
      </c>
      <c r="O102" s="392" t="s">
        <v>934</v>
      </c>
      <c r="P102" s="392">
        <v>444532</v>
      </c>
      <c r="R102" s="871" t="s">
        <v>1126</v>
      </c>
      <c r="S102" s="867">
        <v>446000</v>
      </c>
      <c r="T102" s="549" t="s">
        <v>440</v>
      </c>
      <c r="U102" s="549" t="s">
        <v>26</v>
      </c>
      <c r="V102" s="940" t="s">
        <v>307</v>
      </c>
    </row>
    <row r="103" spans="2:22" ht="24.95" customHeight="1" thickTop="1">
      <c r="B103" s="396">
        <v>95</v>
      </c>
      <c r="C103" s="510" t="s">
        <v>455</v>
      </c>
      <c r="D103" s="551"/>
      <c r="E103" s="551">
        <f t="shared" si="3"/>
        <v>506030</v>
      </c>
      <c r="F103" s="551">
        <f t="shared" si="4"/>
        <v>506030</v>
      </c>
      <c r="G103" s="558"/>
      <c r="I103" s="935" t="s">
        <v>445</v>
      </c>
      <c r="J103" s="935" t="s">
        <v>26</v>
      </c>
      <c r="K103" s="936"/>
      <c r="L103" s="937" t="s">
        <v>307</v>
      </c>
      <c r="M103" s="938">
        <v>259555</v>
      </c>
      <c r="O103" s="392" t="s">
        <v>935</v>
      </c>
      <c r="P103" s="392">
        <v>506030</v>
      </c>
      <c r="R103" s="864" t="s">
        <v>455</v>
      </c>
      <c r="S103" s="872">
        <f>P103</f>
        <v>506030</v>
      </c>
      <c r="T103" s="549" t="s">
        <v>441</v>
      </c>
      <c r="U103" s="549" t="s">
        <v>26</v>
      </c>
      <c r="V103" s="940" t="s">
        <v>307</v>
      </c>
    </row>
    <row r="104" spans="2:22" ht="24.95" customHeight="1">
      <c r="B104" s="396">
        <v>96</v>
      </c>
      <c r="C104" s="510" t="s">
        <v>456</v>
      </c>
      <c r="D104" s="551"/>
      <c r="E104" s="551">
        <f t="shared" si="3"/>
        <v>316338</v>
      </c>
      <c r="F104" s="551">
        <f t="shared" si="4"/>
        <v>316338</v>
      </c>
      <c r="G104" s="560"/>
      <c r="I104" s="935" t="s">
        <v>446</v>
      </c>
      <c r="J104" s="935" t="s">
        <v>26</v>
      </c>
      <c r="K104" s="936"/>
      <c r="L104" s="937" t="s">
        <v>307</v>
      </c>
      <c r="M104" s="938">
        <v>219422</v>
      </c>
      <c r="O104" s="392" t="s">
        <v>936</v>
      </c>
      <c r="P104" s="392">
        <v>316338</v>
      </c>
      <c r="R104" s="864" t="s">
        <v>456</v>
      </c>
      <c r="S104" s="872">
        <f>P104</f>
        <v>316338</v>
      </c>
      <c r="T104" s="549" t="s">
        <v>442</v>
      </c>
      <c r="U104" s="549" t="s">
        <v>26</v>
      </c>
      <c r="V104" s="940" t="s">
        <v>307</v>
      </c>
    </row>
    <row r="105" spans="2:22" ht="24.95" customHeight="1">
      <c r="B105" s="396">
        <v>97</v>
      </c>
      <c r="C105" s="510" t="s">
        <v>457</v>
      </c>
      <c r="D105" s="551"/>
      <c r="E105" s="551">
        <f t="shared" si="3"/>
        <v>350828</v>
      </c>
      <c r="F105" s="551">
        <f t="shared" si="4"/>
        <v>341397</v>
      </c>
      <c r="G105" s="558"/>
      <c r="I105" s="935" t="s">
        <v>447</v>
      </c>
      <c r="J105" s="935" t="s">
        <v>26</v>
      </c>
      <c r="K105" s="936"/>
      <c r="L105" s="937" t="s">
        <v>307</v>
      </c>
      <c r="M105" s="938">
        <v>245030</v>
      </c>
      <c r="O105" s="392" t="s">
        <v>937</v>
      </c>
      <c r="P105" s="392">
        <v>341397</v>
      </c>
      <c r="R105" s="869" t="s">
        <v>457</v>
      </c>
      <c r="S105" s="873">
        <v>350828</v>
      </c>
      <c r="T105" s="549" t="s">
        <v>443</v>
      </c>
      <c r="U105" s="549" t="s">
        <v>26</v>
      </c>
      <c r="V105" s="940" t="s">
        <v>307</v>
      </c>
    </row>
    <row r="106" spans="2:22" ht="24.95" customHeight="1">
      <c r="B106" s="396">
        <v>98</v>
      </c>
      <c r="C106" s="510" t="s">
        <v>458</v>
      </c>
      <c r="D106" s="551"/>
      <c r="E106" s="551">
        <f t="shared" si="3"/>
        <v>241318</v>
      </c>
      <c r="F106" s="551">
        <f t="shared" si="4"/>
        <v>241318</v>
      </c>
      <c r="G106" s="558"/>
      <c r="I106" s="935" t="s">
        <v>448</v>
      </c>
      <c r="J106" s="935" t="s">
        <v>26</v>
      </c>
      <c r="K106" s="936"/>
      <c r="L106" s="937" t="s">
        <v>307</v>
      </c>
      <c r="M106" s="938">
        <v>315405</v>
      </c>
      <c r="O106" s="392" t="s">
        <v>938</v>
      </c>
      <c r="P106" s="392">
        <v>241318</v>
      </c>
      <c r="R106" s="869" t="s">
        <v>458</v>
      </c>
      <c r="S106" s="872">
        <f>P106</f>
        <v>241318</v>
      </c>
      <c r="T106" s="549" t="s">
        <v>746</v>
      </c>
      <c r="U106" s="549" t="s">
        <v>26</v>
      </c>
      <c r="V106" s="940" t="s">
        <v>307</v>
      </c>
    </row>
    <row r="107" spans="2:22" ht="24.95" customHeight="1">
      <c r="B107" s="396">
        <v>99</v>
      </c>
      <c r="C107" s="510" t="s">
        <v>459</v>
      </c>
      <c r="D107" s="551"/>
      <c r="E107" s="551">
        <f t="shared" si="3"/>
        <v>392588</v>
      </c>
      <c r="F107" s="551">
        <f t="shared" si="4"/>
        <v>394554</v>
      </c>
      <c r="G107" s="558"/>
      <c r="I107" s="935" t="s">
        <v>449</v>
      </c>
      <c r="J107" s="935" t="s">
        <v>26</v>
      </c>
      <c r="K107" s="936"/>
      <c r="L107" s="937" t="s">
        <v>307</v>
      </c>
      <c r="M107" s="938">
        <v>332485</v>
      </c>
      <c r="O107" s="392" t="s">
        <v>939</v>
      </c>
      <c r="P107" s="392">
        <v>394554</v>
      </c>
      <c r="R107" s="864" t="s">
        <v>459</v>
      </c>
      <c r="S107" s="873">
        <v>392588</v>
      </c>
      <c r="T107" s="549" t="s">
        <v>445</v>
      </c>
      <c r="U107" s="549" t="s">
        <v>26</v>
      </c>
      <c r="V107" s="940" t="s">
        <v>307</v>
      </c>
    </row>
    <row r="108" spans="2:22" ht="24.95" customHeight="1">
      <c r="B108" s="396">
        <v>100</v>
      </c>
      <c r="C108" s="510" t="s">
        <v>460</v>
      </c>
      <c r="D108" s="551"/>
      <c r="E108" s="551">
        <f t="shared" si="3"/>
        <v>339830</v>
      </c>
      <c r="F108" s="551">
        <f t="shared" si="4"/>
        <v>339449</v>
      </c>
      <c r="G108" s="558"/>
      <c r="I108" s="935" t="s">
        <v>450</v>
      </c>
      <c r="J108" s="935" t="s">
        <v>26</v>
      </c>
      <c r="K108" s="936"/>
      <c r="L108" s="937" t="s">
        <v>307</v>
      </c>
      <c r="M108" s="938">
        <v>268208</v>
      </c>
      <c r="O108" s="392" t="s">
        <v>940</v>
      </c>
      <c r="P108" s="392">
        <v>339449</v>
      </c>
      <c r="R108" s="864" t="s">
        <v>460</v>
      </c>
      <c r="S108" s="873">
        <v>339830</v>
      </c>
      <c r="T108" s="549" t="s">
        <v>446</v>
      </c>
      <c r="U108" s="549" t="s">
        <v>26</v>
      </c>
      <c r="V108" s="940" t="s">
        <v>307</v>
      </c>
    </row>
    <row r="109" spans="2:22" ht="24.95" customHeight="1">
      <c r="B109" s="396">
        <v>101</v>
      </c>
      <c r="C109" s="510" t="s">
        <v>461</v>
      </c>
      <c r="D109" s="551"/>
      <c r="E109" s="551">
        <f t="shared" si="3"/>
        <v>347811</v>
      </c>
      <c r="F109" s="551">
        <f t="shared" si="4"/>
        <v>346952</v>
      </c>
      <c r="G109" s="558"/>
      <c r="I109" s="935" t="s">
        <v>451</v>
      </c>
      <c r="J109" s="935" t="s">
        <v>26</v>
      </c>
      <c r="K109" s="936"/>
      <c r="L109" s="937" t="s">
        <v>307</v>
      </c>
      <c r="M109" s="938">
        <v>186578</v>
      </c>
      <c r="O109" s="392" t="s">
        <v>941</v>
      </c>
      <c r="P109" s="392">
        <v>346952</v>
      </c>
      <c r="R109" s="864" t="s">
        <v>461</v>
      </c>
      <c r="S109" s="873">
        <v>347811</v>
      </c>
      <c r="T109" s="549" t="s">
        <v>447</v>
      </c>
      <c r="U109" s="549" t="s">
        <v>26</v>
      </c>
      <c r="V109" s="940" t="s">
        <v>307</v>
      </c>
    </row>
    <row r="110" spans="2:22" ht="24.95" customHeight="1">
      <c r="B110" s="396">
        <v>102</v>
      </c>
      <c r="C110" s="510" t="s">
        <v>462</v>
      </c>
      <c r="D110" s="551"/>
      <c r="E110" s="551">
        <f t="shared" si="3"/>
        <v>274659</v>
      </c>
      <c r="F110" s="551">
        <f t="shared" si="4"/>
        <v>266667</v>
      </c>
      <c r="G110" s="558"/>
      <c r="I110" s="935" t="s">
        <v>452</v>
      </c>
      <c r="J110" s="935" t="s">
        <v>26</v>
      </c>
      <c r="K110" s="936"/>
      <c r="L110" s="937" t="s">
        <v>307</v>
      </c>
      <c r="M110" s="938">
        <v>339533</v>
      </c>
      <c r="O110" s="392" t="s">
        <v>942</v>
      </c>
      <c r="P110" s="392">
        <v>266667</v>
      </c>
      <c r="R110" s="864" t="s">
        <v>462</v>
      </c>
      <c r="S110" s="873">
        <v>274659</v>
      </c>
      <c r="T110" s="549" t="s">
        <v>448</v>
      </c>
      <c r="U110" s="549" t="s">
        <v>26</v>
      </c>
      <c r="V110" s="940" t="s">
        <v>307</v>
      </c>
    </row>
    <row r="111" spans="2:22" ht="24.95" customHeight="1">
      <c r="B111" s="396">
        <v>103</v>
      </c>
      <c r="C111" s="510" t="s">
        <v>463</v>
      </c>
      <c r="D111" s="551"/>
      <c r="E111" s="551">
        <f t="shared" si="3"/>
        <v>291164</v>
      </c>
      <c r="F111" s="551">
        <f t="shared" si="4"/>
        <v>291164</v>
      </c>
      <c r="G111" s="558"/>
      <c r="I111" s="935" t="s">
        <v>747</v>
      </c>
      <c r="J111" s="935" t="s">
        <v>26</v>
      </c>
      <c r="K111" s="936"/>
      <c r="L111" s="937" t="s">
        <v>307</v>
      </c>
      <c r="M111" s="938">
        <v>322434</v>
      </c>
      <c r="O111" s="392" t="s">
        <v>943</v>
      </c>
      <c r="P111" s="392">
        <v>291164</v>
      </c>
      <c r="R111" s="864" t="s">
        <v>463</v>
      </c>
      <c r="S111" s="872">
        <f>P111</f>
        <v>291164</v>
      </c>
      <c r="T111" s="549" t="s">
        <v>449</v>
      </c>
      <c r="U111" s="549" t="s">
        <v>26</v>
      </c>
      <c r="V111" s="940" t="s">
        <v>307</v>
      </c>
    </row>
    <row r="112" spans="2:22" ht="24.95" customHeight="1">
      <c r="B112" s="396">
        <v>104</v>
      </c>
      <c r="C112" s="510" t="s">
        <v>464</v>
      </c>
      <c r="D112" s="551"/>
      <c r="E112" s="551">
        <f t="shared" si="3"/>
        <v>287769</v>
      </c>
      <c r="F112" s="551">
        <f t="shared" si="4"/>
        <v>287769</v>
      </c>
      <c r="G112" s="560"/>
      <c r="I112" s="935" t="s">
        <v>748</v>
      </c>
      <c r="J112" s="935" t="s">
        <v>26</v>
      </c>
      <c r="K112" s="936"/>
      <c r="L112" s="937" t="s">
        <v>307</v>
      </c>
      <c r="M112" s="938">
        <v>344600</v>
      </c>
      <c r="O112" s="392" t="s">
        <v>944</v>
      </c>
      <c r="P112" s="392">
        <v>287769</v>
      </c>
      <c r="R112" s="864" t="s">
        <v>464</v>
      </c>
      <c r="S112" s="872">
        <f>P112</f>
        <v>287769</v>
      </c>
      <c r="T112" s="549" t="s">
        <v>450</v>
      </c>
      <c r="U112" s="549" t="s">
        <v>26</v>
      </c>
      <c r="V112" s="940" t="s">
        <v>307</v>
      </c>
    </row>
    <row r="113" spans="2:22" ht="24.95" customHeight="1">
      <c r="B113" s="396">
        <v>105</v>
      </c>
      <c r="C113" s="510" t="s">
        <v>465</v>
      </c>
      <c r="D113" s="551"/>
      <c r="E113" s="551">
        <f t="shared" si="3"/>
        <v>314957</v>
      </c>
      <c r="F113" s="551">
        <f t="shared" si="4"/>
        <v>314957</v>
      </c>
      <c r="G113" s="560"/>
      <c r="I113" s="935" t="s">
        <v>749</v>
      </c>
      <c r="J113" s="935" t="s">
        <v>26</v>
      </c>
      <c r="K113" s="936"/>
      <c r="L113" s="937" t="s">
        <v>307</v>
      </c>
      <c r="M113" s="938">
        <v>369417</v>
      </c>
      <c r="O113" s="392" t="s">
        <v>945</v>
      </c>
      <c r="P113" s="392">
        <v>314957</v>
      </c>
      <c r="R113" s="864" t="s">
        <v>465</v>
      </c>
      <c r="S113" s="872">
        <f>P113</f>
        <v>314957</v>
      </c>
      <c r="T113" s="550" t="s">
        <v>451</v>
      </c>
      <c r="U113" s="550" t="s">
        <v>26</v>
      </c>
      <c r="V113" s="946" t="s">
        <v>307</v>
      </c>
    </row>
    <row r="114" spans="2:22" ht="24.95" customHeight="1">
      <c r="B114" s="397">
        <v>106</v>
      </c>
      <c r="C114" s="512" t="s">
        <v>466</v>
      </c>
      <c r="D114" s="551"/>
      <c r="E114" s="551">
        <f t="shared" si="3"/>
        <v>313333</v>
      </c>
      <c r="F114" s="551">
        <f t="shared" si="4"/>
        <v>308505</v>
      </c>
      <c r="G114" s="559"/>
      <c r="I114" s="935" t="s">
        <v>456</v>
      </c>
      <c r="J114" s="935" t="s">
        <v>26</v>
      </c>
      <c r="K114" s="936"/>
      <c r="L114" s="937" t="s">
        <v>307</v>
      </c>
      <c r="M114" s="938">
        <v>285258</v>
      </c>
      <c r="O114" s="392" t="s">
        <v>946</v>
      </c>
      <c r="P114" s="392">
        <v>308505</v>
      </c>
      <c r="R114" s="874" t="s">
        <v>466</v>
      </c>
      <c r="S114" s="875">
        <v>313333</v>
      </c>
      <c r="T114" s="549" t="s">
        <v>452</v>
      </c>
      <c r="U114" s="549" t="s">
        <v>26</v>
      </c>
      <c r="V114" s="940" t="s">
        <v>307</v>
      </c>
    </row>
    <row r="115" spans="2:22" ht="24.95" customHeight="1">
      <c r="B115" s="555">
        <v>107</v>
      </c>
      <c r="C115" s="556" t="s">
        <v>467</v>
      </c>
      <c r="D115" s="551"/>
      <c r="E115" s="551">
        <f t="shared" si="3"/>
        <v>237846</v>
      </c>
      <c r="F115" s="551">
        <f t="shared" si="4"/>
        <v>231772</v>
      </c>
      <c r="G115" s="557"/>
      <c r="I115" s="935" t="s">
        <v>457</v>
      </c>
      <c r="J115" s="935" t="s">
        <v>26</v>
      </c>
      <c r="K115" s="936"/>
      <c r="L115" s="937" t="s">
        <v>307</v>
      </c>
      <c r="M115" s="938">
        <v>263480</v>
      </c>
      <c r="O115" s="676" t="s">
        <v>947</v>
      </c>
      <c r="P115" s="392">
        <v>231772</v>
      </c>
      <c r="R115" s="864" t="s">
        <v>467</v>
      </c>
      <c r="S115" s="873">
        <v>237846</v>
      </c>
      <c r="T115" s="549" t="s">
        <v>747</v>
      </c>
      <c r="U115" s="549" t="s">
        <v>26</v>
      </c>
      <c r="V115" s="940" t="s">
        <v>307</v>
      </c>
    </row>
    <row r="116" spans="2:22" ht="24.95" customHeight="1">
      <c r="B116" s="396">
        <v>108</v>
      </c>
      <c r="C116" s="510" t="s">
        <v>468</v>
      </c>
      <c r="D116" s="551"/>
      <c r="E116" s="551">
        <f t="shared" si="3"/>
        <v>211525</v>
      </c>
      <c r="F116" s="551">
        <f t="shared" si="4"/>
        <v>210448</v>
      </c>
      <c r="G116" s="558"/>
      <c r="I116" s="935" t="s">
        <v>458</v>
      </c>
      <c r="J116" s="935" t="s">
        <v>26</v>
      </c>
      <c r="K116" s="936"/>
      <c r="L116" s="937" t="s">
        <v>307</v>
      </c>
      <c r="M116" s="938">
        <v>210126</v>
      </c>
      <c r="O116" s="676" t="s">
        <v>948</v>
      </c>
      <c r="P116" s="392">
        <v>210448</v>
      </c>
      <c r="R116" s="864" t="s">
        <v>468</v>
      </c>
      <c r="S116" s="873">
        <v>211525</v>
      </c>
      <c r="T116" s="549" t="s">
        <v>748</v>
      </c>
      <c r="U116" s="549" t="s">
        <v>26</v>
      </c>
      <c r="V116" s="940" t="s">
        <v>307</v>
      </c>
    </row>
    <row r="117" spans="2:22" ht="24.95" customHeight="1">
      <c r="B117" s="396">
        <v>109</v>
      </c>
      <c r="C117" s="510" t="s">
        <v>469</v>
      </c>
      <c r="D117" s="551"/>
      <c r="E117" s="551">
        <f t="shared" si="3"/>
        <v>231539</v>
      </c>
      <c r="F117" s="551">
        <f t="shared" si="4"/>
        <v>232968</v>
      </c>
      <c r="G117" s="558"/>
      <c r="I117" s="941" t="s">
        <v>459</v>
      </c>
      <c r="J117" s="941" t="s">
        <v>26</v>
      </c>
      <c r="K117" s="942"/>
      <c r="L117" s="943" t="s">
        <v>307</v>
      </c>
      <c r="M117" s="944">
        <v>334710</v>
      </c>
      <c r="O117" s="392" t="s">
        <v>949</v>
      </c>
      <c r="P117" s="392">
        <v>232968</v>
      </c>
      <c r="R117" s="869" t="s">
        <v>469</v>
      </c>
      <c r="S117" s="873">
        <v>231539</v>
      </c>
      <c r="T117" s="549" t="s">
        <v>26</v>
      </c>
      <c r="U117" s="549" t="s">
        <v>26</v>
      </c>
      <c r="V117" s="940" t="s">
        <v>26</v>
      </c>
    </row>
    <row r="118" spans="2:22" ht="24.95" customHeight="1">
      <c r="B118" s="396">
        <v>110</v>
      </c>
      <c r="C118" s="510" t="s">
        <v>470</v>
      </c>
      <c r="D118" s="551"/>
      <c r="E118" s="551">
        <f t="shared" si="3"/>
        <v>284862</v>
      </c>
      <c r="F118" s="551">
        <f t="shared" si="4"/>
        <v>284993</v>
      </c>
      <c r="G118" s="558"/>
      <c r="I118" s="935" t="s">
        <v>460</v>
      </c>
      <c r="J118" s="935" t="s">
        <v>26</v>
      </c>
      <c r="K118" s="936"/>
      <c r="L118" s="937" t="s">
        <v>307</v>
      </c>
      <c r="M118" s="938">
        <v>249945</v>
      </c>
      <c r="O118" s="392" t="s">
        <v>950</v>
      </c>
      <c r="P118" s="392">
        <v>284993</v>
      </c>
      <c r="R118" s="864" t="s">
        <v>470</v>
      </c>
      <c r="S118" s="873">
        <v>284862</v>
      </c>
      <c r="T118" s="549" t="s">
        <v>749</v>
      </c>
      <c r="U118" s="549" t="s">
        <v>26</v>
      </c>
      <c r="V118" s="940" t="s">
        <v>307</v>
      </c>
    </row>
    <row r="119" spans="2:22" ht="24.95" customHeight="1">
      <c r="B119" s="396">
        <v>111</v>
      </c>
      <c r="C119" s="510" t="s">
        <v>471</v>
      </c>
      <c r="D119" s="551"/>
      <c r="E119" s="551">
        <f t="shared" si="3"/>
        <v>318479</v>
      </c>
      <c r="F119" s="551">
        <f t="shared" si="4"/>
        <v>315804</v>
      </c>
      <c r="G119" s="558"/>
      <c r="I119" s="935" t="s">
        <v>461</v>
      </c>
      <c r="J119" s="935" t="s">
        <v>26</v>
      </c>
      <c r="K119" s="936"/>
      <c r="L119" s="937" t="s">
        <v>307</v>
      </c>
      <c r="M119" s="938">
        <v>289703</v>
      </c>
      <c r="O119" s="392" t="s">
        <v>951</v>
      </c>
      <c r="P119" s="392">
        <v>315804</v>
      </c>
      <c r="R119" s="864" t="s">
        <v>471</v>
      </c>
      <c r="S119" s="873">
        <v>318479</v>
      </c>
      <c r="T119" s="549" t="s">
        <v>456</v>
      </c>
      <c r="U119" s="549" t="s">
        <v>26</v>
      </c>
      <c r="V119" s="940" t="s">
        <v>307</v>
      </c>
    </row>
    <row r="120" spans="2:22" ht="24.95" customHeight="1">
      <c r="B120" s="396">
        <v>112</v>
      </c>
      <c r="C120" s="510" t="s">
        <v>472</v>
      </c>
      <c r="D120" s="551"/>
      <c r="E120" s="551">
        <f t="shared" si="3"/>
        <v>303262</v>
      </c>
      <c r="F120" s="551">
        <f t="shared" si="4"/>
        <v>296036</v>
      </c>
      <c r="G120" s="558"/>
      <c r="I120" s="935" t="s">
        <v>462</v>
      </c>
      <c r="J120" s="935" t="s">
        <v>26</v>
      </c>
      <c r="K120" s="936"/>
      <c r="L120" s="937" t="s">
        <v>307</v>
      </c>
      <c r="M120" s="938">
        <v>206937</v>
      </c>
      <c r="O120" s="392" t="s">
        <v>952</v>
      </c>
      <c r="P120" s="392">
        <v>296036</v>
      </c>
      <c r="R120" s="864" t="s">
        <v>472</v>
      </c>
      <c r="S120" s="873">
        <v>303262</v>
      </c>
      <c r="T120" s="549" t="s">
        <v>457</v>
      </c>
      <c r="U120" s="549" t="s">
        <v>26</v>
      </c>
      <c r="V120" s="940" t="s">
        <v>307</v>
      </c>
    </row>
    <row r="121" spans="2:22" ht="24.95" customHeight="1">
      <c r="B121" s="396">
        <v>113</v>
      </c>
      <c r="C121" s="510" t="s">
        <v>473</v>
      </c>
      <c r="D121" s="551"/>
      <c r="E121" s="551">
        <f t="shared" si="3"/>
        <v>249360</v>
      </c>
      <c r="F121" s="551">
        <f t="shared" si="4"/>
        <v>243776</v>
      </c>
      <c r="G121" s="558"/>
      <c r="I121" s="935" t="s">
        <v>463</v>
      </c>
      <c r="J121" s="935" t="s">
        <v>26</v>
      </c>
      <c r="K121" s="936"/>
      <c r="L121" s="937" t="s">
        <v>307</v>
      </c>
      <c r="M121" s="938">
        <v>235873</v>
      </c>
      <c r="O121" s="392" t="s">
        <v>953</v>
      </c>
      <c r="P121" s="392">
        <v>243776</v>
      </c>
      <c r="R121" s="864" t="s">
        <v>473</v>
      </c>
      <c r="S121" s="873">
        <v>249360</v>
      </c>
      <c r="T121" s="549" t="s">
        <v>458</v>
      </c>
      <c r="U121" s="549" t="s">
        <v>26</v>
      </c>
      <c r="V121" s="940" t="s">
        <v>307</v>
      </c>
    </row>
    <row r="122" spans="2:22" ht="24.95" customHeight="1">
      <c r="B122" s="396">
        <v>114</v>
      </c>
      <c r="C122" s="510" t="s">
        <v>474</v>
      </c>
      <c r="D122" s="551"/>
      <c r="E122" s="551">
        <f t="shared" si="3"/>
        <v>333866</v>
      </c>
      <c r="F122" s="551">
        <f t="shared" si="4"/>
        <v>322514</v>
      </c>
      <c r="G122" s="558"/>
      <c r="I122" s="935" t="s">
        <v>464</v>
      </c>
      <c r="J122" s="935" t="s">
        <v>26</v>
      </c>
      <c r="K122" s="936"/>
      <c r="L122" s="937" t="s">
        <v>307</v>
      </c>
      <c r="M122" s="938">
        <v>233755</v>
      </c>
      <c r="O122" s="392" t="s">
        <v>954</v>
      </c>
      <c r="P122" s="392">
        <v>322514</v>
      </c>
      <c r="R122" s="864" t="s">
        <v>474</v>
      </c>
      <c r="S122" s="873">
        <v>333866</v>
      </c>
      <c r="T122" s="549" t="s">
        <v>459</v>
      </c>
      <c r="U122" s="549" t="s">
        <v>26</v>
      </c>
      <c r="V122" s="940" t="s">
        <v>307</v>
      </c>
    </row>
    <row r="123" spans="2:22" ht="24.95" customHeight="1">
      <c r="B123" s="396">
        <v>115</v>
      </c>
      <c r="C123" s="510" t="s">
        <v>475</v>
      </c>
      <c r="D123" s="551"/>
      <c r="E123" s="551">
        <f t="shared" si="3"/>
        <v>292729</v>
      </c>
      <c r="F123" s="551">
        <f t="shared" si="4"/>
        <v>287871</v>
      </c>
      <c r="G123" s="558"/>
      <c r="I123" s="935" t="s">
        <v>465</v>
      </c>
      <c r="J123" s="935" t="s">
        <v>26</v>
      </c>
      <c r="K123" s="936"/>
      <c r="L123" s="937" t="s">
        <v>307</v>
      </c>
      <c r="M123" s="938">
        <v>238720</v>
      </c>
      <c r="O123" s="392" t="s">
        <v>955</v>
      </c>
      <c r="P123" s="392">
        <v>287871</v>
      </c>
      <c r="R123" s="864" t="s">
        <v>475</v>
      </c>
      <c r="S123" s="865">
        <v>292729</v>
      </c>
      <c r="T123" s="549" t="s">
        <v>460</v>
      </c>
      <c r="U123" s="549" t="s">
        <v>26</v>
      </c>
      <c r="V123" s="940" t="s">
        <v>307</v>
      </c>
    </row>
    <row r="124" spans="2:22" ht="24.95" customHeight="1">
      <c r="B124" s="396">
        <v>116</v>
      </c>
      <c r="C124" s="510" t="s">
        <v>476</v>
      </c>
      <c r="D124" s="551"/>
      <c r="E124" s="551">
        <f t="shared" si="3"/>
        <v>483274</v>
      </c>
      <c r="F124" s="551">
        <f t="shared" si="4"/>
        <v>474414</v>
      </c>
      <c r="G124" s="558"/>
      <c r="I124" s="935" t="s">
        <v>750</v>
      </c>
      <c r="J124" s="935" t="s">
        <v>26</v>
      </c>
      <c r="K124" s="936"/>
      <c r="L124" s="937" t="s">
        <v>307</v>
      </c>
      <c r="M124" s="938">
        <v>210526</v>
      </c>
      <c r="O124" s="392" t="s">
        <v>956</v>
      </c>
      <c r="P124" s="392">
        <v>474414</v>
      </c>
      <c r="R124" s="864" t="s">
        <v>476</v>
      </c>
      <c r="S124" s="873">
        <v>483274</v>
      </c>
      <c r="T124" s="549" t="s">
        <v>461</v>
      </c>
      <c r="U124" s="549" t="s">
        <v>26</v>
      </c>
      <c r="V124" s="940" t="s">
        <v>307</v>
      </c>
    </row>
    <row r="125" spans="2:22" ht="24.95" customHeight="1">
      <c r="B125" s="397">
        <v>117</v>
      </c>
      <c r="C125" s="512" t="s">
        <v>477</v>
      </c>
      <c r="D125" s="551"/>
      <c r="E125" s="551">
        <f t="shared" si="3"/>
        <v>208590</v>
      </c>
      <c r="F125" s="551">
        <f t="shared" si="4"/>
        <v>204830</v>
      </c>
      <c r="G125" s="559"/>
      <c r="I125" s="935" t="s">
        <v>751</v>
      </c>
      <c r="J125" s="935" t="s">
        <v>26</v>
      </c>
      <c r="K125" s="936"/>
      <c r="L125" s="937" t="s">
        <v>307</v>
      </c>
      <c r="M125" s="938">
        <v>284800</v>
      </c>
      <c r="O125" s="392" t="s">
        <v>957</v>
      </c>
      <c r="P125" s="392">
        <v>204830</v>
      </c>
      <c r="R125" s="864" t="s">
        <v>477</v>
      </c>
      <c r="S125" s="865">
        <v>208590</v>
      </c>
      <c r="T125" s="549" t="s">
        <v>462</v>
      </c>
      <c r="U125" s="549" t="s">
        <v>26</v>
      </c>
      <c r="V125" s="940" t="s">
        <v>307</v>
      </c>
    </row>
    <row r="126" spans="2:22" ht="30" customHeight="1">
      <c r="I126" s="935"/>
      <c r="J126" s="935"/>
      <c r="K126" s="936"/>
      <c r="L126" s="937"/>
      <c r="M126" s="938"/>
      <c r="R126" s="864"/>
      <c r="S126" s="873"/>
      <c r="T126" s="549" t="s">
        <v>463</v>
      </c>
      <c r="U126" s="549" t="s">
        <v>26</v>
      </c>
      <c r="V126" s="940" t="s">
        <v>307</v>
      </c>
    </row>
    <row r="127" spans="2:22" ht="30" customHeight="1">
      <c r="I127" s="935"/>
      <c r="J127" s="935"/>
      <c r="K127" s="936"/>
      <c r="L127" s="937"/>
      <c r="M127" s="938"/>
      <c r="R127" s="864"/>
      <c r="S127" s="873"/>
      <c r="T127" s="549" t="s">
        <v>464</v>
      </c>
      <c r="U127" s="549" t="s">
        <v>26</v>
      </c>
      <c r="V127" s="940" t="s">
        <v>307</v>
      </c>
    </row>
    <row r="128" spans="2:22" ht="30" customHeight="1">
      <c r="I128" s="935"/>
      <c r="J128" s="935"/>
      <c r="K128" s="936"/>
      <c r="L128" s="937"/>
      <c r="M128" s="938"/>
      <c r="R128" s="864"/>
      <c r="S128" s="873"/>
      <c r="T128" s="549" t="s">
        <v>465</v>
      </c>
      <c r="U128" s="549" t="s">
        <v>26</v>
      </c>
      <c r="V128" s="940" t="s">
        <v>307</v>
      </c>
    </row>
    <row r="129" spans="9:22" ht="30" customHeight="1">
      <c r="I129" s="935"/>
      <c r="J129" s="935"/>
      <c r="K129" s="936"/>
      <c r="L129" s="937"/>
      <c r="M129" s="938"/>
      <c r="R129" s="864"/>
      <c r="S129" s="865"/>
      <c r="T129" s="549" t="s">
        <v>750</v>
      </c>
      <c r="U129" s="549" t="s">
        <v>26</v>
      </c>
      <c r="V129" s="940" t="s">
        <v>307</v>
      </c>
    </row>
    <row r="130" spans="9:22" ht="30" customHeight="1">
      <c r="I130" s="935"/>
      <c r="J130" s="935"/>
      <c r="K130" s="936"/>
      <c r="L130" s="937"/>
      <c r="M130" s="938"/>
      <c r="R130" s="864"/>
      <c r="S130" s="873"/>
      <c r="T130" s="549" t="s">
        <v>751</v>
      </c>
      <c r="U130" s="549" t="s">
        <v>26</v>
      </c>
      <c r="V130" s="940" t="s">
        <v>307</v>
      </c>
    </row>
    <row r="131" spans="9:22" ht="30" customHeight="1">
      <c r="I131" s="935"/>
      <c r="J131" s="935"/>
      <c r="K131" s="936"/>
      <c r="L131" s="937"/>
      <c r="M131" s="938"/>
      <c r="R131" s="864"/>
      <c r="S131" s="865"/>
      <c r="T131" s="549" t="s">
        <v>1384</v>
      </c>
      <c r="U131" s="549" t="s">
        <v>26</v>
      </c>
      <c r="V131" s="940" t="s">
        <v>307</v>
      </c>
    </row>
    <row r="132" spans="9:22" ht="30" customHeight="1">
      <c r="I132" s="935"/>
      <c r="J132" s="935"/>
      <c r="K132" s="936"/>
      <c r="L132" s="937"/>
      <c r="M132" s="938"/>
      <c r="O132" s="677"/>
      <c r="P132" s="677"/>
      <c r="R132" s="864"/>
      <c r="S132" s="865"/>
      <c r="T132" s="549" t="s">
        <v>1385</v>
      </c>
      <c r="U132" s="549" t="s">
        <v>26</v>
      </c>
      <c r="V132" s="940" t="s">
        <v>307</v>
      </c>
    </row>
    <row r="133" spans="9:22" ht="30" customHeight="1">
      <c r="I133" s="935"/>
      <c r="J133" s="935"/>
      <c r="K133" s="936"/>
      <c r="L133" s="937"/>
      <c r="M133" s="938"/>
      <c r="O133" s="677"/>
      <c r="P133" s="677"/>
      <c r="R133" s="864"/>
      <c r="S133" s="865"/>
      <c r="T133" s="549" t="s">
        <v>1386</v>
      </c>
      <c r="U133" s="549" t="s">
        <v>26</v>
      </c>
      <c r="V133" s="940" t="s">
        <v>307</v>
      </c>
    </row>
    <row r="134" spans="9:22" ht="30" customHeight="1">
      <c r="I134" s="935"/>
      <c r="J134" s="935"/>
      <c r="K134" s="936"/>
      <c r="L134" s="937"/>
      <c r="M134" s="938"/>
      <c r="O134" s="677"/>
      <c r="P134" s="677"/>
      <c r="R134" s="864"/>
      <c r="S134" s="865"/>
      <c r="T134" s="549" t="s">
        <v>1387</v>
      </c>
      <c r="U134" s="549" t="s">
        <v>26</v>
      </c>
      <c r="V134" s="940" t="s">
        <v>307</v>
      </c>
    </row>
    <row r="135" spans="9:22" ht="30" customHeight="1">
      <c r="I135" s="935"/>
      <c r="J135" s="935"/>
      <c r="K135" s="936"/>
      <c r="L135" s="937"/>
      <c r="M135" s="938"/>
      <c r="O135" s="677"/>
      <c r="P135" s="677"/>
      <c r="R135" s="864"/>
      <c r="S135" s="865"/>
      <c r="T135" s="549" t="s">
        <v>1388</v>
      </c>
      <c r="U135" s="549" t="s">
        <v>26</v>
      </c>
      <c r="V135" s="940" t="s">
        <v>307</v>
      </c>
    </row>
    <row r="136" spans="9:22" ht="30" customHeight="1">
      <c r="I136" s="935"/>
      <c r="J136" s="935"/>
      <c r="K136" s="936"/>
      <c r="L136" s="937"/>
      <c r="M136" s="938"/>
      <c r="O136" s="677"/>
      <c r="P136" s="677"/>
      <c r="R136" s="864"/>
      <c r="S136" s="865"/>
      <c r="T136" s="549" t="s">
        <v>467</v>
      </c>
      <c r="U136" s="549" t="s">
        <v>26</v>
      </c>
      <c r="V136" s="940" t="s">
        <v>307</v>
      </c>
    </row>
    <row r="137" spans="9:22" ht="30" customHeight="1">
      <c r="I137" s="935"/>
      <c r="J137" s="935"/>
      <c r="K137" s="936"/>
      <c r="L137" s="937"/>
      <c r="M137" s="938"/>
      <c r="O137" s="677"/>
      <c r="P137" s="677"/>
      <c r="R137" s="864"/>
      <c r="S137" s="865"/>
      <c r="T137" s="549" t="s">
        <v>468</v>
      </c>
      <c r="U137" s="549" t="s">
        <v>26</v>
      </c>
      <c r="V137" s="940" t="s">
        <v>307</v>
      </c>
    </row>
    <row r="138" spans="9:22" ht="30" customHeight="1">
      <c r="I138" s="935"/>
      <c r="J138" s="935"/>
      <c r="K138" s="936"/>
      <c r="L138" s="937"/>
      <c r="M138" s="938"/>
      <c r="O138" s="677"/>
      <c r="P138" s="677"/>
      <c r="R138" s="864"/>
      <c r="S138" s="865"/>
      <c r="T138" s="549" t="s">
        <v>469</v>
      </c>
      <c r="U138" s="549" t="s">
        <v>26</v>
      </c>
      <c r="V138" s="940" t="s">
        <v>307</v>
      </c>
    </row>
    <row r="139" spans="9:22" ht="30" customHeight="1">
      <c r="I139" s="935"/>
      <c r="J139" s="935"/>
      <c r="K139" s="936"/>
      <c r="L139" s="937"/>
      <c r="M139" s="938"/>
      <c r="O139" s="677"/>
      <c r="P139" s="677"/>
      <c r="R139" s="864"/>
      <c r="S139" s="865"/>
      <c r="T139" s="549" t="s">
        <v>470</v>
      </c>
      <c r="U139" s="549" t="s">
        <v>26</v>
      </c>
      <c r="V139" s="940" t="s">
        <v>307</v>
      </c>
    </row>
    <row r="140" spans="9:22" ht="30" customHeight="1" thickBot="1">
      <c r="I140" s="935"/>
      <c r="J140" s="935"/>
      <c r="K140" s="936"/>
      <c r="L140" s="937"/>
      <c r="M140" s="938"/>
      <c r="O140" s="677"/>
      <c r="P140" s="677"/>
      <c r="R140" s="866"/>
      <c r="S140" s="867"/>
      <c r="T140" s="549" t="s">
        <v>471</v>
      </c>
      <c r="U140" s="549" t="s">
        <v>26</v>
      </c>
      <c r="V140" s="940" t="s">
        <v>307</v>
      </c>
    </row>
    <row r="141" spans="9:22" ht="30" customHeight="1" thickTop="1">
      <c r="I141" s="935"/>
      <c r="J141" s="935"/>
      <c r="K141" s="936"/>
      <c r="L141" s="937"/>
      <c r="M141" s="938"/>
      <c r="O141" s="677"/>
      <c r="P141" s="677"/>
      <c r="T141" s="549" t="s">
        <v>472</v>
      </c>
      <c r="U141" s="549" t="s">
        <v>26</v>
      </c>
      <c r="V141" s="940" t="s">
        <v>307</v>
      </c>
    </row>
    <row r="142" spans="9:22" ht="30" customHeight="1">
      <c r="O142" s="677" t="s">
        <v>963</v>
      </c>
      <c r="P142" s="677">
        <v>238259</v>
      </c>
      <c r="T142" s="549" t="s">
        <v>473</v>
      </c>
      <c r="U142" s="549" t="s">
        <v>26</v>
      </c>
      <c r="V142" s="940" t="s">
        <v>307</v>
      </c>
    </row>
    <row r="143" spans="9:22" ht="30" customHeight="1">
      <c r="I143" s="549" t="s">
        <v>497</v>
      </c>
      <c r="O143" s="677" t="s">
        <v>964</v>
      </c>
      <c r="P143" s="677">
        <v>194029</v>
      </c>
      <c r="T143" s="549" t="s">
        <v>474</v>
      </c>
      <c r="U143" s="549" t="s">
        <v>26</v>
      </c>
      <c r="V143" s="940" t="s">
        <v>307</v>
      </c>
    </row>
    <row r="144" spans="9:22" ht="30" customHeight="1">
      <c r="I144" s="549" t="s">
        <v>498</v>
      </c>
      <c r="O144" s="677" t="s">
        <v>958</v>
      </c>
      <c r="P144" s="677">
        <v>410306</v>
      </c>
      <c r="T144" s="549" t="s">
        <v>475</v>
      </c>
      <c r="U144" s="549" t="s">
        <v>26</v>
      </c>
      <c r="V144" s="940" t="s">
        <v>307</v>
      </c>
    </row>
    <row r="145" spans="9:22" ht="30" customHeight="1">
      <c r="I145" s="549" t="s">
        <v>499</v>
      </c>
      <c r="O145" s="677" t="s">
        <v>959</v>
      </c>
      <c r="P145" s="677">
        <v>302847</v>
      </c>
      <c r="T145" s="549" t="s">
        <v>476</v>
      </c>
      <c r="U145" s="549" t="s">
        <v>26</v>
      </c>
      <c r="V145" s="940" t="s">
        <v>307</v>
      </c>
    </row>
    <row r="146" spans="9:22" ht="30" customHeight="1">
      <c r="I146" s="549" t="s">
        <v>500</v>
      </c>
      <c r="O146" s="677" t="s">
        <v>960</v>
      </c>
      <c r="P146" s="677">
        <v>269008</v>
      </c>
      <c r="T146" s="549" t="s">
        <v>1389</v>
      </c>
      <c r="U146" s="549" t="s">
        <v>26</v>
      </c>
      <c r="V146" s="940" t="s">
        <v>307</v>
      </c>
    </row>
    <row r="147" spans="9:22" ht="30" customHeight="1">
      <c r="I147" s="549" t="s">
        <v>501</v>
      </c>
      <c r="O147" s="677" t="s">
        <v>961</v>
      </c>
      <c r="P147" s="677">
        <v>234406</v>
      </c>
      <c r="T147" s="549" t="s">
        <v>1390</v>
      </c>
      <c r="U147" s="549" t="s">
        <v>26</v>
      </c>
      <c r="V147" s="940" t="s">
        <v>307</v>
      </c>
    </row>
    <row r="148" spans="9:22" ht="30" customHeight="1">
      <c r="I148" s="549" t="s">
        <v>502</v>
      </c>
      <c r="O148" s="677" t="s">
        <v>962</v>
      </c>
      <c r="P148" s="677">
        <v>197811</v>
      </c>
      <c r="T148" s="550" t="s">
        <v>1391</v>
      </c>
      <c r="U148" s="550" t="s">
        <v>26</v>
      </c>
      <c r="V148" s="946" t="s">
        <v>307</v>
      </c>
    </row>
    <row r="149" spans="9:22" ht="30" customHeight="1">
      <c r="I149" s="549" t="s">
        <v>503</v>
      </c>
      <c r="O149" s="677" t="s">
        <v>965</v>
      </c>
      <c r="P149" s="677">
        <v>280348</v>
      </c>
      <c r="T149" s="549" t="s">
        <v>1392</v>
      </c>
      <c r="U149" s="549" t="s">
        <v>26</v>
      </c>
      <c r="V149" s="940" t="s">
        <v>307</v>
      </c>
    </row>
    <row r="150" spans="9:22" ht="30" customHeight="1">
      <c r="I150" s="549" t="s">
        <v>521</v>
      </c>
      <c r="O150" s="677" t="s">
        <v>966</v>
      </c>
      <c r="P150" s="677">
        <v>214022</v>
      </c>
      <c r="T150" s="549" t="s">
        <v>1393</v>
      </c>
      <c r="U150" s="549" t="s">
        <v>26</v>
      </c>
      <c r="V150" s="940" t="s">
        <v>307</v>
      </c>
    </row>
    <row r="151" spans="9:22" ht="30" customHeight="1">
      <c r="I151" s="549" t="s">
        <v>522</v>
      </c>
      <c r="O151" s="677" t="s">
        <v>967</v>
      </c>
      <c r="P151" s="677">
        <v>213140</v>
      </c>
      <c r="T151" s="549" t="s">
        <v>1394</v>
      </c>
      <c r="U151" s="549" t="s">
        <v>26</v>
      </c>
      <c r="V151" s="940" t="s">
        <v>307</v>
      </c>
    </row>
    <row r="152" spans="9:22" ht="30" customHeight="1">
      <c r="I152" s="549" t="s">
        <v>523</v>
      </c>
      <c r="O152" s="677" t="s">
        <v>965</v>
      </c>
      <c r="P152" s="677">
        <v>246979</v>
      </c>
      <c r="T152" s="549" t="s">
        <v>1395</v>
      </c>
      <c r="U152" s="549" t="s">
        <v>26</v>
      </c>
      <c r="V152" s="940" t="s">
        <v>307</v>
      </c>
    </row>
    <row r="153" spans="9:22" ht="30" customHeight="1">
      <c r="I153" s="549" t="s">
        <v>524</v>
      </c>
      <c r="O153" s="677" t="s">
        <v>966</v>
      </c>
      <c r="P153" s="677">
        <v>222688</v>
      </c>
      <c r="T153" s="549" t="s">
        <v>1396</v>
      </c>
      <c r="U153" s="549" t="s">
        <v>26</v>
      </c>
      <c r="V153" s="940" t="s">
        <v>307</v>
      </c>
    </row>
    <row r="154" spans="9:22" ht="30" customHeight="1">
      <c r="I154" s="549" t="s">
        <v>525</v>
      </c>
      <c r="O154" s="677" t="s">
        <v>967</v>
      </c>
      <c r="P154" s="677">
        <v>184640</v>
      </c>
      <c r="T154" s="549" t="s">
        <v>1397</v>
      </c>
      <c r="U154" s="549" t="s">
        <v>26</v>
      </c>
      <c r="V154" s="940" t="s">
        <v>307</v>
      </c>
    </row>
    <row r="155" spans="9:22" ht="30" customHeight="1">
      <c r="I155" s="549" t="s">
        <v>526</v>
      </c>
      <c r="O155" s="677" t="s">
        <v>965</v>
      </c>
      <c r="P155" s="677">
        <v>239998</v>
      </c>
      <c r="T155" s="549" t="s">
        <v>1398</v>
      </c>
      <c r="U155" s="549" t="s">
        <v>26</v>
      </c>
      <c r="V155" s="940" t="s">
        <v>307</v>
      </c>
    </row>
    <row r="156" spans="9:22" ht="30" customHeight="1">
      <c r="I156" s="549" t="s">
        <v>527</v>
      </c>
      <c r="O156" s="677" t="s">
        <v>966</v>
      </c>
      <c r="P156" s="677">
        <v>215962</v>
      </c>
      <c r="T156" s="549" t="s">
        <v>26</v>
      </c>
      <c r="U156" s="549" t="s">
        <v>26</v>
      </c>
      <c r="V156" s="940" t="s">
        <v>26</v>
      </c>
    </row>
    <row r="157" spans="9:22" ht="30" customHeight="1">
      <c r="I157" s="549" t="s">
        <v>528</v>
      </c>
      <c r="O157" s="677" t="s">
        <v>967</v>
      </c>
      <c r="P157" s="677">
        <v>179991</v>
      </c>
      <c r="T157" s="549" t="s">
        <v>1399</v>
      </c>
      <c r="U157" s="549" t="s">
        <v>26</v>
      </c>
      <c r="V157" s="940" t="s">
        <v>307</v>
      </c>
    </row>
    <row r="158" spans="9:22" ht="30" customHeight="1">
      <c r="I158" s="549" t="s">
        <v>529</v>
      </c>
      <c r="O158" s="677" t="s">
        <v>965</v>
      </c>
      <c r="P158" s="677">
        <v>278405</v>
      </c>
      <c r="T158" s="549" t="s">
        <v>1400</v>
      </c>
      <c r="U158" s="549" t="s">
        <v>26</v>
      </c>
      <c r="V158" s="940" t="s">
        <v>307</v>
      </c>
    </row>
    <row r="159" spans="9:22" ht="30" customHeight="1">
      <c r="O159" s="677" t="s">
        <v>966</v>
      </c>
      <c r="P159" s="677">
        <v>247220</v>
      </c>
      <c r="T159" s="549" t="s">
        <v>1401</v>
      </c>
      <c r="U159" s="549" t="s">
        <v>26</v>
      </c>
      <c r="V159" s="940" t="s">
        <v>307</v>
      </c>
    </row>
    <row r="160" spans="9:22" ht="30" customHeight="1">
      <c r="O160" s="677" t="s">
        <v>967</v>
      </c>
      <c r="P160" s="677">
        <v>216907</v>
      </c>
      <c r="T160" s="549" t="s">
        <v>1402</v>
      </c>
      <c r="U160" s="549" t="s">
        <v>26</v>
      </c>
      <c r="V160" s="940" t="s">
        <v>307</v>
      </c>
    </row>
    <row r="161" spans="9:22" ht="30" customHeight="1">
      <c r="I161" s="549" t="s">
        <v>530</v>
      </c>
      <c r="O161" s="677" t="s">
        <v>968</v>
      </c>
      <c r="P161" s="677">
        <v>291587</v>
      </c>
      <c r="T161" s="549" t="s">
        <v>1403</v>
      </c>
      <c r="U161" s="549" t="s">
        <v>26</v>
      </c>
      <c r="V161" s="940" t="s">
        <v>307</v>
      </c>
    </row>
    <row r="162" spans="9:22" ht="30" customHeight="1">
      <c r="I162" s="549" t="s">
        <v>531</v>
      </c>
      <c r="O162" s="677" t="s">
        <v>969</v>
      </c>
      <c r="P162" s="677">
        <v>285612</v>
      </c>
      <c r="T162" s="549" t="s">
        <v>1404</v>
      </c>
      <c r="U162" s="549" t="s">
        <v>26</v>
      </c>
      <c r="V162" s="940" t="s">
        <v>307</v>
      </c>
    </row>
    <row r="163" spans="9:22" ht="30" customHeight="1">
      <c r="I163" s="549" t="s">
        <v>532</v>
      </c>
      <c r="O163" s="677" t="s">
        <v>970</v>
      </c>
      <c r="P163" s="677">
        <v>265692</v>
      </c>
      <c r="T163" s="549" t="s">
        <v>1405</v>
      </c>
      <c r="U163" s="549" t="s">
        <v>26</v>
      </c>
      <c r="V163" s="940" t="s">
        <v>307</v>
      </c>
    </row>
    <row r="164" spans="9:22" ht="30" customHeight="1">
      <c r="I164" s="549" t="s">
        <v>533</v>
      </c>
      <c r="T164" s="549" t="s">
        <v>1406</v>
      </c>
      <c r="U164" s="549" t="s">
        <v>26</v>
      </c>
      <c r="V164" s="940" t="s">
        <v>307</v>
      </c>
    </row>
    <row r="165" spans="9:22" ht="30" customHeight="1">
      <c r="I165" s="549" t="s">
        <v>534</v>
      </c>
      <c r="T165" s="549" t="s">
        <v>1407</v>
      </c>
      <c r="U165" s="549" t="s">
        <v>26</v>
      </c>
      <c r="V165" s="940" t="s">
        <v>307</v>
      </c>
    </row>
    <row r="166" spans="9:22" ht="30" customHeight="1">
      <c r="I166" s="549" t="s">
        <v>504</v>
      </c>
      <c r="T166" s="549" t="s">
        <v>1408</v>
      </c>
      <c r="U166" s="549" t="s">
        <v>26</v>
      </c>
      <c r="V166" s="940" t="s">
        <v>307</v>
      </c>
    </row>
    <row r="167" spans="9:22" ht="30" customHeight="1">
      <c r="I167" s="549" t="s">
        <v>505</v>
      </c>
      <c r="T167" s="549" t="s">
        <v>1409</v>
      </c>
      <c r="U167" s="549" t="s">
        <v>26</v>
      </c>
      <c r="V167" s="940" t="s">
        <v>307</v>
      </c>
    </row>
    <row r="168" spans="9:22" ht="30" customHeight="1">
      <c r="I168" s="549" t="s">
        <v>506</v>
      </c>
      <c r="T168" s="549" t="s">
        <v>26</v>
      </c>
      <c r="U168" s="549" t="s">
        <v>26</v>
      </c>
      <c r="V168" s="940" t="s">
        <v>26</v>
      </c>
    </row>
    <row r="169" spans="9:22" ht="30" customHeight="1">
      <c r="T169" s="549" t="s">
        <v>1410</v>
      </c>
      <c r="U169" s="549" t="s">
        <v>26</v>
      </c>
      <c r="V169" s="940" t="s">
        <v>307</v>
      </c>
    </row>
    <row r="170" spans="9:22" ht="30" customHeight="1">
      <c r="T170" s="549" t="s">
        <v>1411</v>
      </c>
      <c r="U170" s="549" t="s">
        <v>26</v>
      </c>
      <c r="V170" s="940" t="s">
        <v>307</v>
      </c>
    </row>
    <row r="171" spans="9:22" ht="30" customHeight="1">
      <c r="T171" s="549" t="s">
        <v>1412</v>
      </c>
      <c r="U171" s="549" t="s">
        <v>26</v>
      </c>
      <c r="V171" s="940" t="s">
        <v>307</v>
      </c>
    </row>
    <row r="172" spans="9:22" ht="30" customHeight="1">
      <c r="T172" s="549" t="s">
        <v>1413</v>
      </c>
      <c r="U172" s="549" t="s">
        <v>26</v>
      </c>
      <c r="V172" s="940" t="s">
        <v>307</v>
      </c>
    </row>
    <row r="173" spans="9:22" ht="30" customHeight="1">
      <c r="I173" s="549" t="s">
        <v>507</v>
      </c>
      <c r="T173" s="549" t="s">
        <v>1414</v>
      </c>
      <c r="U173" s="549" t="s">
        <v>26</v>
      </c>
      <c r="V173" s="940" t="s">
        <v>307</v>
      </c>
    </row>
    <row r="174" spans="9:22" ht="30" customHeight="1">
      <c r="I174" s="549" t="s">
        <v>508</v>
      </c>
      <c r="T174" s="549" t="s">
        <v>1415</v>
      </c>
      <c r="U174" s="549" t="s">
        <v>26</v>
      </c>
      <c r="V174" s="940" t="s">
        <v>307</v>
      </c>
    </row>
    <row r="175" spans="9:22" ht="30" customHeight="1">
      <c r="I175" s="549" t="s">
        <v>509</v>
      </c>
      <c r="T175" s="549" t="s">
        <v>1416</v>
      </c>
      <c r="U175" s="549" t="s">
        <v>26</v>
      </c>
      <c r="V175" s="940" t="s">
        <v>307</v>
      </c>
    </row>
    <row r="176" spans="9:22" ht="30" customHeight="1">
      <c r="I176" s="549" t="s">
        <v>510</v>
      </c>
      <c r="T176" s="549" t="s">
        <v>1417</v>
      </c>
      <c r="U176" s="549" t="s">
        <v>26</v>
      </c>
      <c r="V176" s="940" t="s">
        <v>307</v>
      </c>
    </row>
    <row r="177" spans="9:22" ht="30" customHeight="1">
      <c r="I177" s="549" t="s">
        <v>511</v>
      </c>
      <c r="T177" s="549" t="s">
        <v>26</v>
      </c>
      <c r="U177" s="549" t="s">
        <v>26</v>
      </c>
      <c r="V177" s="940" t="s">
        <v>26</v>
      </c>
    </row>
    <row r="178" spans="9:22" ht="30" customHeight="1">
      <c r="I178" s="549" t="s">
        <v>512</v>
      </c>
      <c r="T178" s="549" t="s">
        <v>1418</v>
      </c>
      <c r="U178" s="549" t="s">
        <v>26</v>
      </c>
      <c r="V178" s="940" t="s">
        <v>307</v>
      </c>
    </row>
    <row r="179" spans="9:22" ht="30" customHeight="1">
      <c r="I179" s="550" t="s">
        <v>513</v>
      </c>
      <c r="T179" s="549" t="s">
        <v>1419</v>
      </c>
      <c r="U179" s="549" t="s">
        <v>26</v>
      </c>
      <c r="V179" s="940" t="s">
        <v>307</v>
      </c>
    </row>
    <row r="180" spans="9:22" ht="30" customHeight="1">
      <c r="I180" s="549" t="s">
        <v>514</v>
      </c>
      <c r="T180" s="549" t="s">
        <v>1420</v>
      </c>
      <c r="U180" s="549" t="s">
        <v>26</v>
      </c>
      <c r="V180" s="940" t="s">
        <v>307</v>
      </c>
    </row>
    <row r="181" spans="9:22" ht="30" customHeight="1">
      <c r="T181" s="549" t="s">
        <v>1421</v>
      </c>
      <c r="U181" s="549" t="s">
        <v>26</v>
      </c>
      <c r="V181" s="940" t="s">
        <v>307</v>
      </c>
    </row>
    <row r="182" spans="9:22" ht="30" customHeight="1">
      <c r="I182" s="549" t="s">
        <v>515</v>
      </c>
      <c r="T182" s="549" t="s">
        <v>1422</v>
      </c>
      <c r="U182" s="549" t="s">
        <v>26</v>
      </c>
      <c r="V182" s="940" t="s">
        <v>307</v>
      </c>
    </row>
    <row r="183" spans="9:22" ht="30" customHeight="1">
      <c r="I183" s="549" t="s">
        <v>516</v>
      </c>
      <c r="T183" s="550" t="s">
        <v>1423</v>
      </c>
      <c r="U183" s="550" t="s">
        <v>26</v>
      </c>
      <c r="V183" s="946" t="s">
        <v>307</v>
      </c>
    </row>
    <row r="184" spans="9:22" ht="30" customHeight="1">
      <c r="I184" s="549" t="s">
        <v>517</v>
      </c>
      <c r="T184" s="549" t="s">
        <v>1424</v>
      </c>
      <c r="U184" s="549" t="s">
        <v>26</v>
      </c>
      <c r="V184" s="940" t="s">
        <v>307</v>
      </c>
    </row>
    <row r="185" spans="9:22" ht="30" customHeight="1">
      <c r="I185" s="549" t="s">
        <v>518</v>
      </c>
      <c r="T185" s="549" t="s">
        <v>1425</v>
      </c>
      <c r="U185" s="549" t="s">
        <v>26</v>
      </c>
      <c r="V185" s="940" t="s">
        <v>307</v>
      </c>
    </row>
    <row r="186" spans="9:22" ht="30" customHeight="1">
      <c r="I186" s="549" t="s">
        <v>519</v>
      </c>
      <c r="T186" s="549" t="s">
        <v>26</v>
      </c>
      <c r="U186" s="549" t="s">
        <v>26</v>
      </c>
      <c r="V186" s="940" t="s">
        <v>26</v>
      </c>
    </row>
    <row r="187" spans="9:22" ht="30" customHeight="1">
      <c r="I187" s="549" t="s">
        <v>535</v>
      </c>
      <c r="T187" s="549" t="s">
        <v>1426</v>
      </c>
      <c r="U187" s="549" t="s">
        <v>26</v>
      </c>
      <c r="V187" s="940" t="s">
        <v>307</v>
      </c>
    </row>
    <row r="188" spans="9:22" ht="30" customHeight="1">
      <c r="I188" s="549" t="s">
        <v>536</v>
      </c>
      <c r="T188" s="549" t="s">
        <v>1427</v>
      </c>
      <c r="U188" s="549" t="s">
        <v>26</v>
      </c>
      <c r="V188" s="940" t="s">
        <v>307</v>
      </c>
    </row>
    <row r="189" spans="9:22" ht="30" customHeight="1">
      <c r="I189" s="549" t="s">
        <v>537</v>
      </c>
      <c r="T189" s="549" t="s">
        <v>1428</v>
      </c>
      <c r="U189" s="549" t="s">
        <v>26</v>
      </c>
      <c r="V189" s="940" t="s">
        <v>307</v>
      </c>
    </row>
    <row r="190" spans="9:22" ht="30" customHeight="1">
      <c r="I190" s="549" t="s">
        <v>538</v>
      </c>
      <c r="T190" s="549" t="s">
        <v>1429</v>
      </c>
      <c r="U190" s="549" t="s">
        <v>26</v>
      </c>
      <c r="V190" s="940" t="s">
        <v>307</v>
      </c>
    </row>
    <row r="191" spans="9:22" ht="30" customHeight="1">
      <c r="I191" s="549" t="s">
        <v>539</v>
      </c>
      <c r="T191" s="549" t="s">
        <v>1430</v>
      </c>
      <c r="U191" s="549" t="s">
        <v>26</v>
      </c>
      <c r="V191" s="940" t="s">
        <v>307</v>
      </c>
    </row>
    <row r="192" spans="9:22" ht="30" customHeight="1">
      <c r="T192" s="549" t="s">
        <v>1431</v>
      </c>
      <c r="U192" s="549" t="s">
        <v>26</v>
      </c>
      <c r="V192" s="940" t="s">
        <v>307</v>
      </c>
    </row>
    <row r="193" spans="9:22" ht="30" customHeight="1">
      <c r="I193" s="549" t="s">
        <v>540</v>
      </c>
      <c r="T193" s="549" t="s">
        <v>1432</v>
      </c>
      <c r="U193" s="549" t="s">
        <v>26</v>
      </c>
      <c r="V193" s="940" t="s">
        <v>307</v>
      </c>
    </row>
    <row r="194" spans="9:22" ht="30" customHeight="1">
      <c r="I194" s="549" t="s">
        <v>541</v>
      </c>
      <c r="T194" s="549" t="s">
        <v>1433</v>
      </c>
      <c r="U194" s="549" t="s">
        <v>26</v>
      </c>
      <c r="V194" s="940" t="s">
        <v>307</v>
      </c>
    </row>
    <row r="195" spans="9:22" ht="30" customHeight="1">
      <c r="I195" s="549" t="s">
        <v>542</v>
      </c>
      <c r="T195" s="549" t="s">
        <v>26</v>
      </c>
      <c r="U195" s="549" t="s">
        <v>26</v>
      </c>
      <c r="V195" s="940" t="s">
        <v>26</v>
      </c>
    </row>
    <row r="196" spans="9:22" ht="30" customHeight="1">
      <c r="I196" s="549" t="s">
        <v>543</v>
      </c>
      <c r="T196" s="549" t="s">
        <v>1434</v>
      </c>
      <c r="U196" s="549" t="s">
        <v>26</v>
      </c>
      <c r="V196" s="940" t="s">
        <v>307</v>
      </c>
    </row>
    <row r="197" spans="9:22" ht="30" customHeight="1">
      <c r="I197" s="549" t="s">
        <v>544</v>
      </c>
      <c r="T197" s="549" t="s">
        <v>1435</v>
      </c>
      <c r="U197" s="549" t="s">
        <v>26</v>
      </c>
      <c r="V197" s="940" t="s">
        <v>307</v>
      </c>
    </row>
    <row r="198" spans="9:22" ht="30" customHeight="1">
      <c r="I198" s="549" t="s">
        <v>545</v>
      </c>
      <c r="T198" s="549" t="s">
        <v>1436</v>
      </c>
      <c r="U198" s="549" t="s">
        <v>26</v>
      </c>
      <c r="V198" s="940" t="s">
        <v>307</v>
      </c>
    </row>
    <row r="199" spans="9:22" ht="30" customHeight="1">
      <c r="I199" s="549" t="s">
        <v>546</v>
      </c>
      <c r="T199" s="549" t="s">
        <v>1437</v>
      </c>
      <c r="U199" s="549" t="s">
        <v>26</v>
      </c>
      <c r="V199" s="940" t="s">
        <v>307</v>
      </c>
    </row>
    <row r="200" spans="9:22" ht="30" customHeight="1">
      <c r="I200" s="549" t="s">
        <v>547</v>
      </c>
      <c r="T200" s="549" t="s">
        <v>1438</v>
      </c>
      <c r="U200" s="549" t="s">
        <v>26</v>
      </c>
      <c r="V200" s="940" t="s">
        <v>307</v>
      </c>
    </row>
    <row r="201" spans="9:22" ht="30" customHeight="1">
      <c r="I201" s="549" t="s">
        <v>548</v>
      </c>
      <c r="T201" s="549" t="s">
        <v>1439</v>
      </c>
      <c r="U201" s="549" t="s">
        <v>26</v>
      </c>
      <c r="V201" s="940" t="s">
        <v>307</v>
      </c>
    </row>
    <row r="202" spans="9:22" ht="30" customHeight="1">
      <c r="I202" s="549" t="s">
        <v>549</v>
      </c>
      <c r="T202" s="549" t="s">
        <v>1440</v>
      </c>
      <c r="U202" s="549" t="s">
        <v>26</v>
      </c>
      <c r="V202" s="940" t="s">
        <v>307</v>
      </c>
    </row>
    <row r="203" spans="9:22" ht="30" customHeight="1">
      <c r="T203" s="549" t="s">
        <v>1441</v>
      </c>
      <c r="U203" s="549" t="s">
        <v>26</v>
      </c>
      <c r="V203" s="940" t="s">
        <v>307</v>
      </c>
    </row>
    <row r="204" spans="9:22" ht="30" customHeight="1">
      <c r="I204" s="549" t="s">
        <v>550</v>
      </c>
      <c r="T204" s="549" t="s">
        <v>26</v>
      </c>
      <c r="U204" s="549" t="s">
        <v>26</v>
      </c>
      <c r="V204" s="940" t="s">
        <v>26</v>
      </c>
    </row>
    <row r="205" spans="9:22" ht="30" customHeight="1">
      <c r="I205" s="549" t="s">
        <v>551</v>
      </c>
      <c r="T205" s="549" t="s">
        <v>1442</v>
      </c>
      <c r="U205" s="549" t="s">
        <v>26</v>
      </c>
      <c r="V205" s="940" t="s">
        <v>307</v>
      </c>
    </row>
    <row r="206" spans="9:22" ht="30" customHeight="1">
      <c r="I206" s="549" t="s">
        <v>552</v>
      </c>
      <c r="T206" s="549" t="s">
        <v>1443</v>
      </c>
      <c r="U206" s="549" t="s">
        <v>26</v>
      </c>
      <c r="V206" s="940" t="s">
        <v>307</v>
      </c>
    </row>
    <row r="207" spans="9:22" ht="30" customHeight="1">
      <c r="I207" s="549" t="s">
        <v>553</v>
      </c>
      <c r="T207" s="549" t="s">
        <v>1444</v>
      </c>
      <c r="U207" s="549" t="s">
        <v>26</v>
      </c>
      <c r="V207" s="940" t="s">
        <v>307</v>
      </c>
    </row>
    <row r="208" spans="9:22" ht="30" customHeight="1">
      <c r="I208" s="549" t="s">
        <v>554</v>
      </c>
      <c r="T208" s="549" t="s">
        <v>1445</v>
      </c>
      <c r="U208" s="549" t="s">
        <v>26</v>
      </c>
      <c r="V208" s="940" t="s">
        <v>307</v>
      </c>
    </row>
    <row r="209" spans="9:22" ht="30" customHeight="1">
      <c r="I209" s="549" t="s">
        <v>555</v>
      </c>
      <c r="T209" s="549" t="s">
        <v>1446</v>
      </c>
      <c r="U209" s="549" t="s">
        <v>26</v>
      </c>
      <c r="V209" s="940" t="s">
        <v>307</v>
      </c>
    </row>
    <row r="210" spans="9:22" ht="30" customHeight="1">
      <c r="I210" s="549" t="s">
        <v>556</v>
      </c>
      <c r="T210" s="549" t="s">
        <v>1447</v>
      </c>
      <c r="U210" s="549" t="s">
        <v>26</v>
      </c>
      <c r="V210" s="940" t="s">
        <v>307</v>
      </c>
    </row>
    <row r="211" spans="9:22" ht="30" customHeight="1">
      <c r="I211" s="549" t="s">
        <v>557</v>
      </c>
      <c r="T211" s="549" t="s">
        <v>1448</v>
      </c>
      <c r="U211" s="549" t="s">
        <v>26</v>
      </c>
      <c r="V211" s="940" t="s">
        <v>307</v>
      </c>
    </row>
    <row r="212" spans="9:22" ht="30" customHeight="1">
      <c r="I212" s="549" t="s">
        <v>558</v>
      </c>
      <c r="T212" s="549" t="s">
        <v>1449</v>
      </c>
      <c r="U212" s="549" t="s">
        <v>26</v>
      </c>
      <c r="V212" s="940" t="s">
        <v>307</v>
      </c>
    </row>
    <row r="213" spans="9:22" ht="30" customHeight="1">
      <c r="I213" s="549" t="s">
        <v>559</v>
      </c>
      <c r="T213" s="549" t="s">
        <v>26</v>
      </c>
      <c r="U213" s="549" t="s">
        <v>26</v>
      </c>
      <c r="V213" s="940" t="s">
        <v>26</v>
      </c>
    </row>
    <row r="214" spans="9:22" ht="30" customHeight="1">
      <c r="I214" s="549" t="s">
        <v>560</v>
      </c>
      <c r="T214" s="549" t="s">
        <v>1450</v>
      </c>
      <c r="U214" s="549" t="s">
        <v>26</v>
      </c>
      <c r="V214" s="940" t="s">
        <v>307</v>
      </c>
    </row>
    <row r="215" spans="9:22" ht="30" customHeight="1">
      <c r="I215" s="549" t="s">
        <v>561</v>
      </c>
      <c r="T215" s="549" t="s">
        <v>1451</v>
      </c>
      <c r="U215" s="549" t="s">
        <v>26</v>
      </c>
      <c r="V215" s="940" t="s">
        <v>307</v>
      </c>
    </row>
    <row r="216" spans="9:22" ht="30" customHeight="1">
      <c r="I216" s="549" t="s">
        <v>562</v>
      </c>
      <c r="T216" s="549" t="s">
        <v>1452</v>
      </c>
      <c r="U216" s="549" t="s">
        <v>26</v>
      </c>
      <c r="V216" s="940" t="s">
        <v>307</v>
      </c>
    </row>
    <row r="217" spans="9:22" ht="30" customHeight="1">
      <c r="I217" s="550" t="s">
        <v>563</v>
      </c>
      <c r="T217" s="549" t="s">
        <v>1453</v>
      </c>
      <c r="U217" s="549" t="s">
        <v>26</v>
      </c>
      <c r="V217" s="940" t="s">
        <v>307</v>
      </c>
    </row>
    <row r="218" spans="9:22" ht="30" customHeight="1">
      <c r="I218" s="549" t="s">
        <v>564</v>
      </c>
      <c r="T218" s="550" t="s">
        <v>1454</v>
      </c>
      <c r="U218" s="550" t="s">
        <v>26</v>
      </c>
      <c r="V218" s="946" t="s">
        <v>307</v>
      </c>
    </row>
    <row r="219" spans="9:22" ht="30" customHeight="1">
      <c r="I219" s="549" t="s">
        <v>565</v>
      </c>
      <c r="T219" s="549" t="s">
        <v>1455</v>
      </c>
      <c r="U219" s="549" t="s">
        <v>26</v>
      </c>
      <c r="V219" s="940" t="s">
        <v>307</v>
      </c>
    </row>
    <row r="220" spans="9:22" ht="30" customHeight="1">
      <c r="I220" s="549" t="s">
        <v>566</v>
      </c>
      <c r="T220" s="549" t="s">
        <v>1456</v>
      </c>
      <c r="U220" s="549" t="s">
        <v>26</v>
      </c>
      <c r="V220" s="940" t="s">
        <v>307</v>
      </c>
    </row>
    <row r="221" spans="9:22" ht="30" customHeight="1">
      <c r="I221" s="549" t="s">
        <v>567</v>
      </c>
      <c r="T221" s="549" t="s">
        <v>1457</v>
      </c>
      <c r="U221" s="549" t="s">
        <v>26</v>
      </c>
      <c r="V221" s="940" t="s">
        <v>307</v>
      </c>
    </row>
    <row r="222" spans="9:22" ht="30" customHeight="1">
      <c r="I222" s="549" t="s">
        <v>568</v>
      </c>
      <c r="T222" s="549" t="s">
        <v>26</v>
      </c>
      <c r="U222" s="549" t="s">
        <v>26</v>
      </c>
      <c r="V222" s="940" t="s">
        <v>26</v>
      </c>
    </row>
    <row r="223" spans="9:22" ht="30" customHeight="1">
      <c r="I223" s="549" t="s">
        <v>569</v>
      </c>
      <c r="T223" s="549" t="s">
        <v>1458</v>
      </c>
      <c r="U223" s="549" t="s">
        <v>26</v>
      </c>
      <c r="V223" s="940" t="s">
        <v>307</v>
      </c>
    </row>
    <row r="224" spans="9:22" ht="30" customHeight="1">
      <c r="I224" s="549" t="s">
        <v>570</v>
      </c>
      <c r="T224" s="549" t="s">
        <v>1459</v>
      </c>
      <c r="U224" s="549" t="s">
        <v>26</v>
      </c>
      <c r="V224" s="940" t="s">
        <v>307</v>
      </c>
    </row>
    <row r="225" spans="9:22" ht="30" customHeight="1">
      <c r="I225" s="549" t="s">
        <v>571</v>
      </c>
      <c r="T225" s="549" t="s">
        <v>1460</v>
      </c>
      <c r="U225" s="549" t="s">
        <v>26</v>
      </c>
      <c r="V225" s="940" t="s">
        <v>307</v>
      </c>
    </row>
    <row r="226" spans="9:22" ht="30" customHeight="1">
      <c r="I226" s="549" t="s">
        <v>572</v>
      </c>
      <c r="T226" s="549" t="s">
        <v>1461</v>
      </c>
      <c r="U226" s="549" t="s">
        <v>26</v>
      </c>
      <c r="V226" s="940" t="s">
        <v>307</v>
      </c>
    </row>
    <row r="227" spans="9:22" ht="30" customHeight="1">
      <c r="I227" s="549" t="s">
        <v>573</v>
      </c>
      <c r="T227" s="549" t="s">
        <v>497</v>
      </c>
      <c r="U227" s="549" t="s">
        <v>26</v>
      </c>
      <c r="V227" s="940" t="s">
        <v>307</v>
      </c>
    </row>
    <row r="228" spans="9:22" ht="30" customHeight="1">
      <c r="I228" s="549" t="s">
        <v>574</v>
      </c>
      <c r="T228" s="549" t="s">
        <v>498</v>
      </c>
      <c r="U228" s="549" t="s">
        <v>26</v>
      </c>
      <c r="V228" s="940" t="s">
        <v>307</v>
      </c>
    </row>
    <row r="229" spans="9:22" ht="30" customHeight="1">
      <c r="I229" s="549" t="s">
        <v>575</v>
      </c>
      <c r="T229" s="549" t="s">
        <v>499</v>
      </c>
      <c r="U229" s="549" t="s">
        <v>26</v>
      </c>
      <c r="V229" s="940" t="s">
        <v>307</v>
      </c>
    </row>
    <row r="230" spans="9:22" ht="30" customHeight="1">
      <c r="I230" s="549" t="s">
        <v>576</v>
      </c>
      <c r="T230" s="549" t="s">
        <v>500</v>
      </c>
      <c r="U230" s="549" t="s">
        <v>26</v>
      </c>
      <c r="V230" s="940" t="s">
        <v>307</v>
      </c>
    </row>
    <row r="231" spans="9:22" ht="30" customHeight="1">
      <c r="I231" s="549" t="s">
        <v>577</v>
      </c>
      <c r="T231" s="549" t="s">
        <v>501</v>
      </c>
      <c r="U231" s="549" t="s">
        <v>26</v>
      </c>
      <c r="V231" s="940" t="s">
        <v>307</v>
      </c>
    </row>
    <row r="232" spans="9:22" ht="30" customHeight="1">
      <c r="I232" s="549" t="s">
        <v>578</v>
      </c>
      <c r="T232" s="549" t="s">
        <v>502</v>
      </c>
      <c r="U232" s="549" t="s">
        <v>26</v>
      </c>
      <c r="V232" s="940" t="s">
        <v>307</v>
      </c>
    </row>
    <row r="233" spans="9:22" ht="30" customHeight="1">
      <c r="I233" s="549" t="s">
        <v>579</v>
      </c>
      <c r="T233" s="549" t="s">
        <v>503</v>
      </c>
      <c r="U233" s="549" t="s">
        <v>26</v>
      </c>
      <c r="V233" s="940" t="s">
        <v>307</v>
      </c>
    </row>
    <row r="234" spans="9:22" ht="30" customHeight="1">
      <c r="I234" s="549" t="s">
        <v>580</v>
      </c>
      <c r="T234" s="549" t="s">
        <v>521</v>
      </c>
      <c r="U234" s="549" t="s">
        <v>26</v>
      </c>
      <c r="V234" s="940" t="s">
        <v>307</v>
      </c>
    </row>
    <row r="235" spans="9:22" ht="30" customHeight="1">
      <c r="I235" s="549" t="s">
        <v>581</v>
      </c>
      <c r="T235" s="549" t="s">
        <v>522</v>
      </c>
      <c r="U235" s="549" t="s">
        <v>26</v>
      </c>
      <c r="V235" s="940" t="s">
        <v>307</v>
      </c>
    </row>
    <row r="236" spans="9:22" ht="30" customHeight="1">
      <c r="I236" s="549" t="s">
        <v>582</v>
      </c>
      <c r="T236" s="549" t="s">
        <v>523</v>
      </c>
      <c r="U236" s="549" t="s">
        <v>26</v>
      </c>
      <c r="V236" s="940" t="s">
        <v>307</v>
      </c>
    </row>
    <row r="237" spans="9:22" ht="30" customHeight="1">
      <c r="I237" s="549" t="s">
        <v>583</v>
      </c>
      <c r="T237" s="549" t="s">
        <v>524</v>
      </c>
      <c r="U237" s="549" t="s">
        <v>26</v>
      </c>
      <c r="V237" s="940" t="s">
        <v>307</v>
      </c>
    </row>
    <row r="238" spans="9:22" ht="30" customHeight="1">
      <c r="I238" s="549" t="s">
        <v>584</v>
      </c>
      <c r="T238" s="549" t="s">
        <v>525</v>
      </c>
      <c r="U238" s="549" t="s">
        <v>26</v>
      </c>
      <c r="V238" s="940" t="s">
        <v>307</v>
      </c>
    </row>
    <row r="239" spans="9:22" ht="30" customHeight="1">
      <c r="I239" s="549" t="s">
        <v>585</v>
      </c>
      <c r="T239" s="549" t="s">
        <v>526</v>
      </c>
      <c r="U239" s="549" t="s">
        <v>26</v>
      </c>
      <c r="V239" s="940" t="s">
        <v>307</v>
      </c>
    </row>
    <row r="240" spans="9:22" ht="30" customHeight="1">
      <c r="I240" s="549" t="s">
        <v>586</v>
      </c>
      <c r="T240" s="549" t="s">
        <v>527</v>
      </c>
      <c r="U240" s="549" t="s">
        <v>26</v>
      </c>
      <c r="V240" s="940" t="s">
        <v>307</v>
      </c>
    </row>
    <row r="241" spans="9:22" ht="30" customHeight="1">
      <c r="I241" s="549" t="s">
        <v>587</v>
      </c>
      <c r="T241" s="549" t="s">
        <v>528</v>
      </c>
      <c r="U241" s="549" t="s">
        <v>26</v>
      </c>
      <c r="V241" s="940" t="s">
        <v>307</v>
      </c>
    </row>
    <row r="242" spans="9:22" ht="30" customHeight="1">
      <c r="I242" s="549" t="s">
        <v>588</v>
      </c>
      <c r="T242" s="549" t="s">
        <v>529</v>
      </c>
      <c r="U242" s="549" t="s">
        <v>26</v>
      </c>
      <c r="V242" s="940" t="s">
        <v>307</v>
      </c>
    </row>
    <row r="243" spans="9:22" ht="30" customHeight="1">
      <c r="I243" s="549" t="s">
        <v>589</v>
      </c>
      <c r="T243" s="549" t="s">
        <v>26</v>
      </c>
      <c r="U243" s="549" t="s">
        <v>26</v>
      </c>
      <c r="V243" s="940" t="s">
        <v>26</v>
      </c>
    </row>
    <row r="244" spans="9:22" ht="30" customHeight="1">
      <c r="I244" s="549" t="s">
        <v>590</v>
      </c>
      <c r="T244" s="549" t="s">
        <v>531</v>
      </c>
      <c r="U244" s="549" t="s">
        <v>26</v>
      </c>
      <c r="V244" s="940" t="s">
        <v>307</v>
      </c>
    </row>
    <row r="245" spans="9:22" ht="30" customHeight="1">
      <c r="I245" s="549" t="s">
        <v>591</v>
      </c>
      <c r="T245" s="549" t="s">
        <v>532</v>
      </c>
      <c r="U245" s="549" t="s">
        <v>26</v>
      </c>
      <c r="V245" s="940" t="s">
        <v>307</v>
      </c>
    </row>
    <row r="246" spans="9:22" ht="30" customHeight="1">
      <c r="I246" s="549" t="s">
        <v>592</v>
      </c>
      <c r="T246" s="549" t="s">
        <v>533</v>
      </c>
      <c r="U246" s="549" t="s">
        <v>26</v>
      </c>
      <c r="V246" s="940" t="s">
        <v>307</v>
      </c>
    </row>
    <row r="247" spans="9:22" ht="30" customHeight="1">
      <c r="I247" s="549" t="s">
        <v>593</v>
      </c>
      <c r="T247" s="549" t="s">
        <v>534</v>
      </c>
      <c r="U247" s="549" t="s">
        <v>26</v>
      </c>
      <c r="V247" s="940" t="s">
        <v>307</v>
      </c>
    </row>
    <row r="248" spans="9:22" ht="30" customHeight="1">
      <c r="I248" s="549" t="s">
        <v>594</v>
      </c>
      <c r="T248" s="549" t="s">
        <v>504</v>
      </c>
      <c r="U248" s="549" t="s">
        <v>26</v>
      </c>
      <c r="V248" s="940" t="s">
        <v>307</v>
      </c>
    </row>
    <row r="249" spans="9:22" ht="30" customHeight="1">
      <c r="I249" s="549" t="s">
        <v>595</v>
      </c>
      <c r="T249" s="549" t="s">
        <v>505</v>
      </c>
      <c r="U249" s="549" t="s">
        <v>26</v>
      </c>
      <c r="V249" s="940" t="s">
        <v>307</v>
      </c>
    </row>
    <row r="250" spans="9:22" ht="30" customHeight="1">
      <c r="I250" s="549" t="s">
        <v>596</v>
      </c>
      <c r="T250" s="549" t="s">
        <v>506</v>
      </c>
      <c r="U250" s="549" t="s">
        <v>26</v>
      </c>
      <c r="V250" s="940" t="s">
        <v>307</v>
      </c>
    </row>
    <row r="251" spans="9:22" ht="30" customHeight="1">
      <c r="I251" s="549" t="s">
        <v>597</v>
      </c>
      <c r="T251" s="549" t="s">
        <v>26</v>
      </c>
      <c r="U251" s="549" t="s">
        <v>26</v>
      </c>
      <c r="V251" s="940" t="s">
        <v>26</v>
      </c>
    </row>
    <row r="252" spans="9:22" ht="30" customHeight="1">
      <c r="I252" s="550" t="s">
        <v>598</v>
      </c>
      <c r="T252" s="549" t="s">
        <v>1462</v>
      </c>
      <c r="U252" s="549" t="s">
        <v>26</v>
      </c>
      <c r="V252" s="940" t="s">
        <v>307</v>
      </c>
    </row>
    <row r="253" spans="9:22" ht="30" customHeight="1">
      <c r="I253" s="549" t="s">
        <v>599</v>
      </c>
      <c r="T253" s="550" t="s">
        <v>1463</v>
      </c>
      <c r="U253" s="550" t="s">
        <v>26</v>
      </c>
      <c r="V253" s="946" t="s">
        <v>307</v>
      </c>
    </row>
    <row r="254" spans="9:22" ht="30" customHeight="1">
      <c r="I254" s="549" t="s">
        <v>600</v>
      </c>
      <c r="T254" s="549" t="s">
        <v>1464</v>
      </c>
      <c r="U254" s="549" t="s">
        <v>26</v>
      </c>
      <c r="V254" s="940" t="s">
        <v>307</v>
      </c>
    </row>
    <row r="255" spans="9:22" ht="30" customHeight="1">
      <c r="I255" s="549" t="s">
        <v>601</v>
      </c>
      <c r="T255" s="549" t="s">
        <v>1465</v>
      </c>
      <c r="U255" s="549" t="s">
        <v>26</v>
      </c>
      <c r="V255" s="940" t="s">
        <v>307</v>
      </c>
    </row>
    <row r="256" spans="9:22" ht="30" customHeight="1">
      <c r="I256" s="549" t="s">
        <v>602</v>
      </c>
      <c r="T256" s="549" t="s">
        <v>1466</v>
      </c>
      <c r="U256" s="549" t="s">
        <v>26</v>
      </c>
      <c r="V256" s="940" t="s">
        <v>307</v>
      </c>
    </row>
    <row r="257" spans="9:22" ht="30" customHeight="1">
      <c r="I257" s="549" t="s">
        <v>603</v>
      </c>
      <c r="T257" s="549" t="s">
        <v>1467</v>
      </c>
      <c r="U257" s="549" t="s">
        <v>26</v>
      </c>
      <c r="V257" s="940" t="s">
        <v>307</v>
      </c>
    </row>
    <row r="258" spans="9:22" ht="30" customHeight="1">
      <c r="I258" s="549" t="s">
        <v>604</v>
      </c>
      <c r="T258" s="549" t="s">
        <v>1468</v>
      </c>
      <c r="U258" s="549" t="s">
        <v>26</v>
      </c>
      <c r="V258" s="940" t="s">
        <v>307</v>
      </c>
    </row>
    <row r="259" spans="9:22" ht="30" customHeight="1">
      <c r="I259" s="549" t="s">
        <v>605</v>
      </c>
      <c r="T259" s="549" t="s">
        <v>1469</v>
      </c>
      <c r="U259" s="549" t="s">
        <v>26</v>
      </c>
      <c r="V259" s="940" t="s">
        <v>307</v>
      </c>
    </row>
    <row r="260" spans="9:22" ht="30" customHeight="1">
      <c r="I260" s="549" t="s">
        <v>606</v>
      </c>
      <c r="T260" s="549" t="s">
        <v>1470</v>
      </c>
      <c r="U260" s="549" t="s">
        <v>26</v>
      </c>
      <c r="V260" s="940" t="s">
        <v>307</v>
      </c>
    </row>
    <row r="261" spans="9:22" ht="30" customHeight="1">
      <c r="I261" s="549" t="s">
        <v>607</v>
      </c>
      <c r="T261" s="549" t="s">
        <v>1471</v>
      </c>
      <c r="U261" s="549" t="s">
        <v>26</v>
      </c>
      <c r="V261" s="940" t="s">
        <v>307</v>
      </c>
    </row>
    <row r="262" spans="9:22" ht="30" customHeight="1">
      <c r="I262" s="549" t="s">
        <v>608</v>
      </c>
      <c r="T262" s="549" t="s">
        <v>1472</v>
      </c>
      <c r="U262" s="549" t="s">
        <v>26</v>
      </c>
      <c r="V262" s="940" t="s">
        <v>307</v>
      </c>
    </row>
    <row r="263" spans="9:22" ht="30" customHeight="1">
      <c r="I263" s="549" t="s">
        <v>609</v>
      </c>
      <c r="T263" s="549" t="s">
        <v>1473</v>
      </c>
      <c r="U263" s="549" t="s">
        <v>26</v>
      </c>
      <c r="V263" s="940" t="s">
        <v>307</v>
      </c>
    </row>
    <row r="264" spans="9:22" ht="30" customHeight="1">
      <c r="T264" s="549" t="s">
        <v>1474</v>
      </c>
      <c r="U264" s="549" t="s">
        <v>26</v>
      </c>
      <c r="V264" s="940" t="s">
        <v>307</v>
      </c>
    </row>
    <row r="265" spans="9:22" ht="30" customHeight="1">
      <c r="I265" s="549" t="s">
        <v>610</v>
      </c>
      <c r="T265" s="549" t="s">
        <v>1475</v>
      </c>
      <c r="U265" s="549" t="s">
        <v>26</v>
      </c>
      <c r="V265" s="940" t="s">
        <v>307</v>
      </c>
    </row>
    <row r="266" spans="9:22" ht="30" customHeight="1">
      <c r="I266" s="549" t="s">
        <v>611</v>
      </c>
      <c r="T266" s="549" t="s">
        <v>1476</v>
      </c>
      <c r="U266" s="549" t="s">
        <v>26</v>
      </c>
      <c r="V266" s="940" t="s">
        <v>307</v>
      </c>
    </row>
    <row r="267" spans="9:22" ht="30" customHeight="1">
      <c r="I267" s="549" t="s">
        <v>612</v>
      </c>
      <c r="T267" s="549" t="s">
        <v>1477</v>
      </c>
      <c r="U267" s="549" t="s">
        <v>26</v>
      </c>
      <c r="V267" s="940" t="s">
        <v>307</v>
      </c>
    </row>
    <row r="268" spans="9:22" ht="30" customHeight="1">
      <c r="I268" s="549" t="s">
        <v>613</v>
      </c>
      <c r="T268" s="549" t="s">
        <v>1478</v>
      </c>
      <c r="U268" s="549" t="s">
        <v>26</v>
      </c>
      <c r="V268" s="940" t="s">
        <v>307</v>
      </c>
    </row>
    <row r="269" spans="9:22" ht="30" customHeight="1">
      <c r="I269" s="549" t="s">
        <v>614</v>
      </c>
      <c r="T269" s="549" t="s">
        <v>26</v>
      </c>
      <c r="U269" s="549" t="s">
        <v>26</v>
      </c>
      <c r="V269" s="940" t="s">
        <v>26</v>
      </c>
    </row>
    <row r="270" spans="9:22" ht="30" customHeight="1">
      <c r="I270" s="549" t="s">
        <v>615</v>
      </c>
      <c r="T270" s="549" t="s">
        <v>1479</v>
      </c>
      <c r="U270" s="549" t="s">
        <v>26</v>
      </c>
      <c r="V270" s="940" t="s">
        <v>307</v>
      </c>
    </row>
    <row r="271" spans="9:22" ht="30" customHeight="1">
      <c r="I271" s="549" t="s">
        <v>616</v>
      </c>
      <c r="T271" s="549" t="s">
        <v>1480</v>
      </c>
      <c r="U271" s="549" t="s">
        <v>26</v>
      </c>
      <c r="V271" s="940" t="s">
        <v>307</v>
      </c>
    </row>
    <row r="272" spans="9:22" ht="30" customHeight="1">
      <c r="I272" s="549" t="s">
        <v>617</v>
      </c>
      <c r="T272" s="549" t="s">
        <v>638</v>
      </c>
      <c r="U272" s="549" t="s">
        <v>26</v>
      </c>
      <c r="V272" s="940" t="s">
        <v>307</v>
      </c>
    </row>
    <row r="273" spans="9:22" ht="30" customHeight="1">
      <c r="I273" s="549" t="s">
        <v>618</v>
      </c>
      <c r="T273" s="549" t="s">
        <v>660</v>
      </c>
      <c r="U273" s="549" t="s">
        <v>26</v>
      </c>
      <c r="V273" s="940" t="s">
        <v>307</v>
      </c>
    </row>
    <row r="274" spans="9:22" ht="30" customHeight="1">
      <c r="I274" s="549" t="s">
        <v>619</v>
      </c>
      <c r="T274" s="549" t="s">
        <v>1481</v>
      </c>
      <c r="U274" s="549" t="s">
        <v>26</v>
      </c>
      <c r="V274" s="940" t="s">
        <v>307</v>
      </c>
    </row>
    <row r="275" spans="9:22" ht="30" customHeight="1">
      <c r="I275" s="549" t="s">
        <v>620</v>
      </c>
      <c r="T275" s="549" t="s">
        <v>1482</v>
      </c>
      <c r="U275" s="549" t="s">
        <v>26</v>
      </c>
      <c r="V275" s="940" t="s">
        <v>307</v>
      </c>
    </row>
    <row r="276" spans="9:22" ht="30" customHeight="1">
      <c r="I276" s="549" t="s">
        <v>621</v>
      </c>
      <c r="T276" s="549" t="s">
        <v>1483</v>
      </c>
      <c r="U276" s="549" t="s">
        <v>26</v>
      </c>
      <c r="V276" s="940" t="s">
        <v>307</v>
      </c>
    </row>
    <row r="277" spans="9:22" ht="30" customHeight="1">
      <c r="I277" s="549" t="s">
        <v>622</v>
      </c>
      <c r="T277" s="549" t="s">
        <v>1484</v>
      </c>
      <c r="U277" s="549" t="s">
        <v>26</v>
      </c>
      <c r="V277" s="940" t="s">
        <v>307</v>
      </c>
    </row>
    <row r="278" spans="9:22" ht="30" customHeight="1">
      <c r="I278" s="549" t="s">
        <v>623</v>
      </c>
      <c r="T278" s="549" t="s">
        <v>1485</v>
      </c>
      <c r="U278" s="549" t="s">
        <v>26</v>
      </c>
      <c r="V278" s="940" t="s">
        <v>307</v>
      </c>
    </row>
    <row r="279" spans="9:22" ht="30" customHeight="1">
      <c r="I279" s="549" t="s">
        <v>624</v>
      </c>
      <c r="T279" s="549" t="s">
        <v>601</v>
      </c>
      <c r="U279" s="549" t="s">
        <v>26</v>
      </c>
      <c r="V279" s="940" t="s">
        <v>307</v>
      </c>
    </row>
    <row r="280" spans="9:22" ht="30" customHeight="1">
      <c r="I280" s="549" t="s">
        <v>625</v>
      </c>
      <c r="T280" s="549" t="s">
        <v>1486</v>
      </c>
      <c r="U280" s="549" t="s">
        <v>26</v>
      </c>
      <c r="V280" s="940" t="s">
        <v>307</v>
      </c>
    </row>
    <row r="281" spans="9:22" ht="30" customHeight="1">
      <c r="I281" s="549" t="s">
        <v>626</v>
      </c>
      <c r="T281" s="549" t="s">
        <v>599</v>
      </c>
      <c r="U281" s="549" t="s">
        <v>26</v>
      </c>
      <c r="V281" s="940" t="s">
        <v>307</v>
      </c>
    </row>
    <row r="282" spans="9:22" ht="30" customHeight="1">
      <c r="I282" s="549" t="s">
        <v>627</v>
      </c>
      <c r="T282" s="549" t="s">
        <v>1487</v>
      </c>
      <c r="U282" s="549" t="s">
        <v>26</v>
      </c>
      <c r="V282" s="940" t="s">
        <v>307</v>
      </c>
    </row>
    <row r="283" spans="9:22" ht="30" customHeight="1">
      <c r="I283" s="549" t="s">
        <v>628</v>
      </c>
      <c r="T283" s="549" t="s">
        <v>589</v>
      </c>
      <c r="U283" s="549" t="s">
        <v>26</v>
      </c>
      <c r="V283" s="940" t="s">
        <v>307</v>
      </c>
    </row>
    <row r="284" spans="9:22" ht="30" customHeight="1">
      <c r="I284" s="549" t="s">
        <v>629</v>
      </c>
      <c r="T284" s="549" t="s">
        <v>1488</v>
      </c>
      <c r="U284" s="549" t="s">
        <v>26</v>
      </c>
      <c r="V284" s="940" t="s">
        <v>307</v>
      </c>
    </row>
    <row r="285" spans="9:22" ht="30" customHeight="1">
      <c r="I285" s="549" t="s">
        <v>630</v>
      </c>
      <c r="T285" s="549" t="s">
        <v>1489</v>
      </c>
      <c r="U285" s="549" t="s">
        <v>26</v>
      </c>
      <c r="V285" s="940" t="s">
        <v>307</v>
      </c>
    </row>
    <row r="286" spans="9:22" ht="30" customHeight="1">
      <c r="I286" s="549" t="s">
        <v>631</v>
      </c>
      <c r="T286" s="549" t="s">
        <v>569</v>
      </c>
      <c r="U286" s="549" t="s">
        <v>26</v>
      </c>
      <c r="V286" s="940" t="s">
        <v>307</v>
      </c>
    </row>
    <row r="287" spans="9:22" ht="30" customHeight="1">
      <c r="I287" s="549" t="s">
        <v>632</v>
      </c>
      <c r="T287" s="549" t="s">
        <v>1490</v>
      </c>
      <c r="U287" s="549" t="s">
        <v>26</v>
      </c>
      <c r="V287" s="940" t="s">
        <v>307</v>
      </c>
    </row>
    <row r="288" spans="9:22" ht="30" customHeight="1">
      <c r="I288" s="550" t="s">
        <v>633</v>
      </c>
      <c r="T288" s="550" t="s">
        <v>1491</v>
      </c>
      <c r="U288" s="550" t="s">
        <v>26</v>
      </c>
      <c r="V288" s="946" t="s">
        <v>307</v>
      </c>
    </row>
    <row r="289" spans="9:22" ht="30" customHeight="1">
      <c r="I289" s="549" t="s">
        <v>634</v>
      </c>
      <c r="T289" s="549" t="s">
        <v>1492</v>
      </c>
      <c r="U289" s="549" t="s">
        <v>26</v>
      </c>
      <c r="V289" s="940" t="s">
        <v>307</v>
      </c>
    </row>
    <row r="290" spans="9:22" ht="30" customHeight="1">
      <c r="I290" s="549" t="s">
        <v>635</v>
      </c>
      <c r="T290" s="549" t="s">
        <v>1493</v>
      </c>
      <c r="U290" s="549" t="s">
        <v>26</v>
      </c>
      <c r="V290" s="940" t="s">
        <v>307</v>
      </c>
    </row>
    <row r="291" spans="9:22" ht="30" customHeight="1">
      <c r="I291" s="549" t="s">
        <v>636</v>
      </c>
      <c r="T291" s="549" t="s">
        <v>1494</v>
      </c>
      <c r="U291" s="549" t="s">
        <v>26</v>
      </c>
      <c r="V291" s="940" t="s">
        <v>307</v>
      </c>
    </row>
    <row r="292" spans="9:22" ht="30" customHeight="1">
      <c r="I292" s="549" t="s">
        <v>637</v>
      </c>
      <c r="T292" s="549" t="s">
        <v>1495</v>
      </c>
      <c r="U292" s="549" t="s">
        <v>26</v>
      </c>
      <c r="V292" s="940" t="s">
        <v>307</v>
      </c>
    </row>
    <row r="293" spans="9:22" ht="30" customHeight="1">
      <c r="I293" s="549" t="s">
        <v>638</v>
      </c>
      <c r="T293" s="549" t="s">
        <v>1496</v>
      </c>
      <c r="U293" s="549" t="s">
        <v>26</v>
      </c>
      <c r="V293" s="940" t="s">
        <v>307</v>
      </c>
    </row>
    <row r="294" spans="9:22" ht="30" customHeight="1">
      <c r="I294" s="549" t="s">
        <v>639</v>
      </c>
      <c r="T294" s="549" t="s">
        <v>1497</v>
      </c>
      <c r="U294" s="549" t="s">
        <v>26</v>
      </c>
      <c r="V294" s="940" t="s">
        <v>307</v>
      </c>
    </row>
    <row r="295" spans="9:22" ht="30" customHeight="1">
      <c r="I295" s="549" t="s">
        <v>640</v>
      </c>
      <c r="T295" s="549" t="s">
        <v>1498</v>
      </c>
      <c r="U295" s="549" t="s">
        <v>26</v>
      </c>
      <c r="V295" s="940" t="s">
        <v>307</v>
      </c>
    </row>
    <row r="296" spans="9:22" ht="30" customHeight="1">
      <c r="I296" s="549" t="s">
        <v>641</v>
      </c>
      <c r="T296" s="549" t="s">
        <v>1499</v>
      </c>
      <c r="U296" s="549" t="s">
        <v>26</v>
      </c>
      <c r="V296" s="940" t="s">
        <v>307</v>
      </c>
    </row>
    <row r="297" spans="9:22" ht="30" customHeight="1">
      <c r="I297" s="549" t="s">
        <v>642</v>
      </c>
      <c r="T297" s="549" t="s">
        <v>26</v>
      </c>
      <c r="U297" s="549" t="s">
        <v>26</v>
      </c>
      <c r="V297" s="940" t="s">
        <v>26</v>
      </c>
    </row>
    <row r="298" spans="9:22" ht="30" customHeight="1">
      <c r="I298" s="549" t="s">
        <v>643</v>
      </c>
      <c r="T298" s="549" t="s">
        <v>588</v>
      </c>
      <c r="U298" s="549" t="s">
        <v>26</v>
      </c>
      <c r="V298" s="940" t="s">
        <v>307</v>
      </c>
    </row>
    <row r="299" spans="9:22" ht="30" customHeight="1">
      <c r="I299" s="549" t="s">
        <v>644</v>
      </c>
      <c r="T299" s="549" t="s">
        <v>636</v>
      </c>
      <c r="U299" s="549" t="s">
        <v>26</v>
      </c>
      <c r="V299" s="940" t="s">
        <v>307</v>
      </c>
    </row>
    <row r="300" spans="9:22" ht="30" customHeight="1">
      <c r="I300" s="549" t="s">
        <v>645</v>
      </c>
      <c r="T300" s="549" t="s">
        <v>1500</v>
      </c>
      <c r="U300" s="549" t="s">
        <v>26</v>
      </c>
      <c r="V300" s="940" t="s">
        <v>307</v>
      </c>
    </row>
    <row r="301" spans="9:22" ht="30" customHeight="1">
      <c r="I301" s="549" t="s">
        <v>646</v>
      </c>
      <c r="T301" s="549" t="s">
        <v>1501</v>
      </c>
      <c r="U301" s="549" t="s">
        <v>26</v>
      </c>
      <c r="V301" s="940" t="s">
        <v>307</v>
      </c>
    </row>
    <row r="302" spans="9:22" ht="30" customHeight="1">
      <c r="I302" s="549" t="s">
        <v>647</v>
      </c>
      <c r="T302" s="549" t="s">
        <v>1502</v>
      </c>
      <c r="U302" s="549" t="s">
        <v>26</v>
      </c>
      <c r="V302" s="940" t="s">
        <v>307</v>
      </c>
    </row>
    <row r="303" spans="9:22" ht="30" customHeight="1">
      <c r="I303" s="549" t="s">
        <v>648</v>
      </c>
      <c r="T303" s="549" t="s">
        <v>643</v>
      </c>
      <c r="U303" s="549" t="s">
        <v>26</v>
      </c>
      <c r="V303" s="940" t="s">
        <v>307</v>
      </c>
    </row>
    <row r="304" spans="9:22" ht="30" customHeight="1">
      <c r="I304" s="549" t="s">
        <v>649</v>
      </c>
      <c r="T304" s="549" t="s">
        <v>1503</v>
      </c>
      <c r="U304" s="549" t="s">
        <v>26</v>
      </c>
      <c r="V304" s="940" t="s">
        <v>307</v>
      </c>
    </row>
    <row r="305" spans="9:22" ht="30" customHeight="1">
      <c r="I305" s="549" t="s">
        <v>650</v>
      </c>
      <c r="T305" s="549" t="s">
        <v>1504</v>
      </c>
      <c r="U305" s="549" t="s">
        <v>26</v>
      </c>
      <c r="V305" s="940" t="s">
        <v>307</v>
      </c>
    </row>
    <row r="306" spans="9:22" ht="30" customHeight="1">
      <c r="I306" s="549" t="s">
        <v>651</v>
      </c>
      <c r="T306" s="549" t="s">
        <v>1505</v>
      </c>
      <c r="U306" s="549" t="s">
        <v>26</v>
      </c>
      <c r="V306" s="940" t="s">
        <v>307</v>
      </c>
    </row>
    <row r="307" spans="9:22" ht="30" customHeight="1">
      <c r="I307" s="549" t="s">
        <v>652</v>
      </c>
      <c r="T307" s="549" t="s">
        <v>1506</v>
      </c>
      <c r="U307" s="549" t="s">
        <v>26</v>
      </c>
      <c r="V307" s="940" t="s">
        <v>307</v>
      </c>
    </row>
    <row r="308" spans="9:22" ht="30" customHeight="1">
      <c r="I308" s="549" t="s">
        <v>653</v>
      </c>
      <c r="T308" s="549" t="s">
        <v>1507</v>
      </c>
      <c r="U308" s="549" t="s">
        <v>26</v>
      </c>
      <c r="V308" s="940" t="s">
        <v>307</v>
      </c>
    </row>
    <row r="309" spans="9:22" ht="30" customHeight="1">
      <c r="I309" s="549" t="s">
        <v>654</v>
      </c>
      <c r="T309" s="549" t="s">
        <v>1508</v>
      </c>
      <c r="U309" s="549" t="s">
        <v>26</v>
      </c>
      <c r="V309" s="940" t="s">
        <v>307</v>
      </c>
    </row>
    <row r="310" spans="9:22" ht="30" customHeight="1">
      <c r="I310" s="549" t="s">
        <v>655</v>
      </c>
      <c r="T310" s="549" t="s">
        <v>1509</v>
      </c>
      <c r="U310" s="549" t="s">
        <v>26</v>
      </c>
      <c r="V310" s="940" t="s">
        <v>307</v>
      </c>
    </row>
    <row r="311" spans="9:22" ht="30" customHeight="1">
      <c r="I311" s="549" t="s">
        <v>656</v>
      </c>
      <c r="T311" s="549" t="s">
        <v>1510</v>
      </c>
      <c r="U311" s="549" t="s">
        <v>26</v>
      </c>
      <c r="V311" s="940" t="s">
        <v>307</v>
      </c>
    </row>
    <row r="312" spans="9:22" ht="30" customHeight="1">
      <c r="I312" s="549" t="s">
        <v>657</v>
      </c>
      <c r="T312" s="549" t="s">
        <v>1511</v>
      </c>
      <c r="U312" s="549" t="s">
        <v>26</v>
      </c>
      <c r="V312" s="940" t="s">
        <v>307</v>
      </c>
    </row>
    <row r="313" spans="9:22" ht="30" customHeight="1">
      <c r="I313" s="549" t="s">
        <v>658</v>
      </c>
      <c r="T313" s="549" t="s">
        <v>1512</v>
      </c>
      <c r="U313" s="549" t="s">
        <v>26</v>
      </c>
      <c r="V313" s="940" t="s">
        <v>307</v>
      </c>
    </row>
    <row r="314" spans="9:22" ht="30" customHeight="1">
      <c r="I314" s="549" t="s">
        <v>659</v>
      </c>
      <c r="T314" s="549" t="s">
        <v>650</v>
      </c>
      <c r="U314" s="549" t="s">
        <v>26</v>
      </c>
      <c r="V314" s="940" t="s">
        <v>307</v>
      </c>
    </row>
    <row r="315" spans="9:22" ht="30" customHeight="1">
      <c r="I315" s="549" t="s">
        <v>520</v>
      </c>
      <c r="T315" s="549" t="s">
        <v>1513</v>
      </c>
      <c r="U315" s="549" t="s">
        <v>26</v>
      </c>
      <c r="V315" s="940" t="s">
        <v>307</v>
      </c>
    </row>
    <row r="316" spans="9:22" ht="30" customHeight="1">
      <c r="I316" s="549" t="s">
        <v>660</v>
      </c>
      <c r="T316" s="549" t="s">
        <v>560</v>
      </c>
      <c r="U316" s="549" t="s">
        <v>26</v>
      </c>
      <c r="V316" s="940" t="s">
        <v>307</v>
      </c>
    </row>
    <row r="317" spans="9:22" ht="30" customHeight="1">
      <c r="I317" s="549" t="s">
        <v>661</v>
      </c>
      <c r="T317" s="549" t="s">
        <v>1514</v>
      </c>
      <c r="U317" s="549" t="s">
        <v>26</v>
      </c>
      <c r="V317" s="940" t="s">
        <v>307</v>
      </c>
    </row>
    <row r="318" spans="9:22" ht="30" customHeight="1">
      <c r="I318" s="549" t="s">
        <v>662</v>
      </c>
      <c r="T318" s="549" t="s">
        <v>550</v>
      </c>
      <c r="U318" s="549" t="s">
        <v>26</v>
      </c>
      <c r="V318" s="940" t="s">
        <v>307</v>
      </c>
    </row>
    <row r="319" spans="9:22" ht="30" customHeight="1">
      <c r="I319" s="549" t="s">
        <v>663</v>
      </c>
      <c r="T319" s="549" t="s">
        <v>1515</v>
      </c>
      <c r="U319" s="549" t="s">
        <v>26</v>
      </c>
      <c r="V319" s="940" t="s">
        <v>307</v>
      </c>
    </row>
    <row r="320" spans="9:22" ht="30" customHeight="1">
      <c r="I320" s="549" t="s">
        <v>664</v>
      </c>
      <c r="T320" s="549" t="s">
        <v>585</v>
      </c>
      <c r="U320" s="549" t="s">
        <v>26</v>
      </c>
      <c r="V320" s="940" t="s">
        <v>307</v>
      </c>
    </row>
    <row r="321" spans="9:22" ht="30" customHeight="1">
      <c r="I321" s="549" t="s">
        <v>665</v>
      </c>
      <c r="T321" s="549" t="s">
        <v>552</v>
      </c>
      <c r="U321" s="549" t="s">
        <v>26</v>
      </c>
      <c r="V321" s="940" t="s">
        <v>307</v>
      </c>
    </row>
    <row r="322" spans="9:22" ht="30" customHeight="1">
      <c r="I322" s="549" t="s">
        <v>666</v>
      </c>
      <c r="T322" s="549" t="s">
        <v>551</v>
      </c>
      <c r="U322" s="549" t="s">
        <v>26</v>
      </c>
      <c r="V322" s="940" t="s">
        <v>307</v>
      </c>
    </row>
    <row r="323" spans="9:22" ht="30" customHeight="1">
      <c r="I323" s="550" t="s">
        <v>667</v>
      </c>
      <c r="T323" s="550" t="s">
        <v>1516</v>
      </c>
      <c r="U323" s="550" t="s">
        <v>26</v>
      </c>
      <c r="V323" s="946" t="s">
        <v>307</v>
      </c>
    </row>
    <row r="324" spans="9:22" ht="30" customHeight="1">
      <c r="I324" s="549" t="s">
        <v>668</v>
      </c>
      <c r="T324" s="549" t="s">
        <v>553</v>
      </c>
      <c r="U324" s="549" t="s">
        <v>26</v>
      </c>
      <c r="V324" s="940" t="s">
        <v>307</v>
      </c>
    </row>
    <row r="325" spans="9:22" ht="30" customHeight="1">
      <c r="I325" s="549" t="s">
        <v>669</v>
      </c>
      <c r="T325" s="549" t="s">
        <v>547</v>
      </c>
      <c r="U325" s="549" t="s">
        <v>26</v>
      </c>
      <c r="V325" s="940" t="s">
        <v>307</v>
      </c>
    </row>
    <row r="326" spans="9:22" ht="30" customHeight="1">
      <c r="I326" s="549" t="s">
        <v>670</v>
      </c>
      <c r="T326" s="549" t="s">
        <v>554</v>
      </c>
      <c r="U326" s="549" t="s">
        <v>26</v>
      </c>
      <c r="V326" s="940" t="s">
        <v>307</v>
      </c>
    </row>
    <row r="327" spans="9:22" ht="30" customHeight="1">
      <c r="I327" s="549" t="s">
        <v>671</v>
      </c>
      <c r="T327" s="549" t="s">
        <v>556</v>
      </c>
      <c r="U327" s="549" t="s">
        <v>26</v>
      </c>
      <c r="V327" s="940" t="s">
        <v>307</v>
      </c>
    </row>
    <row r="328" spans="9:22" ht="30" customHeight="1">
      <c r="I328" s="549" t="s">
        <v>672</v>
      </c>
      <c r="T328" s="549" t="s">
        <v>557</v>
      </c>
      <c r="U328" s="549" t="s">
        <v>26</v>
      </c>
      <c r="V328" s="940" t="s">
        <v>307</v>
      </c>
    </row>
    <row r="329" spans="9:22" ht="30" customHeight="1">
      <c r="I329" s="549" t="s">
        <v>673</v>
      </c>
      <c r="T329" s="549" t="s">
        <v>561</v>
      </c>
      <c r="U329" s="549" t="s">
        <v>26</v>
      </c>
      <c r="V329" s="940" t="s">
        <v>307</v>
      </c>
    </row>
    <row r="330" spans="9:22" ht="30" customHeight="1">
      <c r="I330" s="550" t="s">
        <v>26</v>
      </c>
      <c r="T330" s="549" t="s">
        <v>567</v>
      </c>
      <c r="U330" s="549" t="s">
        <v>26</v>
      </c>
      <c r="V330" s="940" t="s">
        <v>307</v>
      </c>
    </row>
    <row r="331" spans="9:22" ht="30" customHeight="1">
      <c r="T331" s="549" t="s">
        <v>1517</v>
      </c>
      <c r="U331" s="549" t="s">
        <v>26</v>
      </c>
      <c r="V331" s="940" t="s">
        <v>307</v>
      </c>
    </row>
    <row r="332" spans="9:22" ht="30" customHeight="1">
      <c r="T332" s="549" t="s">
        <v>1518</v>
      </c>
      <c r="U332" s="549" t="s">
        <v>26</v>
      </c>
      <c r="V332" s="940" t="s">
        <v>307</v>
      </c>
    </row>
    <row r="333" spans="9:22" ht="30" customHeight="1">
      <c r="T333" s="549" t="s">
        <v>628</v>
      </c>
      <c r="U333" s="549" t="s">
        <v>26</v>
      </c>
      <c r="V333" s="940" t="s">
        <v>307</v>
      </c>
    </row>
    <row r="334" spans="9:22" ht="30" customHeight="1">
      <c r="T334" s="549" t="s">
        <v>581</v>
      </c>
      <c r="U334" s="549" t="s">
        <v>26</v>
      </c>
      <c r="V334" s="940" t="s">
        <v>307</v>
      </c>
    </row>
    <row r="335" spans="9:22" ht="30" customHeight="1">
      <c r="T335" s="549" t="s">
        <v>26</v>
      </c>
      <c r="U335" s="549" t="s">
        <v>26</v>
      </c>
      <c r="V335" s="940" t="s">
        <v>26</v>
      </c>
    </row>
    <row r="336" spans="9:22" ht="30" customHeight="1">
      <c r="T336" s="549" t="s">
        <v>590</v>
      </c>
      <c r="U336" s="549" t="s">
        <v>26</v>
      </c>
      <c r="V336" s="940" t="s">
        <v>307</v>
      </c>
    </row>
    <row r="337" spans="20:22" ht="30" customHeight="1">
      <c r="T337" s="549" t="s">
        <v>592</v>
      </c>
      <c r="U337" s="549" t="s">
        <v>26</v>
      </c>
      <c r="V337" s="940" t="s">
        <v>307</v>
      </c>
    </row>
    <row r="338" spans="20:22" ht="30" customHeight="1">
      <c r="T338" s="549" t="s">
        <v>582</v>
      </c>
      <c r="U338" s="549" t="s">
        <v>26</v>
      </c>
      <c r="V338" s="940" t="s">
        <v>307</v>
      </c>
    </row>
    <row r="339" spans="20:22" ht="30" customHeight="1">
      <c r="T339" s="549" t="s">
        <v>577</v>
      </c>
      <c r="U339" s="549" t="s">
        <v>26</v>
      </c>
      <c r="V339" s="940" t="s">
        <v>307</v>
      </c>
    </row>
    <row r="340" spans="20:22" ht="30" customHeight="1">
      <c r="T340" s="549" t="s">
        <v>571</v>
      </c>
      <c r="U340" s="549" t="s">
        <v>26</v>
      </c>
      <c r="V340" s="940" t="s">
        <v>307</v>
      </c>
    </row>
    <row r="341" spans="20:22" ht="30" customHeight="1">
      <c r="T341" s="549" t="s">
        <v>1519</v>
      </c>
      <c r="U341" s="549" t="s">
        <v>26</v>
      </c>
      <c r="V341" s="940" t="s">
        <v>307</v>
      </c>
    </row>
    <row r="342" spans="20:22" ht="30" customHeight="1">
      <c r="T342" s="549" t="s">
        <v>541</v>
      </c>
      <c r="U342" s="549" t="s">
        <v>26</v>
      </c>
      <c r="V342" s="940" t="s">
        <v>307</v>
      </c>
    </row>
    <row r="343" spans="20:22" ht="30" customHeight="1">
      <c r="T343" s="549" t="s">
        <v>565</v>
      </c>
      <c r="U343" s="549" t="s">
        <v>26</v>
      </c>
      <c r="V343" s="940" t="s">
        <v>307</v>
      </c>
    </row>
    <row r="344" spans="20:22" ht="30" customHeight="1">
      <c r="T344" s="549" t="s">
        <v>570</v>
      </c>
      <c r="U344" s="549" t="s">
        <v>26</v>
      </c>
      <c r="V344" s="940" t="s">
        <v>307</v>
      </c>
    </row>
    <row r="345" spans="20:22" ht="30" customHeight="1">
      <c r="T345" s="549" t="s">
        <v>1520</v>
      </c>
      <c r="U345" s="549" t="s">
        <v>26</v>
      </c>
      <c r="V345" s="940" t="s">
        <v>307</v>
      </c>
    </row>
    <row r="346" spans="20:22" ht="30" customHeight="1">
      <c r="T346" s="549" t="s">
        <v>574</v>
      </c>
      <c r="U346" s="549" t="s">
        <v>26</v>
      </c>
      <c r="V346" s="940" t="s">
        <v>307</v>
      </c>
    </row>
    <row r="347" spans="20:22" ht="30" customHeight="1">
      <c r="T347" s="549" t="s">
        <v>580</v>
      </c>
      <c r="U347" s="549" t="s">
        <v>26</v>
      </c>
      <c r="V347" s="940" t="s">
        <v>307</v>
      </c>
    </row>
    <row r="348" spans="20:22" ht="30" customHeight="1">
      <c r="T348" s="549" t="s">
        <v>1521</v>
      </c>
      <c r="U348" s="549" t="s">
        <v>26</v>
      </c>
      <c r="V348" s="940" t="s">
        <v>307</v>
      </c>
    </row>
    <row r="349" spans="20:22" ht="30" customHeight="1">
      <c r="T349" s="549" t="s">
        <v>593</v>
      </c>
      <c r="U349" s="549" t="s">
        <v>26</v>
      </c>
      <c r="V349" s="940" t="s">
        <v>307</v>
      </c>
    </row>
    <row r="350" spans="20:22" ht="30" customHeight="1">
      <c r="T350" s="549" t="s">
        <v>555</v>
      </c>
      <c r="U350" s="549" t="s">
        <v>26</v>
      </c>
      <c r="V350" s="940" t="s">
        <v>307</v>
      </c>
    </row>
    <row r="351" spans="20:22" ht="30" customHeight="1">
      <c r="T351" s="549" t="s">
        <v>558</v>
      </c>
      <c r="U351" s="549" t="s">
        <v>26</v>
      </c>
      <c r="V351" s="940" t="s">
        <v>307</v>
      </c>
    </row>
    <row r="352" spans="20:22" ht="30" customHeight="1">
      <c r="T352" s="549" t="s">
        <v>559</v>
      </c>
      <c r="U352" s="549" t="s">
        <v>26</v>
      </c>
      <c r="V352" s="940" t="s">
        <v>307</v>
      </c>
    </row>
    <row r="353" spans="20:22" ht="30" customHeight="1">
      <c r="T353" s="549" t="s">
        <v>586</v>
      </c>
      <c r="U353" s="549" t="s">
        <v>26</v>
      </c>
      <c r="V353" s="940" t="s">
        <v>307</v>
      </c>
    </row>
    <row r="354" spans="20:22" ht="30" customHeight="1">
      <c r="T354" s="549" t="s">
        <v>1522</v>
      </c>
      <c r="U354" s="549" t="s">
        <v>26</v>
      </c>
      <c r="V354" s="940" t="s">
        <v>307</v>
      </c>
    </row>
    <row r="355" spans="20:22" ht="30" customHeight="1">
      <c r="T355" s="549" t="s">
        <v>1523</v>
      </c>
      <c r="U355" s="549" t="s">
        <v>26</v>
      </c>
      <c r="V355" s="940" t="s">
        <v>307</v>
      </c>
    </row>
    <row r="356" spans="20:22" ht="30" customHeight="1">
      <c r="T356" s="549" t="s">
        <v>1524</v>
      </c>
      <c r="U356" s="549" t="s">
        <v>26</v>
      </c>
      <c r="V356" s="940" t="s">
        <v>307</v>
      </c>
    </row>
    <row r="357" spans="20:22" ht="30" customHeight="1">
      <c r="T357" s="549" t="s">
        <v>627</v>
      </c>
      <c r="U357" s="549" t="s">
        <v>26</v>
      </c>
      <c r="V357" s="940" t="s">
        <v>307</v>
      </c>
    </row>
    <row r="358" spans="20:22" ht="30" customHeight="1">
      <c r="T358" s="550" t="s">
        <v>1525</v>
      </c>
      <c r="U358" s="550" t="s">
        <v>26</v>
      </c>
      <c r="V358" s="946" t="s">
        <v>307</v>
      </c>
    </row>
    <row r="359" spans="20:22" ht="30" customHeight="1">
      <c r="T359" s="549" t="s">
        <v>1526</v>
      </c>
      <c r="U359" s="549" t="s">
        <v>26</v>
      </c>
      <c r="V359" s="940" t="s">
        <v>307</v>
      </c>
    </row>
    <row r="360" spans="20:22" ht="30" customHeight="1">
      <c r="T360" s="549" t="s">
        <v>1527</v>
      </c>
      <c r="U360" s="549" t="s">
        <v>26</v>
      </c>
      <c r="V360" s="940" t="s">
        <v>307</v>
      </c>
    </row>
    <row r="361" spans="20:22" ht="30" customHeight="1">
      <c r="T361" s="549" t="s">
        <v>1528</v>
      </c>
      <c r="U361" s="549" t="s">
        <v>26</v>
      </c>
      <c r="V361" s="940" t="s">
        <v>307</v>
      </c>
    </row>
    <row r="362" spans="20:22" ht="30" customHeight="1">
      <c r="T362" s="549" t="s">
        <v>1529</v>
      </c>
      <c r="U362" s="549" t="s">
        <v>26</v>
      </c>
      <c r="V362" s="940" t="s">
        <v>307</v>
      </c>
    </row>
    <row r="363" spans="20:22" ht="30" customHeight="1">
      <c r="T363" s="549" t="s">
        <v>1530</v>
      </c>
      <c r="U363" s="549" t="s">
        <v>26</v>
      </c>
      <c r="V363" s="940" t="s">
        <v>307</v>
      </c>
    </row>
    <row r="364" spans="20:22" ht="30" customHeight="1">
      <c r="T364" s="549" t="s">
        <v>1531</v>
      </c>
      <c r="U364" s="549" t="s">
        <v>26</v>
      </c>
      <c r="V364" s="940" t="s">
        <v>307</v>
      </c>
    </row>
    <row r="365" spans="20:22" ht="30" customHeight="1">
      <c r="T365" s="549" t="s">
        <v>1532</v>
      </c>
      <c r="U365" s="549" t="s">
        <v>26</v>
      </c>
      <c r="V365" s="940" t="s">
        <v>307</v>
      </c>
    </row>
    <row r="366" spans="20:22" ht="30" customHeight="1">
      <c r="T366" s="549" t="s">
        <v>655</v>
      </c>
      <c r="U366" s="549" t="s">
        <v>26</v>
      </c>
      <c r="V366" s="940" t="s">
        <v>307</v>
      </c>
    </row>
    <row r="367" spans="20:22" ht="30" customHeight="1">
      <c r="T367" s="549" t="s">
        <v>656</v>
      </c>
      <c r="U367" s="549" t="s">
        <v>26</v>
      </c>
      <c r="V367" s="940" t="s">
        <v>307</v>
      </c>
    </row>
    <row r="368" spans="20:22" ht="30" customHeight="1">
      <c r="T368" s="549" t="s">
        <v>657</v>
      </c>
      <c r="U368" s="549" t="s">
        <v>26</v>
      </c>
      <c r="V368" s="940" t="s">
        <v>307</v>
      </c>
    </row>
    <row r="369" spans="20:22" ht="30" customHeight="1">
      <c r="T369" s="549" t="s">
        <v>26</v>
      </c>
      <c r="U369" s="549" t="s">
        <v>26</v>
      </c>
      <c r="V369" s="940" t="s">
        <v>26</v>
      </c>
    </row>
    <row r="370" spans="20:22" ht="30" customHeight="1">
      <c r="T370" s="549" t="s">
        <v>609</v>
      </c>
      <c r="U370" s="549" t="s">
        <v>26</v>
      </c>
      <c r="V370" s="940" t="s">
        <v>307</v>
      </c>
    </row>
    <row r="371" spans="20:22" ht="30" customHeight="1">
      <c r="T371" s="549" t="s">
        <v>606</v>
      </c>
      <c r="U371" s="549" t="s">
        <v>26</v>
      </c>
      <c r="V371" s="940" t="s">
        <v>307</v>
      </c>
    </row>
    <row r="372" spans="20:22" ht="30" customHeight="1">
      <c r="T372" s="549" t="s">
        <v>1533</v>
      </c>
      <c r="U372" s="549" t="s">
        <v>26</v>
      </c>
      <c r="V372" s="940" t="s">
        <v>307</v>
      </c>
    </row>
    <row r="373" spans="20:22" ht="30" customHeight="1">
      <c r="T373" s="549" t="s">
        <v>608</v>
      </c>
      <c r="U373" s="549" t="s">
        <v>26</v>
      </c>
      <c r="V373" s="940" t="s">
        <v>307</v>
      </c>
    </row>
    <row r="374" spans="20:22" ht="30" customHeight="1">
      <c r="T374" s="549" t="s">
        <v>607</v>
      </c>
      <c r="U374" s="549" t="s">
        <v>26</v>
      </c>
      <c r="V374" s="940" t="s">
        <v>307</v>
      </c>
    </row>
    <row r="375" spans="20:22" ht="30" customHeight="1">
      <c r="T375" s="549" t="s">
        <v>610</v>
      </c>
      <c r="U375" s="549" t="s">
        <v>26</v>
      </c>
      <c r="V375" s="940" t="s">
        <v>307</v>
      </c>
    </row>
    <row r="376" spans="20:22" ht="30" customHeight="1">
      <c r="T376" s="549" t="s">
        <v>672</v>
      </c>
      <c r="U376" s="549" t="s">
        <v>26</v>
      </c>
      <c r="V376" s="940" t="s">
        <v>307</v>
      </c>
    </row>
    <row r="377" spans="20:22" ht="30" customHeight="1">
      <c r="T377" s="549" t="s">
        <v>605</v>
      </c>
      <c r="U377" s="549" t="s">
        <v>26</v>
      </c>
      <c r="V377" s="940" t="s">
        <v>307</v>
      </c>
    </row>
    <row r="378" spans="20:22" ht="30" customHeight="1">
      <c r="T378" s="549" t="s">
        <v>626</v>
      </c>
      <c r="U378" s="549" t="s">
        <v>26</v>
      </c>
      <c r="V378" s="940" t="s">
        <v>307</v>
      </c>
    </row>
    <row r="379" spans="20:22" ht="30" customHeight="1">
      <c r="T379" s="549" t="s">
        <v>1534</v>
      </c>
      <c r="U379" s="549" t="s">
        <v>26</v>
      </c>
      <c r="V379" s="940" t="s">
        <v>307</v>
      </c>
    </row>
    <row r="380" spans="20:22" ht="30" customHeight="1">
      <c r="T380" s="549" t="s">
        <v>631</v>
      </c>
      <c r="U380" s="549" t="s">
        <v>26</v>
      </c>
      <c r="V380" s="940" t="s">
        <v>307</v>
      </c>
    </row>
    <row r="381" spans="20:22" ht="30" customHeight="1">
      <c r="T381" s="549" t="s">
        <v>632</v>
      </c>
      <c r="U381" s="549" t="s">
        <v>26</v>
      </c>
      <c r="V381" s="940" t="s">
        <v>307</v>
      </c>
    </row>
    <row r="382" spans="20:22" ht="30" customHeight="1">
      <c r="T382" s="549" t="s">
        <v>630</v>
      </c>
      <c r="U382" s="549" t="s">
        <v>26</v>
      </c>
      <c r="V382" s="940" t="s">
        <v>307</v>
      </c>
    </row>
    <row r="383" spans="20:22" ht="30" customHeight="1">
      <c r="T383" s="549" t="s">
        <v>633</v>
      </c>
      <c r="U383" s="549" t="s">
        <v>26</v>
      </c>
      <c r="V383" s="940" t="s">
        <v>307</v>
      </c>
    </row>
    <row r="384" spans="20:22" ht="30" customHeight="1">
      <c r="T384" s="549" t="s">
        <v>619</v>
      </c>
      <c r="U384" s="549" t="s">
        <v>26</v>
      </c>
      <c r="V384" s="940" t="s">
        <v>307</v>
      </c>
    </row>
    <row r="385" spans="20:22" ht="30" customHeight="1">
      <c r="T385" s="549" t="s">
        <v>615</v>
      </c>
      <c r="U385" s="549" t="s">
        <v>26</v>
      </c>
      <c r="V385" s="940" t="s">
        <v>307</v>
      </c>
    </row>
    <row r="386" spans="20:22" ht="30" customHeight="1">
      <c r="T386" s="549" t="s">
        <v>611</v>
      </c>
      <c r="U386" s="549" t="s">
        <v>26</v>
      </c>
      <c r="V386" s="940" t="s">
        <v>307</v>
      </c>
    </row>
    <row r="387" spans="20:22" ht="30" customHeight="1">
      <c r="T387" s="549" t="s">
        <v>620</v>
      </c>
      <c r="U387" s="549" t="s">
        <v>26</v>
      </c>
      <c r="V387" s="940" t="s">
        <v>307</v>
      </c>
    </row>
    <row r="388" spans="20:22" ht="30" customHeight="1">
      <c r="T388" s="549" t="s">
        <v>616</v>
      </c>
      <c r="U388" s="549" t="s">
        <v>26</v>
      </c>
      <c r="V388" s="940" t="s">
        <v>307</v>
      </c>
    </row>
    <row r="389" spans="20:22" ht="30" customHeight="1">
      <c r="T389" s="549" t="s">
        <v>1535</v>
      </c>
      <c r="U389" s="549" t="s">
        <v>26</v>
      </c>
      <c r="V389" s="940" t="s">
        <v>307</v>
      </c>
    </row>
    <row r="390" spans="20:22" ht="30" customHeight="1">
      <c r="T390" s="549" t="s">
        <v>1536</v>
      </c>
      <c r="U390" s="549" t="s">
        <v>26</v>
      </c>
      <c r="V390" s="940" t="s">
        <v>307</v>
      </c>
    </row>
    <row r="391" spans="20:22" ht="30" customHeight="1">
      <c r="T391" s="549" t="s">
        <v>1537</v>
      </c>
      <c r="U391" s="549" t="s">
        <v>26</v>
      </c>
      <c r="V391" s="940" t="s">
        <v>307</v>
      </c>
    </row>
    <row r="392" spans="20:22" ht="30" customHeight="1">
      <c r="T392" s="549" t="s">
        <v>1538</v>
      </c>
      <c r="U392" s="549" t="s">
        <v>26</v>
      </c>
      <c r="V392" s="940" t="s">
        <v>307</v>
      </c>
    </row>
    <row r="393" spans="20:22" ht="30" customHeight="1">
      <c r="T393" s="550" t="s">
        <v>622</v>
      </c>
      <c r="U393" s="550" t="s">
        <v>26</v>
      </c>
      <c r="V393" s="946" t="s">
        <v>307</v>
      </c>
    </row>
    <row r="394" spans="20:22" ht="30" customHeight="1">
      <c r="T394" s="549" t="s">
        <v>618</v>
      </c>
      <c r="U394" s="549" t="s">
        <v>26</v>
      </c>
      <c r="V394" s="940" t="s">
        <v>307</v>
      </c>
    </row>
    <row r="395" spans="20:22" ht="30" customHeight="1">
      <c r="T395" s="549" t="s">
        <v>614</v>
      </c>
      <c r="U395" s="549" t="s">
        <v>26</v>
      </c>
      <c r="V395" s="940" t="s">
        <v>307</v>
      </c>
    </row>
    <row r="396" spans="20:22" ht="30" customHeight="1">
      <c r="T396" s="549" t="s">
        <v>1539</v>
      </c>
      <c r="U396" s="549" t="s">
        <v>26</v>
      </c>
      <c r="V396" s="940" t="s">
        <v>307</v>
      </c>
    </row>
    <row r="397" spans="20:22" ht="30" customHeight="1">
      <c r="T397" s="549" t="s">
        <v>1540</v>
      </c>
      <c r="U397" s="549" t="s">
        <v>26</v>
      </c>
      <c r="V397" s="940" t="s">
        <v>307</v>
      </c>
    </row>
    <row r="398" spans="20:22" ht="30" customHeight="1">
      <c r="T398" s="549" t="s">
        <v>1541</v>
      </c>
      <c r="U398" s="549" t="s">
        <v>26</v>
      </c>
      <c r="V398" s="940" t="s">
        <v>307</v>
      </c>
    </row>
    <row r="399" spans="20:22" ht="30" customHeight="1">
      <c r="T399" s="549" t="s">
        <v>669</v>
      </c>
      <c r="U399" s="549" t="s">
        <v>26</v>
      </c>
      <c r="V399" s="940" t="s">
        <v>307</v>
      </c>
    </row>
    <row r="400" spans="20:22" ht="30" customHeight="1">
      <c r="T400" s="549" t="s">
        <v>671</v>
      </c>
      <c r="U400" s="549" t="s">
        <v>26</v>
      </c>
      <c r="V400" s="940" t="s">
        <v>307</v>
      </c>
    </row>
    <row r="401" spans="20:22" ht="30" customHeight="1">
      <c r="T401" s="549" t="s">
        <v>670</v>
      </c>
      <c r="U401" s="549" t="s">
        <v>26</v>
      </c>
      <c r="V401" s="940" t="s">
        <v>307</v>
      </c>
    </row>
    <row r="402" spans="20:22" ht="30" customHeight="1">
      <c r="T402" s="549" t="s">
        <v>26</v>
      </c>
      <c r="U402" s="549" t="s">
        <v>26</v>
      </c>
      <c r="V402" s="940" t="s">
        <v>26</v>
      </c>
    </row>
    <row r="403" spans="20:22" ht="30" customHeight="1">
      <c r="T403" s="549" t="s">
        <v>1542</v>
      </c>
      <c r="U403" s="549" t="s">
        <v>26</v>
      </c>
      <c r="V403" s="940" t="s">
        <v>307</v>
      </c>
    </row>
    <row r="404" spans="20:22" ht="30" customHeight="1">
      <c r="T404" s="549" t="s">
        <v>1543</v>
      </c>
      <c r="U404" s="549" t="s">
        <v>26</v>
      </c>
      <c r="V404" s="940" t="s">
        <v>307</v>
      </c>
    </row>
  </sheetData>
  <mergeCells count="4">
    <mergeCell ref="B2:F2"/>
    <mergeCell ref="B5:F5"/>
    <mergeCell ref="B6:G6"/>
    <mergeCell ref="B3:G3"/>
  </mergeCells>
  <phoneticPr fontId="13" type="noConversion"/>
  <hyperlinks>
    <hyperlink ref="B4" r:id="rId1" xr:uid="{00000000-0004-0000-3100-000000000000}"/>
  </hyperlinks>
  <printOptions horizontalCentered="1"/>
  <pageMargins left="0.23622047244094491" right="0.15748031496062992" top="0.98" bottom="0.63" header="0.51181102362204722" footer="0.51181102362204722"/>
  <pageSetup paperSize="9" orientation="portrait" r:id="rId2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P45"/>
  <sheetViews>
    <sheetView view="pageBreakPreview" zoomScaleNormal="100" zoomScaleSheetLayoutView="100" workbookViewId="0">
      <selection activeCell="B41" sqref="B41:G45"/>
    </sheetView>
  </sheetViews>
  <sheetFormatPr defaultRowHeight="13.5"/>
  <cols>
    <col min="1" max="8" width="8.88671875" style="614"/>
  </cols>
  <sheetData>
    <row r="1" spans="1:16" ht="14.25">
      <c r="A1" s="587"/>
      <c r="B1" s="587"/>
      <c r="C1" s="587"/>
      <c r="D1" s="588"/>
      <c r="E1" s="589"/>
      <c r="F1" s="590"/>
      <c r="G1" s="590"/>
      <c r="H1" s="588"/>
    </row>
    <row r="2" spans="1:16" ht="16.5">
      <c r="A2" s="591" t="s">
        <v>1563</v>
      </c>
      <c r="B2" s="592"/>
      <c r="C2" s="592"/>
      <c r="D2" s="591"/>
      <c r="E2" s="592"/>
      <c r="F2" s="592"/>
      <c r="G2" s="592"/>
      <c r="H2" s="592"/>
    </row>
    <row r="3" spans="1:16" ht="14.25">
      <c r="A3" s="593"/>
      <c r="B3" s="593"/>
      <c r="C3" s="593"/>
      <c r="D3" s="593"/>
      <c r="E3" s="593"/>
      <c r="F3" s="593"/>
      <c r="G3" s="593"/>
      <c r="H3" s="593"/>
    </row>
    <row r="4" spans="1:16" ht="14.25">
      <c r="A4" s="1588" t="s">
        <v>753</v>
      </c>
      <c r="B4" s="1588"/>
      <c r="C4" s="1588"/>
      <c r="D4" s="1588"/>
      <c r="E4" s="1588"/>
      <c r="F4" s="1588"/>
      <c r="G4" s="1588"/>
      <c r="H4" s="594"/>
    </row>
    <row r="5" spans="1:16" ht="14.25">
      <c r="A5" s="595"/>
      <c r="B5" s="596"/>
      <c r="C5" s="596"/>
      <c r="D5" s="597"/>
      <c r="E5" s="596"/>
      <c r="F5" s="596"/>
      <c r="G5" s="596"/>
      <c r="H5" s="594"/>
    </row>
    <row r="6" spans="1:16">
      <c r="A6" s="1582" t="s">
        <v>754</v>
      </c>
      <c r="B6" s="1582"/>
      <c r="C6" s="1582"/>
      <c r="D6" s="1582"/>
      <c r="E6" s="1582"/>
      <c r="F6" s="1582"/>
      <c r="G6" s="1582"/>
      <c r="H6" s="594"/>
    </row>
    <row r="7" spans="1:16">
      <c r="A7" s="1583" t="s">
        <v>755</v>
      </c>
      <c r="B7" s="1583"/>
      <c r="C7" s="1583"/>
      <c r="D7" s="1583"/>
      <c r="E7" s="1583"/>
      <c r="F7" s="1583"/>
      <c r="G7" s="1583"/>
      <c r="H7" s="594"/>
    </row>
    <row r="8" spans="1:16" ht="14.25">
      <c r="A8" s="1589" t="s">
        <v>267</v>
      </c>
      <c r="B8" s="1590" t="s">
        <v>756</v>
      </c>
      <c r="C8" s="1590"/>
      <c r="D8" s="1590" t="s">
        <v>290</v>
      </c>
      <c r="E8" s="1590"/>
      <c r="F8" s="1590" t="s">
        <v>757</v>
      </c>
      <c r="G8" s="1590"/>
      <c r="H8" s="593"/>
    </row>
    <row r="9" spans="1:16">
      <c r="A9" s="1589"/>
      <c r="B9" s="598" t="s">
        <v>333</v>
      </c>
      <c r="C9" s="598" t="s">
        <v>758</v>
      </c>
      <c r="D9" s="598" t="s">
        <v>333</v>
      </c>
      <c r="E9" s="598" t="s">
        <v>758</v>
      </c>
      <c r="F9" s="598" t="s">
        <v>333</v>
      </c>
      <c r="G9" s="598" t="s">
        <v>758</v>
      </c>
      <c r="H9" s="594"/>
    </row>
    <row r="10" spans="1:16">
      <c r="A10" s="599" t="s">
        <v>281</v>
      </c>
      <c r="B10" s="678">
        <f>K10</f>
        <v>1724.23</v>
      </c>
      <c r="C10" s="600"/>
      <c r="D10" s="678">
        <f>M10</f>
        <v>1338.59</v>
      </c>
      <c r="E10" s="600"/>
      <c r="F10" s="678">
        <f>O10</f>
        <v>1622.63</v>
      </c>
      <c r="G10" s="600"/>
      <c r="H10" s="594"/>
      <c r="J10" s="952" t="s">
        <v>281</v>
      </c>
      <c r="K10" s="954">
        <v>1724.23</v>
      </c>
      <c r="L10" s="953">
        <v>-13.51</v>
      </c>
      <c r="M10" s="954">
        <v>1338.59</v>
      </c>
      <c r="N10" s="953">
        <v>0.18</v>
      </c>
      <c r="O10" s="954">
        <v>1622.63</v>
      </c>
      <c r="P10" s="953">
        <v>-14.21</v>
      </c>
    </row>
    <row r="11" spans="1:16">
      <c r="A11" s="599" t="s">
        <v>282</v>
      </c>
      <c r="B11" s="678">
        <f>K11</f>
        <v>1720.13</v>
      </c>
      <c r="C11" s="600"/>
      <c r="D11" s="678">
        <f>M11</f>
        <v>1342.88</v>
      </c>
      <c r="E11" s="600"/>
      <c r="F11" s="678">
        <f>O11</f>
        <v>1617.52</v>
      </c>
      <c r="G11" s="600"/>
      <c r="H11" s="594"/>
      <c r="J11" s="952" t="s">
        <v>282</v>
      </c>
      <c r="K11" s="954">
        <v>1720.13</v>
      </c>
      <c r="L11" s="953">
        <v>-14.61</v>
      </c>
      <c r="M11" s="954">
        <v>1342.88</v>
      </c>
      <c r="N11" s="953">
        <v>-4.57</v>
      </c>
      <c r="O11" s="954">
        <v>1617.52</v>
      </c>
      <c r="P11" s="953">
        <v>-15.08</v>
      </c>
    </row>
    <row r="12" spans="1:16">
      <c r="A12" s="599" t="s">
        <v>283</v>
      </c>
      <c r="B12" s="678">
        <f>K12</f>
        <v>1716.16</v>
      </c>
      <c r="C12" s="600"/>
      <c r="D12" s="678">
        <f>M12</f>
        <v>1331.33</v>
      </c>
      <c r="E12" s="600"/>
      <c r="F12" s="678">
        <f>O12</f>
        <v>1614.04</v>
      </c>
      <c r="G12" s="600"/>
      <c r="H12" s="594"/>
      <c r="J12" s="952" t="s">
        <v>971</v>
      </c>
      <c r="K12" s="954">
        <v>1716.16</v>
      </c>
      <c r="L12" s="953">
        <v>-14.05</v>
      </c>
      <c r="M12" s="954">
        <v>1331.33</v>
      </c>
      <c r="N12" s="953">
        <v>-1.79</v>
      </c>
      <c r="O12" s="954">
        <v>1614.04</v>
      </c>
      <c r="P12" s="953">
        <v>-14.79</v>
      </c>
    </row>
    <row r="13" spans="1:16">
      <c r="A13" s="599" t="s">
        <v>284</v>
      </c>
      <c r="B13" s="679">
        <f>K13</f>
        <v>1714.79</v>
      </c>
      <c r="C13" s="600"/>
      <c r="D13" s="679">
        <f>M13</f>
        <v>1330.7</v>
      </c>
      <c r="E13" s="600"/>
      <c r="F13" s="679">
        <f>O13</f>
        <v>1610.71</v>
      </c>
      <c r="G13" s="600"/>
      <c r="H13" s="594"/>
      <c r="J13" s="952" t="s">
        <v>284</v>
      </c>
      <c r="K13" s="954">
        <v>1714.79</v>
      </c>
      <c r="L13" s="953">
        <v>-14.5</v>
      </c>
      <c r="M13" s="954">
        <v>1330.7</v>
      </c>
      <c r="N13" s="953">
        <v>-1.78</v>
      </c>
      <c r="O13" s="954">
        <v>1610.71</v>
      </c>
      <c r="P13" s="953">
        <v>-14.74</v>
      </c>
    </row>
    <row r="14" spans="1:16">
      <c r="A14" s="601" t="s">
        <v>759</v>
      </c>
      <c r="B14" s="955" t="s">
        <v>760</v>
      </c>
      <c r="C14" s="602"/>
      <c r="D14" s="603"/>
      <c r="E14" s="602"/>
      <c r="F14" s="603"/>
      <c r="G14" s="602"/>
      <c r="H14" s="594"/>
    </row>
    <row r="15" spans="1:16">
      <c r="A15" s="604"/>
      <c r="B15" s="956" t="s">
        <v>1564</v>
      </c>
      <c r="C15" s="602"/>
      <c r="D15" s="603"/>
      <c r="E15" s="602"/>
      <c r="F15" s="603"/>
      <c r="G15" s="602"/>
      <c r="H15" s="594"/>
    </row>
    <row r="16" spans="1:16">
      <c r="A16" s="604"/>
      <c r="B16" s="955" t="s">
        <v>761</v>
      </c>
      <c r="C16" s="602"/>
      <c r="D16" s="603"/>
      <c r="E16" s="602"/>
      <c r="F16" s="603"/>
      <c r="G16" s="602"/>
      <c r="H16" s="594"/>
    </row>
    <row r="17" spans="1:16">
      <c r="A17" s="604"/>
      <c r="B17" s="955" t="s">
        <v>762</v>
      </c>
      <c r="C17" s="602"/>
      <c r="D17" s="603"/>
      <c r="E17" s="602"/>
      <c r="F17" s="603"/>
      <c r="G17" s="602"/>
      <c r="H17" s="594"/>
    </row>
    <row r="18" spans="1:16">
      <c r="A18" s="604"/>
      <c r="B18" s="955" t="s">
        <v>763</v>
      </c>
      <c r="C18" s="602"/>
      <c r="D18" s="603"/>
      <c r="E18" s="602"/>
      <c r="F18" s="603"/>
      <c r="G18" s="602"/>
      <c r="H18" s="594"/>
    </row>
    <row r="19" spans="1:16">
      <c r="A19" s="605"/>
      <c r="B19" s="606"/>
      <c r="C19" s="606"/>
      <c r="D19" s="606"/>
      <c r="E19" s="606"/>
      <c r="F19" s="606"/>
      <c r="G19" s="606"/>
      <c r="H19" s="594"/>
    </row>
    <row r="20" spans="1:16">
      <c r="A20" s="1582" t="s">
        <v>764</v>
      </c>
      <c r="B20" s="1582"/>
      <c r="C20" s="1582"/>
      <c r="D20" s="1582"/>
      <c r="E20" s="1582"/>
      <c r="F20" s="1582"/>
      <c r="G20" s="1582"/>
      <c r="H20" s="594"/>
    </row>
    <row r="21" spans="1:16">
      <c r="A21" s="1583" t="s">
        <v>765</v>
      </c>
      <c r="B21" s="1583"/>
      <c r="C21" s="1583"/>
      <c r="D21" s="1583"/>
      <c r="E21" s="1583"/>
      <c r="F21" s="1583"/>
      <c r="G21" s="1583"/>
      <c r="H21" s="594"/>
    </row>
    <row r="22" spans="1:16" ht="14.25" customHeight="1">
      <c r="A22" s="1584" t="s">
        <v>267</v>
      </c>
      <c r="B22" s="1586" t="s">
        <v>756</v>
      </c>
      <c r="C22" s="1587"/>
      <c r="D22" s="1586" t="s">
        <v>290</v>
      </c>
      <c r="E22" s="1587"/>
      <c r="F22" s="1586" t="s">
        <v>757</v>
      </c>
      <c r="G22" s="1587"/>
      <c r="H22" s="593"/>
      <c r="K22" s="1591" t="s">
        <v>989</v>
      </c>
      <c r="L22" s="1592"/>
      <c r="M22" s="1591" t="s">
        <v>290</v>
      </c>
      <c r="N22" s="1592"/>
      <c r="O22" s="1591" t="s">
        <v>990</v>
      </c>
      <c r="P22" s="1592"/>
    </row>
    <row r="23" spans="1:16">
      <c r="A23" s="1585"/>
      <c r="B23" s="598" t="s">
        <v>333</v>
      </c>
      <c r="C23" s="598" t="s">
        <v>758</v>
      </c>
      <c r="D23" s="598" t="s">
        <v>333</v>
      </c>
      <c r="E23" s="598" t="s">
        <v>758</v>
      </c>
      <c r="F23" s="598" t="s">
        <v>333</v>
      </c>
      <c r="G23" s="598" t="s">
        <v>758</v>
      </c>
      <c r="H23" s="594"/>
      <c r="K23" s="1593" t="s">
        <v>991</v>
      </c>
      <c r="L23" s="1594"/>
      <c r="M23" s="1593"/>
      <c r="N23" s="1594"/>
      <c r="O23" s="1593"/>
      <c r="P23" s="1594"/>
    </row>
    <row r="24" spans="1:16">
      <c r="A24" s="599" t="s">
        <v>268</v>
      </c>
      <c r="B24" s="680">
        <f>K24</f>
        <v>1772.79</v>
      </c>
      <c r="C24" s="600"/>
      <c r="D24" s="680">
        <f>M24</f>
        <v>1584.11</v>
      </c>
      <c r="E24" s="600"/>
      <c r="F24" s="680">
        <f>O24</f>
        <v>1675.72</v>
      </c>
      <c r="G24" s="600"/>
      <c r="H24" s="594"/>
      <c r="J24" s="952" t="s">
        <v>972</v>
      </c>
      <c r="K24" s="954">
        <v>1772.79</v>
      </c>
      <c r="L24" s="953">
        <v>-14.97</v>
      </c>
      <c r="M24" s="954">
        <v>1584.11</v>
      </c>
      <c r="N24" s="953">
        <v>-5.1100000000000003</v>
      </c>
      <c r="O24" s="954">
        <v>1675.72</v>
      </c>
      <c r="P24" s="953">
        <v>-16.43</v>
      </c>
    </row>
    <row r="25" spans="1:16">
      <c r="A25" s="599" t="s">
        <v>269</v>
      </c>
      <c r="B25" s="680">
        <f t="shared" ref="B25:B40" si="0">K25</f>
        <v>1696.8</v>
      </c>
      <c r="C25" s="600"/>
      <c r="D25" s="680">
        <f t="shared" ref="D25:D40" si="1">M25</f>
        <v>1445.44</v>
      </c>
      <c r="E25" s="600"/>
      <c r="F25" s="680">
        <f t="shared" ref="F25:F40" si="2">O25</f>
        <v>1592.01</v>
      </c>
      <c r="G25" s="600"/>
      <c r="H25" s="594"/>
      <c r="J25" s="952" t="s">
        <v>973</v>
      </c>
      <c r="K25" s="954">
        <v>1696.8</v>
      </c>
      <c r="L25" s="953">
        <v>-12.73</v>
      </c>
      <c r="M25" s="954">
        <v>1445.44</v>
      </c>
      <c r="N25" s="953">
        <v>2.37</v>
      </c>
      <c r="O25" s="954">
        <v>1592.01</v>
      </c>
      <c r="P25" s="953">
        <v>-13.96</v>
      </c>
    </row>
    <row r="26" spans="1:16">
      <c r="A26" s="599" t="s">
        <v>270</v>
      </c>
      <c r="B26" s="680">
        <f t="shared" si="0"/>
        <v>1679.73</v>
      </c>
      <c r="C26" s="600"/>
      <c r="D26" s="680">
        <f t="shared" si="1"/>
        <v>1360.71</v>
      </c>
      <c r="E26" s="600"/>
      <c r="F26" s="680">
        <f t="shared" si="2"/>
        <v>1577.69</v>
      </c>
      <c r="G26" s="600"/>
      <c r="H26" s="594"/>
      <c r="J26" s="952" t="s">
        <v>974</v>
      </c>
      <c r="K26" s="954">
        <v>1679.73</v>
      </c>
      <c r="L26" s="953">
        <v>-20.27</v>
      </c>
      <c r="M26" s="954">
        <v>1360.71</v>
      </c>
      <c r="N26" s="953">
        <v>1.17</v>
      </c>
      <c r="O26" s="954">
        <v>1577.69</v>
      </c>
      <c r="P26" s="953">
        <v>-18.47</v>
      </c>
    </row>
    <row r="27" spans="1:16">
      <c r="A27" s="599" t="s">
        <v>271</v>
      </c>
      <c r="B27" s="680">
        <f t="shared" si="0"/>
        <v>1705.11</v>
      </c>
      <c r="C27" s="600"/>
      <c r="D27" s="680">
        <f t="shared" si="1"/>
        <v>1379.55</v>
      </c>
      <c r="E27" s="600"/>
      <c r="F27" s="680">
        <f t="shared" si="2"/>
        <v>1604.76</v>
      </c>
      <c r="G27" s="600"/>
      <c r="H27" s="594"/>
      <c r="J27" s="952" t="s">
        <v>975</v>
      </c>
      <c r="K27" s="954">
        <v>1705.11</v>
      </c>
      <c r="L27" s="953">
        <v>-20.57</v>
      </c>
      <c r="M27" s="954">
        <v>1379.55</v>
      </c>
      <c r="N27" s="953">
        <v>-2.64</v>
      </c>
      <c r="O27" s="954">
        <v>1604.76</v>
      </c>
      <c r="P27" s="953">
        <v>-21.86</v>
      </c>
    </row>
    <row r="28" spans="1:16">
      <c r="A28" s="599" t="s">
        <v>272</v>
      </c>
      <c r="B28" s="680">
        <f t="shared" si="0"/>
        <v>1696.3</v>
      </c>
      <c r="C28" s="600"/>
      <c r="D28" s="680">
        <f t="shared" si="1"/>
        <v>1442.29</v>
      </c>
      <c r="E28" s="600"/>
      <c r="F28" s="680">
        <f t="shared" si="2"/>
        <v>1589.06</v>
      </c>
      <c r="G28" s="600"/>
      <c r="H28" s="594"/>
      <c r="J28" s="952" t="s">
        <v>976</v>
      </c>
      <c r="K28" s="954">
        <v>1696.3</v>
      </c>
      <c r="L28" s="953">
        <v>-12.97</v>
      </c>
      <c r="M28" s="954">
        <v>1442.29</v>
      </c>
      <c r="N28" s="953">
        <v>-2.44</v>
      </c>
      <c r="O28" s="954">
        <v>1589.06</v>
      </c>
      <c r="P28" s="953">
        <v>-13.65</v>
      </c>
    </row>
    <row r="29" spans="1:16">
      <c r="A29" s="599" t="s">
        <v>273</v>
      </c>
      <c r="B29" s="680">
        <f t="shared" si="0"/>
        <v>1695.91</v>
      </c>
      <c r="C29" s="600"/>
      <c r="D29" s="680">
        <f t="shared" si="1"/>
        <v>1389.39</v>
      </c>
      <c r="E29" s="600"/>
      <c r="F29" s="680">
        <f t="shared" si="2"/>
        <v>1599.58</v>
      </c>
      <c r="G29" s="600"/>
      <c r="H29" s="594"/>
      <c r="J29" s="952" t="s">
        <v>977</v>
      </c>
      <c r="K29" s="954">
        <v>1695.91</v>
      </c>
      <c r="L29" s="953">
        <v>-16.23</v>
      </c>
      <c r="M29" s="954">
        <v>1389.39</v>
      </c>
      <c r="N29" s="953">
        <v>-2.2599999999999998</v>
      </c>
      <c r="O29" s="954">
        <v>1599.58</v>
      </c>
      <c r="P29" s="953">
        <v>-15.94</v>
      </c>
    </row>
    <row r="30" spans="1:16">
      <c r="A30" s="599" t="s">
        <v>274</v>
      </c>
      <c r="B30" s="680">
        <f t="shared" si="0"/>
        <v>1698.42</v>
      </c>
      <c r="C30" s="600"/>
      <c r="D30" s="680">
        <f t="shared" si="1"/>
        <v>1428.02</v>
      </c>
      <c r="E30" s="600"/>
      <c r="F30" s="680">
        <f t="shared" si="2"/>
        <v>1601.46</v>
      </c>
      <c r="G30" s="600"/>
      <c r="H30" s="594"/>
      <c r="J30" s="952" t="s">
        <v>978</v>
      </c>
      <c r="K30" s="954">
        <v>1698.42</v>
      </c>
      <c r="L30" s="953">
        <v>-15.8</v>
      </c>
      <c r="M30" s="954">
        <v>1428.02</v>
      </c>
      <c r="N30" s="953">
        <v>-3.36</v>
      </c>
      <c r="O30" s="954">
        <v>1601.46</v>
      </c>
      <c r="P30" s="953">
        <v>-13.79</v>
      </c>
    </row>
    <row r="31" spans="1:16">
      <c r="A31" s="599" t="s">
        <v>275</v>
      </c>
      <c r="B31" s="680">
        <f t="shared" si="0"/>
        <v>1707.6</v>
      </c>
      <c r="C31" s="600"/>
      <c r="D31" s="680">
        <f t="shared" si="1"/>
        <v>1370.45</v>
      </c>
      <c r="E31" s="600"/>
      <c r="F31" s="680">
        <f t="shared" si="2"/>
        <v>1602.12</v>
      </c>
      <c r="G31" s="600"/>
      <c r="H31" s="594"/>
      <c r="J31" s="952" t="s">
        <v>979</v>
      </c>
      <c r="K31" s="954">
        <v>1707.6</v>
      </c>
      <c r="L31" s="953">
        <v>-15.53</v>
      </c>
      <c r="M31" s="954">
        <v>1370.45</v>
      </c>
      <c r="N31" s="953">
        <v>-1.87</v>
      </c>
      <c r="O31" s="954">
        <v>1602.12</v>
      </c>
      <c r="P31" s="953">
        <v>-16.850000000000001</v>
      </c>
    </row>
    <row r="32" spans="1:16">
      <c r="A32" s="599" t="s">
        <v>276</v>
      </c>
      <c r="B32" s="680">
        <f t="shared" si="0"/>
        <v>1736.82</v>
      </c>
      <c r="C32" s="600"/>
      <c r="D32" s="680">
        <f t="shared" si="1"/>
        <v>1275.77</v>
      </c>
      <c r="E32" s="600"/>
      <c r="F32" s="680">
        <f t="shared" si="2"/>
        <v>1643.68</v>
      </c>
      <c r="G32" s="600"/>
      <c r="H32" s="594"/>
      <c r="J32" s="952" t="s">
        <v>980</v>
      </c>
      <c r="K32" s="954">
        <v>1736.82</v>
      </c>
      <c r="L32" s="953">
        <v>-12.91</v>
      </c>
      <c r="M32" s="954">
        <v>1275.77</v>
      </c>
      <c r="N32" s="953">
        <v>-5.04</v>
      </c>
      <c r="O32" s="954">
        <v>1643.68</v>
      </c>
      <c r="P32" s="953">
        <v>-13.59</v>
      </c>
    </row>
    <row r="33" spans="1:16">
      <c r="A33" s="599" t="s">
        <v>45</v>
      </c>
      <c r="B33" s="680">
        <f t="shared" si="0"/>
        <v>1724.62</v>
      </c>
      <c r="C33" s="600"/>
      <c r="D33" s="680">
        <f t="shared" si="1"/>
        <v>1286.3800000000001</v>
      </c>
      <c r="E33" s="600"/>
      <c r="F33" s="680">
        <f t="shared" si="2"/>
        <v>1617.15</v>
      </c>
      <c r="G33" s="600"/>
      <c r="H33" s="594"/>
      <c r="J33" s="952" t="s">
        <v>981</v>
      </c>
      <c r="K33" s="954">
        <v>1724.62</v>
      </c>
      <c r="L33" s="953">
        <v>-12.92</v>
      </c>
      <c r="M33" s="954">
        <v>1286.3800000000001</v>
      </c>
      <c r="N33" s="953">
        <v>-4.47</v>
      </c>
      <c r="O33" s="954">
        <v>1617.15</v>
      </c>
      <c r="P33" s="953">
        <v>-13.3</v>
      </c>
    </row>
    <row r="34" spans="1:16">
      <c r="A34" s="599" t="s">
        <v>46</v>
      </c>
      <c r="B34" s="680">
        <f t="shared" si="0"/>
        <v>1720.13</v>
      </c>
      <c r="C34" s="600"/>
      <c r="D34" s="680">
        <f t="shared" si="1"/>
        <v>1285.0999999999999</v>
      </c>
      <c r="E34" s="600"/>
      <c r="F34" s="680">
        <f t="shared" si="2"/>
        <v>1614.51</v>
      </c>
      <c r="G34" s="600"/>
      <c r="H34" s="594"/>
      <c r="J34" s="952" t="s">
        <v>982</v>
      </c>
      <c r="K34" s="954">
        <v>1720.13</v>
      </c>
      <c r="L34" s="953">
        <v>-11.21</v>
      </c>
      <c r="M34" s="954">
        <v>1285.0999999999999</v>
      </c>
      <c r="N34" s="953">
        <v>-1.52</v>
      </c>
      <c r="O34" s="954">
        <v>1614.51</v>
      </c>
      <c r="P34" s="953">
        <v>-11.7</v>
      </c>
    </row>
    <row r="35" spans="1:16">
      <c r="A35" s="599" t="s">
        <v>277</v>
      </c>
      <c r="B35" s="680">
        <f t="shared" si="0"/>
        <v>1708.28</v>
      </c>
      <c r="C35" s="600"/>
      <c r="D35" s="680">
        <f t="shared" si="1"/>
        <v>1271.05</v>
      </c>
      <c r="E35" s="600"/>
      <c r="F35" s="680">
        <f t="shared" si="2"/>
        <v>1603.1</v>
      </c>
      <c r="G35" s="600"/>
      <c r="H35" s="594"/>
      <c r="J35" s="952" t="s">
        <v>983</v>
      </c>
      <c r="K35" s="954">
        <v>1708.28</v>
      </c>
      <c r="L35" s="953">
        <v>-13.21</v>
      </c>
      <c r="M35" s="954">
        <v>1271.05</v>
      </c>
      <c r="N35" s="953">
        <v>-2.8</v>
      </c>
      <c r="O35" s="954">
        <v>1603.1</v>
      </c>
      <c r="P35" s="953">
        <v>-12.28</v>
      </c>
    </row>
    <row r="36" spans="1:16">
      <c r="A36" s="599" t="s">
        <v>278</v>
      </c>
      <c r="B36" s="680">
        <f t="shared" si="0"/>
        <v>1732.04</v>
      </c>
      <c r="C36" s="600"/>
      <c r="D36" s="680">
        <f t="shared" si="1"/>
        <v>1295.3499999999999</v>
      </c>
      <c r="E36" s="600"/>
      <c r="F36" s="680">
        <f t="shared" si="2"/>
        <v>1634.4</v>
      </c>
      <c r="G36" s="600"/>
      <c r="H36" s="594"/>
      <c r="J36" s="952" t="s">
        <v>984</v>
      </c>
      <c r="K36" s="954">
        <v>1732.04</v>
      </c>
      <c r="L36" s="953">
        <v>-10.79</v>
      </c>
      <c r="M36" s="954">
        <v>1295.3499999999999</v>
      </c>
      <c r="N36" s="953">
        <v>-3.29</v>
      </c>
      <c r="O36" s="954">
        <v>1634.4</v>
      </c>
      <c r="P36" s="953">
        <v>-11.6</v>
      </c>
    </row>
    <row r="37" spans="1:16">
      <c r="A37" s="607" t="s">
        <v>1128</v>
      </c>
      <c r="B37" s="681">
        <f t="shared" si="0"/>
        <v>1710.84</v>
      </c>
      <c r="C37" s="608"/>
      <c r="D37" s="681">
        <f t="shared" si="1"/>
        <v>1299.96</v>
      </c>
      <c r="E37" s="608"/>
      <c r="F37" s="681">
        <f t="shared" si="2"/>
        <v>1609.42</v>
      </c>
      <c r="G37" s="608"/>
      <c r="H37" s="594"/>
      <c r="J37" s="952" t="s">
        <v>985</v>
      </c>
      <c r="K37" s="954">
        <v>1710.84</v>
      </c>
      <c r="L37" s="953">
        <v>-14.82</v>
      </c>
      <c r="M37" s="954">
        <v>1299.96</v>
      </c>
      <c r="N37" s="953">
        <v>-2.2599999999999998</v>
      </c>
      <c r="O37" s="954">
        <v>1609.42</v>
      </c>
      <c r="P37" s="953">
        <v>-14.32</v>
      </c>
    </row>
    <row r="38" spans="1:16">
      <c r="A38" s="599" t="s">
        <v>279</v>
      </c>
      <c r="B38" s="680">
        <f t="shared" si="0"/>
        <v>1709.37</v>
      </c>
      <c r="C38" s="600"/>
      <c r="D38" s="680">
        <f t="shared" si="1"/>
        <v>1335.21</v>
      </c>
      <c r="E38" s="600"/>
      <c r="F38" s="680">
        <f t="shared" si="2"/>
        <v>1608.66</v>
      </c>
      <c r="G38" s="600"/>
      <c r="H38" s="594"/>
      <c r="J38" s="952" t="s">
        <v>986</v>
      </c>
      <c r="K38" s="954">
        <v>1709.37</v>
      </c>
      <c r="L38" s="953">
        <v>-14.94</v>
      </c>
      <c r="M38" s="954">
        <v>1335.21</v>
      </c>
      <c r="N38" s="953">
        <v>-0.13</v>
      </c>
      <c r="O38" s="954">
        <v>1608.66</v>
      </c>
      <c r="P38" s="953">
        <v>-15.42</v>
      </c>
    </row>
    <row r="39" spans="1:16">
      <c r="A39" s="599" t="s">
        <v>280</v>
      </c>
      <c r="B39" s="680">
        <f t="shared" si="0"/>
        <v>1770.31</v>
      </c>
      <c r="C39" s="600"/>
      <c r="D39" s="680">
        <f t="shared" si="1"/>
        <v>1367.51</v>
      </c>
      <c r="E39" s="600"/>
      <c r="F39" s="680">
        <f t="shared" si="2"/>
        <v>1659.33</v>
      </c>
      <c r="G39" s="600"/>
      <c r="H39" s="594"/>
      <c r="J39" s="952" t="s">
        <v>987</v>
      </c>
      <c r="K39" s="954">
        <v>1770.31</v>
      </c>
      <c r="L39" s="953">
        <v>-1.81</v>
      </c>
      <c r="M39" s="954">
        <v>1367.51</v>
      </c>
      <c r="N39" s="953">
        <v>-2.0099999999999998</v>
      </c>
      <c r="O39" s="954">
        <v>1659.33</v>
      </c>
      <c r="P39" s="953">
        <v>-1.69</v>
      </c>
    </row>
    <row r="40" spans="1:16">
      <c r="A40" s="599" t="s">
        <v>481</v>
      </c>
      <c r="B40" s="680">
        <f t="shared" si="0"/>
        <v>1709.5</v>
      </c>
      <c r="C40" s="600"/>
      <c r="D40" s="680">
        <f t="shared" si="1"/>
        <v>1342.65</v>
      </c>
      <c r="E40" s="600"/>
      <c r="F40" s="680">
        <f t="shared" si="2"/>
        <v>1605.16</v>
      </c>
      <c r="G40" s="600"/>
      <c r="H40" s="594"/>
      <c r="J40" s="952" t="s">
        <v>988</v>
      </c>
      <c r="K40" s="954">
        <v>1709.5</v>
      </c>
      <c r="L40" s="953">
        <v>-12.08</v>
      </c>
      <c r="M40" s="954">
        <v>1342.65</v>
      </c>
      <c r="N40" s="953">
        <v>0.71</v>
      </c>
      <c r="O40" s="954">
        <v>1605.16</v>
      </c>
      <c r="P40" s="953">
        <v>-10.5</v>
      </c>
    </row>
    <row r="41" spans="1:16">
      <c r="A41" s="609" t="s">
        <v>766</v>
      </c>
      <c r="B41" s="955" t="s">
        <v>767</v>
      </c>
      <c r="C41" s="957"/>
      <c r="D41" s="957"/>
      <c r="E41" s="957"/>
      <c r="F41" s="957"/>
      <c r="G41" s="957"/>
      <c r="H41" s="610"/>
    </row>
    <row r="42" spans="1:16">
      <c r="A42" s="611"/>
      <c r="B42" s="956" t="s">
        <v>1564</v>
      </c>
      <c r="C42" s="957"/>
      <c r="D42" s="957"/>
      <c r="E42" s="957"/>
      <c r="F42" s="957"/>
      <c r="G42" s="957"/>
      <c r="H42" s="610"/>
    </row>
    <row r="43" spans="1:16" ht="14.25" customHeight="1">
      <c r="A43" s="612"/>
      <c r="B43" s="1595" t="s">
        <v>768</v>
      </c>
      <c r="C43" s="1595"/>
      <c r="D43" s="1595"/>
      <c r="E43" s="1595"/>
      <c r="F43" s="1595"/>
      <c r="G43" s="1595"/>
      <c r="H43" s="613"/>
    </row>
    <row r="44" spans="1:16" ht="14.25">
      <c r="A44" s="612"/>
      <c r="B44" s="955" t="s">
        <v>763</v>
      </c>
      <c r="C44" s="957"/>
      <c r="D44" s="957"/>
      <c r="E44" s="957"/>
      <c r="F44" s="957"/>
      <c r="G44" s="957"/>
      <c r="H44" s="613"/>
    </row>
    <row r="45" spans="1:16">
      <c r="B45" s="956" t="s">
        <v>1565</v>
      </c>
      <c r="C45" s="957"/>
      <c r="D45" s="957"/>
      <c r="E45" s="957"/>
      <c r="F45" s="957"/>
      <c r="G45" s="957"/>
    </row>
  </sheetData>
  <mergeCells count="18">
    <mergeCell ref="K22:L22"/>
    <mergeCell ref="M22:N23"/>
    <mergeCell ref="O22:P23"/>
    <mergeCell ref="K23:L23"/>
    <mergeCell ref="B43:G43"/>
    <mergeCell ref="A4:G4"/>
    <mergeCell ref="A6:G6"/>
    <mergeCell ref="A7:G7"/>
    <mergeCell ref="A8:A9"/>
    <mergeCell ref="B8:C8"/>
    <mergeCell ref="D8:E8"/>
    <mergeCell ref="F8:G8"/>
    <mergeCell ref="A20:G20"/>
    <mergeCell ref="A21:G21"/>
    <mergeCell ref="A22:A23"/>
    <mergeCell ref="B22:C22"/>
    <mergeCell ref="D22:E22"/>
    <mergeCell ref="F22:G22"/>
  </mergeCells>
  <phoneticPr fontId="5" type="noConversion"/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47">
    <pageSetUpPr autoPageBreaks="0"/>
  </sheetPr>
  <dimension ref="A1:G22"/>
  <sheetViews>
    <sheetView showZeros="0" view="pageBreakPreview" zoomScale="115" zoomScaleNormal="100" zoomScaleSheetLayoutView="115" workbookViewId="0">
      <selection activeCell="E17" sqref="E17"/>
    </sheetView>
  </sheetViews>
  <sheetFormatPr defaultColWidth="8" defaultRowHeight="24" customHeight="1" outlineLevelRow="2"/>
  <cols>
    <col min="1" max="1" width="25.44140625" style="420" customWidth="1"/>
    <col min="2" max="2" width="13.21875" style="417" customWidth="1"/>
    <col min="3" max="3" width="13.21875" style="418" customWidth="1"/>
    <col min="4" max="5" width="13.21875" style="419" customWidth="1"/>
    <col min="6" max="7" width="13.21875" style="411" customWidth="1"/>
    <col min="8" max="16384" width="8" style="411"/>
  </cols>
  <sheetData>
    <row r="1" spans="1:7" ht="30" customHeight="1">
      <c r="A1" s="412" t="s">
        <v>25</v>
      </c>
      <c r="B1" s="413"/>
      <c r="C1" s="414"/>
      <c r="F1" s="415"/>
    </row>
    <row r="2" spans="1:7" ht="20.100000000000001" customHeight="1">
      <c r="A2" s="416"/>
      <c r="B2" s="416"/>
      <c r="C2" s="416"/>
      <c r="D2" s="416"/>
      <c r="E2" s="416"/>
      <c r="F2" s="399" t="s">
        <v>329</v>
      </c>
      <c r="G2" s="400">
        <f>'중기사용 산정기준'!G4:I4</f>
        <v>1442</v>
      </c>
    </row>
    <row r="3" spans="1:7" s="401" customFormat="1" ht="21" customHeight="1">
      <c r="A3" s="1596" t="s">
        <v>330</v>
      </c>
      <c r="B3" s="402" t="s">
        <v>331</v>
      </c>
      <c r="C3" s="402" t="s">
        <v>332</v>
      </c>
      <c r="D3" s="403" t="s">
        <v>333</v>
      </c>
      <c r="E3" s="403"/>
      <c r="F3" s="1598" t="s">
        <v>295</v>
      </c>
      <c r="G3" s="1600" t="s">
        <v>334</v>
      </c>
    </row>
    <row r="4" spans="1:7" s="401" customFormat="1" ht="21" customHeight="1" outlineLevel="2">
      <c r="A4" s="1597"/>
      <c r="B4" s="404"/>
      <c r="C4" s="404"/>
      <c r="D4" s="405" t="s">
        <v>335</v>
      </c>
      <c r="E4" s="406" t="s">
        <v>296</v>
      </c>
      <c r="F4" s="1599"/>
      <c r="G4" s="1601"/>
    </row>
    <row r="5" spans="1:7" s="422" customFormat="1" ht="21" customHeight="1">
      <c r="A5" s="425" t="s">
        <v>0</v>
      </c>
      <c r="B5" s="426" t="s">
        <v>7</v>
      </c>
      <c r="C5" s="426" t="s">
        <v>21</v>
      </c>
      <c r="D5" s="427"/>
      <c r="E5" s="427">
        <v>189332</v>
      </c>
      <c r="F5" s="682">
        <f t="shared" ref="F5:F22" si="0">TRUNC(E5*1000*$G5)</f>
        <v>34288</v>
      </c>
      <c r="G5" s="421">
        <v>1.8110000000000001E-4</v>
      </c>
    </row>
    <row r="6" spans="1:7" s="422" customFormat="1" ht="21" customHeight="1">
      <c r="A6" s="425" t="s">
        <v>1</v>
      </c>
      <c r="B6" s="426" t="s">
        <v>8</v>
      </c>
      <c r="C6" s="426" t="s">
        <v>22</v>
      </c>
      <c r="D6" s="427"/>
      <c r="E6" s="427">
        <v>43260</v>
      </c>
      <c r="F6" s="682">
        <f t="shared" si="0"/>
        <v>7834</v>
      </c>
      <c r="G6" s="421">
        <v>1.8110000000000001E-4</v>
      </c>
    </row>
    <row r="7" spans="1:7" s="422" customFormat="1" ht="21" customHeight="1">
      <c r="A7" s="425" t="s">
        <v>26</v>
      </c>
      <c r="B7" s="426" t="s">
        <v>9</v>
      </c>
      <c r="C7" s="426" t="s">
        <v>23</v>
      </c>
      <c r="D7" s="427"/>
      <c r="E7" s="478">
        <v>162028</v>
      </c>
      <c r="F7" s="682">
        <f t="shared" si="0"/>
        <v>29343</v>
      </c>
      <c r="G7" s="421">
        <v>1.8110000000000001E-4</v>
      </c>
    </row>
    <row r="8" spans="1:7" s="422" customFormat="1" ht="21" customHeight="1">
      <c r="A8" s="425" t="s">
        <v>2</v>
      </c>
      <c r="B8" s="426" t="s">
        <v>10</v>
      </c>
      <c r="C8" s="426" t="s">
        <v>1158</v>
      </c>
      <c r="D8" s="427"/>
      <c r="E8" s="427">
        <v>64267</v>
      </c>
      <c r="F8" s="682">
        <f t="shared" si="0"/>
        <v>13399</v>
      </c>
      <c r="G8" s="421">
        <v>2.085E-4</v>
      </c>
    </row>
    <row r="9" spans="1:7" s="422" customFormat="1" ht="21" customHeight="1">
      <c r="A9" s="425" t="s">
        <v>26</v>
      </c>
      <c r="B9" s="426" t="s">
        <v>12</v>
      </c>
      <c r="C9" s="426" t="s">
        <v>13</v>
      </c>
      <c r="D9" s="427"/>
      <c r="E9" s="427">
        <v>115116</v>
      </c>
      <c r="F9" s="682">
        <f t="shared" si="0"/>
        <v>24001</v>
      </c>
      <c r="G9" s="421">
        <v>2.085E-4</v>
      </c>
    </row>
    <row r="10" spans="1:7" s="422" customFormat="1" ht="21" customHeight="1">
      <c r="A10" s="425" t="s">
        <v>26</v>
      </c>
      <c r="B10" s="426" t="s">
        <v>14</v>
      </c>
      <c r="C10" s="426" t="s">
        <v>15</v>
      </c>
      <c r="D10" s="427"/>
      <c r="E10" s="427">
        <v>138873</v>
      </c>
      <c r="F10" s="682">
        <f t="shared" si="0"/>
        <v>28955</v>
      </c>
      <c r="G10" s="421">
        <v>2.085E-4</v>
      </c>
    </row>
    <row r="11" spans="1:7" s="422" customFormat="1" ht="21" customHeight="1">
      <c r="A11" s="425" t="s">
        <v>3</v>
      </c>
      <c r="B11" s="426" t="s">
        <v>16</v>
      </c>
      <c r="C11" s="426" t="s">
        <v>11</v>
      </c>
      <c r="D11" s="427"/>
      <c r="E11" s="427">
        <v>97533</v>
      </c>
      <c r="F11" s="682">
        <f t="shared" si="0"/>
        <v>20335</v>
      </c>
      <c r="G11" s="421">
        <v>2.085E-4</v>
      </c>
    </row>
    <row r="12" spans="1:7" s="422" customFormat="1" ht="21" customHeight="1">
      <c r="A12" s="425" t="s">
        <v>26</v>
      </c>
      <c r="B12" s="426" t="s">
        <v>17</v>
      </c>
      <c r="C12" s="426" t="s">
        <v>13</v>
      </c>
      <c r="D12" s="427"/>
      <c r="E12" s="427">
        <v>157234</v>
      </c>
      <c r="F12" s="682">
        <f t="shared" si="0"/>
        <v>32783</v>
      </c>
      <c r="G12" s="421">
        <v>2.085E-4</v>
      </c>
    </row>
    <row r="13" spans="1:7" s="422" customFormat="1" ht="21" customHeight="1">
      <c r="A13" s="425" t="s">
        <v>4</v>
      </c>
      <c r="B13" s="426" t="s">
        <v>698</v>
      </c>
      <c r="C13" s="426" t="s">
        <v>699</v>
      </c>
      <c r="D13" s="427"/>
      <c r="E13" s="427">
        <v>88973</v>
      </c>
      <c r="F13" s="682">
        <f t="shared" si="0"/>
        <v>20276</v>
      </c>
      <c r="G13" s="421">
        <v>2.2790000000000001E-4</v>
      </c>
    </row>
    <row r="14" spans="1:7" s="422" customFormat="1" ht="21" customHeight="1">
      <c r="A14" s="425" t="s">
        <v>26</v>
      </c>
      <c r="B14" s="426" t="s">
        <v>674</v>
      </c>
      <c r="C14" s="426" t="s">
        <v>484</v>
      </c>
      <c r="D14" s="427"/>
      <c r="E14" s="427">
        <v>145014</v>
      </c>
      <c r="F14" s="682">
        <f t="shared" si="0"/>
        <v>32323</v>
      </c>
      <c r="G14" s="421">
        <v>2.229E-4</v>
      </c>
    </row>
    <row r="15" spans="1:7" s="422" customFormat="1" ht="21" customHeight="1">
      <c r="A15" s="425"/>
      <c r="B15" s="426" t="s">
        <v>1015</v>
      </c>
      <c r="C15" s="426" t="s">
        <v>1029</v>
      </c>
      <c r="D15" s="427"/>
      <c r="E15" s="427">
        <v>51844</v>
      </c>
      <c r="F15" s="682">
        <f>TRUNC(E15*1000*$G15)</f>
        <v>11815</v>
      </c>
      <c r="G15" s="421">
        <v>2.2790000000000001E-4</v>
      </c>
    </row>
    <row r="16" spans="1:7" s="423" customFormat="1" ht="21" customHeight="1">
      <c r="A16" s="425" t="s">
        <v>5</v>
      </c>
      <c r="B16" s="426" t="s">
        <v>18</v>
      </c>
      <c r="C16" s="684">
        <f>'중기사용료 (총괄)'!D14</f>
        <v>15</v>
      </c>
      <c r="D16" s="427"/>
      <c r="E16" s="427">
        <v>1604</v>
      </c>
      <c r="F16" s="683">
        <f t="shared" si="0"/>
        <v>430</v>
      </c>
      <c r="G16" s="421">
        <v>2.6840000000000002E-4</v>
      </c>
    </row>
    <row r="17" spans="1:7" s="423" customFormat="1" ht="21" customHeight="1">
      <c r="A17" s="425" t="s">
        <v>1299</v>
      </c>
      <c r="B17" s="426"/>
      <c r="C17" s="684">
        <f>'중기사용료 (총괄)'!D16</f>
        <v>0.7</v>
      </c>
      <c r="D17" s="427"/>
      <c r="E17" s="427">
        <v>6733</v>
      </c>
      <c r="F17" s="683">
        <f t="shared" ref="F17" si="1">TRUNC(E17*1000*$G17)</f>
        <v>1902</v>
      </c>
      <c r="G17" s="421">
        <v>2.8249999999999998E-4</v>
      </c>
    </row>
    <row r="18" spans="1:7" s="423" customFormat="1" ht="21" customHeight="1">
      <c r="A18" s="425" t="s">
        <v>1173</v>
      </c>
      <c r="B18" s="901">
        <v>7812</v>
      </c>
      <c r="C18" s="684" t="s">
        <v>1166</v>
      </c>
      <c r="D18" s="427"/>
      <c r="E18" s="902">
        <v>1161</v>
      </c>
      <c r="F18" s="683">
        <f t="shared" si="0"/>
        <v>324</v>
      </c>
      <c r="G18" s="421">
        <v>2.7989999999999997E-4</v>
      </c>
    </row>
    <row r="19" spans="1:7" s="423" customFormat="1" ht="21" customHeight="1">
      <c r="A19" s="425" t="s">
        <v>1174</v>
      </c>
      <c r="B19" s="901"/>
      <c r="C19" s="684" t="s">
        <v>1175</v>
      </c>
      <c r="D19" s="427"/>
      <c r="E19" s="902">
        <v>1130</v>
      </c>
      <c r="F19" s="683">
        <f t="shared" ref="F19" si="2">TRUNC(E19*1000*$G19)</f>
        <v>311</v>
      </c>
      <c r="G19" s="421">
        <v>2.7540000000000003E-4</v>
      </c>
    </row>
    <row r="20" spans="1:7" s="423" customFormat="1" ht="21" customHeight="1">
      <c r="A20" s="895" t="s">
        <v>492</v>
      </c>
      <c r="B20" s="896" t="s">
        <v>339</v>
      </c>
      <c r="C20" s="897" t="s">
        <v>340</v>
      </c>
      <c r="D20" s="898"/>
      <c r="E20" s="534">
        <v>134000</v>
      </c>
      <c r="F20" s="899">
        <f t="shared" si="0"/>
        <v>30793</v>
      </c>
      <c r="G20" s="900">
        <v>2.298E-4</v>
      </c>
    </row>
    <row r="21" spans="1:7" s="424" customFormat="1" ht="21" customHeight="1">
      <c r="A21" s="425" t="s">
        <v>6</v>
      </c>
      <c r="B21" s="426" t="s">
        <v>19</v>
      </c>
      <c r="C21" s="426" t="s">
        <v>336</v>
      </c>
      <c r="D21" s="427">
        <v>49594</v>
      </c>
      <c r="E21" s="427">
        <v>65504</v>
      </c>
      <c r="F21" s="682">
        <f t="shared" si="0"/>
        <v>16873</v>
      </c>
      <c r="G21" s="421">
        <v>2.5759999999999997E-4</v>
      </c>
    </row>
    <row r="22" spans="1:7" s="424" customFormat="1" ht="21" customHeight="1">
      <c r="A22" s="428" t="s">
        <v>26</v>
      </c>
      <c r="B22" s="426" t="s">
        <v>20</v>
      </c>
      <c r="C22" s="426" t="s">
        <v>24</v>
      </c>
      <c r="D22" s="427">
        <v>66826</v>
      </c>
      <c r="E22" s="427">
        <v>88264</v>
      </c>
      <c r="F22" s="682">
        <f t="shared" si="0"/>
        <v>22736</v>
      </c>
      <c r="G22" s="421">
        <v>2.5759999999999997E-4</v>
      </c>
    </row>
  </sheetData>
  <mergeCells count="3">
    <mergeCell ref="A3:A4"/>
    <mergeCell ref="F3:F4"/>
    <mergeCell ref="G3:G4"/>
  </mergeCells>
  <phoneticPr fontId="5" type="noConversion"/>
  <printOptions horizontalCentered="1" gridLinesSet="0"/>
  <pageMargins left="0.6692913385826772" right="0.35433070866141736" top="0.78740157480314965" bottom="0.74803149606299213" header="0.51181102362204722" footer="0.35433070866141736"/>
  <pageSetup paperSize="9" orientation="landscape" useFirstPageNumber="1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2:E12"/>
  <sheetViews>
    <sheetView view="pageBreakPreview" zoomScale="85" zoomScaleNormal="100" zoomScaleSheetLayoutView="85" workbookViewId="0">
      <selection activeCell="L12" sqref="L12"/>
    </sheetView>
  </sheetViews>
  <sheetFormatPr defaultRowHeight="13.5"/>
  <cols>
    <col min="1" max="1" width="18.77734375" style="214" customWidth="1"/>
    <col min="2" max="2" width="16.33203125" style="214" customWidth="1"/>
    <col min="3" max="3" width="23.5546875" style="214" customWidth="1"/>
    <col min="4" max="4" width="20.6640625" style="214" customWidth="1"/>
    <col min="5" max="5" width="23.5546875" style="214" customWidth="1"/>
    <col min="6" max="16384" width="8.88671875" style="214"/>
  </cols>
  <sheetData>
    <row r="2" spans="1:5" ht="34.5" customHeight="1">
      <c r="A2" s="1453" t="s">
        <v>1553</v>
      </c>
      <c r="B2" s="1453"/>
      <c r="C2" s="1453"/>
      <c r="D2" s="1453"/>
      <c r="E2" s="1453"/>
    </row>
    <row r="3" spans="1:5" ht="50.25" customHeight="1"/>
    <row r="4" spans="1:5" ht="50.25" customHeight="1"/>
    <row r="5" spans="1:5" ht="50.25" customHeight="1"/>
    <row r="6" spans="1:5" ht="50.25" customHeight="1"/>
    <row r="7" spans="1:5" ht="86.25" customHeight="1"/>
    <row r="8" spans="1:5" ht="17.25" customHeight="1">
      <c r="B8" s="1459"/>
      <c r="C8" s="1459"/>
      <c r="D8" s="1459"/>
    </row>
    <row r="10" spans="1:5" ht="30" customHeight="1">
      <c r="A10" s="305" t="s">
        <v>1116</v>
      </c>
      <c r="B10" s="305" t="s">
        <v>1117</v>
      </c>
      <c r="C10" s="1454" t="s">
        <v>1118</v>
      </c>
      <c r="D10" s="1602"/>
      <c r="E10" s="305" t="s">
        <v>1119</v>
      </c>
    </row>
    <row r="11" spans="1:5" ht="30" customHeight="1">
      <c r="A11" s="305" t="s">
        <v>1120</v>
      </c>
      <c r="B11" s="856">
        <v>47.692999999999998</v>
      </c>
      <c r="C11" s="1454" t="s">
        <v>1554</v>
      </c>
      <c r="D11" s="1602"/>
      <c r="E11" s="305"/>
    </row>
    <row r="12" spans="1:5" ht="30" customHeight="1">
      <c r="A12" s="305"/>
      <c r="B12" s="857"/>
      <c r="C12" s="840"/>
      <c r="D12" s="858"/>
      <c r="E12" s="305"/>
    </row>
  </sheetData>
  <mergeCells count="4">
    <mergeCell ref="C10:D10"/>
    <mergeCell ref="C11:D11"/>
    <mergeCell ref="A2:E2"/>
    <mergeCell ref="B8:D8"/>
  </mergeCells>
  <phoneticPr fontId="5" type="noConversion"/>
  <pageMargins left="1.27" right="0.75" top="1" bottom="1" header="0.5" footer="0.5"/>
  <pageSetup paperSize="9" orientation="landscape" r:id="rId1"/>
  <headerFooter alignWithMargins="0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/>
  <dimension ref="A1:M32"/>
  <sheetViews>
    <sheetView workbookViewId="0">
      <selection activeCell="B15" sqref="B15"/>
    </sheetView>
  </sheetViews>
  <sheetFormatPr defaultRowHeight="13.5"/>
  <cols>
    <col min="13" max="13" width="6.21875" customWidth="1"/>
  </cols>
  <sheetData>
    <row r="1" spans="1:13" ht="24.75" customHeight="1">
      <c r="A1" s="1603" t="s">
        <v>360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5"/>
    </row>
    <row r="2" spans="1:13">
      <c r="A2" s="505"/>
      <c r="M2" s="506"/>
    </row>
    <row r="3" spans="1:13">
      <c r="A3" s="505"/>
      <c r="M3" s="506"/>
    </row>
    <row r="4" spans="1:13">
      <c r="A4" s="505"/>
      <c r="M4" s="506"/>
    </row>
    <row r="5" spans="1:13">
      <c r="A5" s="505"/>
      <c r="M5" s="506"/>
    </row>
    <row r="6" spans="1:13">
      <c r="A6" s="505"/>
      <c r="M6" s="506"/>
    </row>
    <row r="7" spans="1:13">
      <c r="A7" s="505"/>
      <c r="M7" s="506"/>
    </row>
    <row r="8" spans="1:13">
      <c r="A8" s="505"/>
      <c r="M8" s="506"/>
    </row>
    <row r="9" spans="1:13">
      <c r="A9" s="505"/>
      <c r="M9" s="506"/>
    </row>
    <row r="10" spans="1:13">
      <c r="A10" s="505"/>
      <c r="M10" s="506"/>
    </row>
    <row r="11" spans="1:13">
      <c r="A11" s="505"/>
      <c r="M11" s="506"/>
    </row>
    <row r="12" spans="1:13">
      <c r="A12" s="505"/>
      <c r="M12" s="506"/>
    </row>
    <row r="13" spans="1:13">
      <c r="A13" s="505"/>
      <c r="M13" s="506"/>
    </row>
    <row r="14" spans="1:13">
      <c r="A14" s="505"/>
      <c r="M14" s="506"/>
    </row>
    <row r="15" spans="1:13">
      <c r="A15" s="505"/>
      <c r="M15" s="506"/>
    </row>
    <row r="16" spans="1:13">
      <c r="A16" s="505"/>
      <c r="M16" s="506"/>
    </row>
    <row r="17" spans="1:13">
      <c r="A17" s="505"/>
      <c r="M17" s="506"/>
    </row>
    <row r="18" spans="1:13">
      <c r="A18" s="505"/>
      <c r="M18" s="506"/>
    </row>
    <row r="19" spans="1:13">
      <c r="A19" s="505"/>
      <c r="M19" s="506"/>
    </row>
    <row r="20" spans="1:13">
      <c r="A20" s="505"/>
      <c r="M20" s="506"/>
    </row>
    <row r="21" spans="1:13">
      <c r="A21" s="505"/>
      <c r="M21" s="506"/>
    </row>
    <row r="22" spans="1:13">
      <c r="A22" s="505"/>
      <c r="M22" s="506"/>
    </row>
    <row r="23" spans="1:13">
      <c r="A23" s="505"/>
      <c r="M23" s="506"/>
    </row>
    <row r="24" spans="1:13">
      <c r="A24" s="505"/>
      <c r="M24" s="506"/>
    </row>
    <row r="25" spans="1:13">
      <c r="A25" s="505"/>
      <c r="M25" s="506"/>
    </row>
    <row r="26" spans="1:13">
      <c r="A26" s="505"/>
      <c r="M26" s="506"/>
    </row>
    <row r="27" spans="1:13">
      <c r="A27" s="505"/>
      <c r="M27" s="506"/>
    </row>
    <row r="28" spans="1:13">
      <c r="A28" s="505"/>
      <c r="M28" s="506"/>
    </row>
    <row r="29" spans="1:13">
      <c r="A29" s="505"/>
      <c r="M29" s="506"/>
    </row>
    <row r="30" spans="1:13">
      <c r="A30" s="505"/>
      <c r="M30" s="506"/>
    </row>
    <row r="31" spans="1:13">
      <c r="A31" s="505"/>
      <c r="M31" s="506"/>
    </row>
    <row r="32" spans="1:13">
      <c r="A32" s="507"/>
      <c r="B32" s="508"/>
      <c r="C32" s="508"/>
      <c r="D32" s="508"/>
      <c r="E32" s="508"/>
      <c r="F32" s="508"/>
      <c r="G32" s="508"/>
      <c r="H32" s="508"/>
      <c r="I32" s="508"/>
      <c r="J32" s="508"/>
      <c r="K32" s="508"/>
      <c r="L32" s="508"/>
      <c r="M32" s="509"/>
    </row>
  </sheetData>
  <mergeCells count="1">
    <mergeCell ref="A1:M1"/>
  </mergeCells>
  <phoneticPr fontId="5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AutoCAD.Drawing.16" shapeId="17411" r:id="rId4">
          <objectPr defaultSize="0" autoPict="0" r:id="rId5">
            <anchor moveWithCells="1">
              <from>
                <xdr:col>2</xdr:col>
                <xdr:colOff>352425</xdr:colOff>
                <xdr:row>2</xdr:row>
                <xdr:rowOff>123825</xdr:rowOff>
              </from>
              <to>
                <xdr:col>11</xdr:col>
                <xdr:colOff>600075</xdr:colOff>
                <xdr:row>28</xdr:row>
                <xdr:rowOff>123825</xdr:rowOff>
              </to>
            </anchor>
          </objectPr>
        </oleObject>
      </mc:Choice>
      <mc:Fallback>
        <oleObject progId="AutoCAD.Drawing.16" shapeId="17411" r:id="rId4"/>
      </mc:Fallback>
    </mc:AlternateContent>
  </oleObjects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9"/>
  <dimension ref="A1:M32"/>
  <sheetViews>
    <sheetView topLeftCell="C7" workbookViewId="0">
      <selection activeCell="M7" sqref="M7"/>
    </sheetView>
  </sheetViews>
  <sheetFormatPr defaultRowHeight="13.5"/>
  <cols>
    <col min="13" max="13" width="6.21875" customWidth="1"/>
  </cols>
  <sheetData>
    <row r="1" spans="1:13" ht="24.75" customHeight="1">
      <c r="A1" s="1603" t="s">
        <v>359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5"/>
    </row>
    <row r="2" spans="1:13">
      <c r="A2" s="505"/>
      <c r="M2" s="506"/>
    </row>
    <row r="3" spans="1:13">
      <c r="A3" s="505"/>
      <c r="M3" s="506"/>
    </row>
    <row r="4" spans="1:13">
      <c r="A4" s="505"/>
      <c r="M4" s="506"/>
    </row>
    <row r="5" spans="1:13">
      <c r="A5" s="505"/>
      <c r="M5" s="506"/>
    </row>
    <row r="6" spans="1:13">
      <c r="A6" s="505"/>
      <c r="M6" s="506"/>
    </row>
    <row r="7" spans="1:13">
      <c r="A7" s="505"/>
      <c r="M7" s="506"/>
    </row>
    <row r="8" spans="1:13">
      <c r="A8" s="505"/>
      <c r="M8" s="506"/>
    </row>
    <row r="9" spans="1:13">
      <c r="A9" s="505"/>
      <c r="M9" s="506"/>
    </row>
    <row r="10" spans="1:13">
      <c r="A10" s="505"/>
      <c r="M10" s="506"/>
    </row>
    <row r="11" spans="1:13">
      <c r="A11" s="505"/>
      <c r="M11" s="506"/>
    </row>
    <row r="12" spans="1:13">
      <c r="A12" s="505"/>
      <c r="M12" s="506"/>
    </row>
    <row r="13" spans="1:13">
      <c r="A13" s="505"/>
      <c r="M13" s="506"/>
    </row>
    <row r="14" spans="1:13">
      <c r="A14" s="505"/>
      <c r="M14" s="506"/>
    </row>
    <row r="15" spans="1:13">
      <c r="A15" s="505"/>
      <c r="M15" s="506"/>
    </row>
    <row r="16" spans="1:13">
      <c r="A16" s="505"/>
      <c r="M16" s="506"/>
    </row>
    <row r="17" spans="1:13">
      <c r="A17" s="505"/>
      <c r="M17" s="506"/>
    </row>
    <row r="18" spans="1:13">
      <c r="A18" s="505"/>
      <c r="M18" s="506"/>
    </row>
    <row r="19" spans="1:13">
      <c r="A19" s="505"/>
      <c r="M19" s="506"/>
    </row>
    <row r="20" spans="1:13">
      <c r="A20" s="505"/>
      <c r="M20" s="506"/>
    </row>
    <row r="21" spans="1:13">
      <c r="A21" s="505"/>
      <c r="M21" s="506"/>
    </row>
    <row r="22" spans="1:13">
      <c r="A22" s="505"/>
      <c r="M22" s="506"/>
    </row>
    <row r="23" spans="1:13">
      <c r="A23" s="505"/>
      <c r="M23" s="506"/>
    </row>
    <row r="24" spans="1:13">
      <c r="A24" s="505"/>
      <c r="M24" s="506"/>
    </row>
    <row r="25" spans="1:13">
      <c r="A25" s="505"/>
      <c r="M25" s="506"/>
    </row>
    <row r="26" spans="1:13">
      <c r="A26" s="505"/>
      <c r="M26" s="506"/>
    </row>
    <row r="27" spans="1:13">
      <c r="A27" s="505"/>
      <c r="M27" s="506"/>
    </row>
    <row r="28" spans="1:13">
      <c r="A28" s="505"/>
      <c r="M28" s="506"/>
    </row>
    <row r="29" spans="1:13">
      <c r="A29" s="505"/>
      <c r="M29" s="506"/>
    </row>
    <row r="30" spans="1:13">
      <c r="A30" s="505"/>
      <c r="M30" s="506"/>
    </row>
    <row r="31" spans="1:13">
      <c r="A31" s="505"/>
      <c r="M31" s="506"/>
    </row>
    <row r="32" spans="1:13">
      <c r="A32" s="507"/>
      <c r="B32" s="508"/>
      <c r="C32" s="508"/>
      <c r="D32" s="508"/>
      <c r="E32" s="508"/>
      <c r="F32" s="508"/>
      <c r="G32" s="508"/>
      <c r="H32" s="508"/>
      <c r="I32" s="508"/>
      <c r="J32" s="508"/>
      <c r="K32" s="508"/>
      <c r="L32" s="508"/>
      <c r="M32" s="509"/>
    </row>
  </sheetData>
  <mergeCells count="1">
    <mergeCell ref="A1:M1"/>
  </mergeCells>
  <phoneticPr fontId="5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AutoCAD.Drawing.16" shapeId="16386" r:id="rId4">
          <objectPr defaultSize="0" autoPict="0" r:id="rId5">
            <anchor moveWithCells="1">
              <from>
                <xdr:col>0</xdr:col>
                <xdr:colOff>314325</xdr:colOff>
                <xdr:row>3</xdr:row>
                <xdr:rowOff>114300</xdr:rowOff>
              </from>
              <to>
                <xdr:col>11</xdr:col>
                <xdr:colOff>552450</xdr:colOff>
                <xdr:row>29</xdr:row>
                <xdr:rowOff>161925</xdr:rowOff>
              </to>
            </anchor>
          </objectPr>
        </oleObject>
      </mc:Choice>
      <mc:Fallback>
        <oleObject progId="AutoCAD.Drawing.16" shapeId="1638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55</vt:i4>
      </vt:variant>
      <vt:variant>
        <vt:lpstr>이름 지정된 범위</vt:lpstr>
      </vt:variant>
      <vt:variant>
        <vt:i4>47</vt:i4>
      </vt:variant>
    </vt:vector>
  </HeadingPairs>
  <TitlesOfParts>
    <vt:vector size="102" baseType="lpstr">
      <vt:lpstr>수지예산서표지</vt:lpstr>
      <vt:lpstr>수지예산서</vt:lpstr>
      <vt:lpstr>산출내역표지</vt:lpstr>
      <vt:lpstr>5.2.1. 공사비 산출내역(대상액조서)</vt:lpstr>
      <vt:lpstr>5.2.2. 측량설계비 산출내역(세부설계)</vt:lpstr>
      <vt:lpstr>5.2.3. 공사감리비 산출내역</vt:lpstr>
      <vt:lpstr>5.2.4. 시설부대비 산출내역</vt:lpstr>
      <vt:lpstr>시설부대경비 요율</vt:lpstr>
      <vt:lpstr>잡지출산출내역서</vt:lpstr>
      <vt:lpstr>총괄 공사비원가표지</vt:lpstr>
      <vt:lpstr>총괄 공사비원가표지 (2)</vt:lpstr>
      <vt:lpstr>총괄공사원가</vt:lpstr>
      <vt:lpstr>공사원가표지</vt:lpstr>
      <vt:lpstr>공사원가 (벼락지)</vt:lpstr>
      <vt:lpstr>공사비명세서표지(전체)</vt:lpstr>
      <vt:lpstr>공사비명세서표지</vt:lpstr>
      <vt:lpstr>공사비명세서</vt:lpstr>
      <vt:lpstr>계산서표지</vt:lpstr>
      <vt:lpstr>재료집계표</vt:lpstr>
      <vt:lpstr>재료계산서</vt:lpstr>
      <vt:lpstr>토적계산서</vt:lpstr>
      <vt:lpstr>가물막이</vt:lpstr>
      <vt:lpstr>인공섬 철거</vt:lpstr>
      <vt:lpstr>일위대가표지</vt:lpstr>
      <vt:lpstr>일위대가(총)</vt:lpstr>
      <vt:lpstr>일위대가</vt:lpstr>
      <vt:lpstr>단가표표지</vt:lpstr>
      <vt:lpstr>운반거리표</vt:lpstr>
      <vt:lpstr>덤프운반</vt:lpstr>
      <vt:lpstr>운반비비교검토표지</vt:lpstr>
      <vt:lpstr>덤프운반 비교검토</vt:lpstr>
      <vt:lpstr>백호(굴착및적재)</vt:lpstr>
      <vt:lpstr>백호(사토정지)</vt:lpstr>
      <vt:lpstr>백호(표토제거)</vt:lpstr>
      <vt:lpstr>백호(표토제거정지)</vt:lpstr>
      <vt:lpstr>백호(사토장탐방로순성토굴착및적재)</vt:lpstr>
      <vt:lpstr>백호(탐방로성토)</vt:lpstr>
      <vt:lpstr>로울러(탐방로 다짐)</vt:lpstr>
      <vt:lpstr>백호(가도설치)</vt:lpstr>
      <vt:lpstr>백호(가물막이설치) </vt:lpstr>
      <vt:lpstr>백호(무근콘크리트깨기및상차)</vt:lpstr>
      <vt:lpstr>백호(인공식물섬철거)</vt:lpstr>
      <vt:lpstr>백호(혼합폐기물상차)</vt:lpstr>
      <vt:lpstr>폐기물처리</vt:lpstr>
      <vt:lpstr>트레일러(중기운반)</vt:lpstr>
      <vt:lpstr>중기사용료 (총괄)</vt:lpstr>
      <vt:lpstr>중기사용료</vt:lpstr>
      <vt:lpstr>중기시간당 손료</vt:lpstr>
      <vt:lpstr>중기사용 산정기준</vt:lpstr>
      <vt:lpstr>시중노임</vt:lpstr>
      <vt:lpstr>주유소</vt:lpstr>
      <vt:lpstr>기계경비산출</vt:lpstr>
      <vt:lpstr>B.M성과표</vt:lpstr>
      <vt:lpstr>1사토장</vt:lpstr>
      <vt:lpstr>5사토장</vt:lpstr>
      <vt:lpstr>'5.2.1. 공사비 산출내역(대상액조서)'!Print_Area</vt:lpstr>
      <vt:lpstr>'5.2.2. 측량설계비 산출내역(세부설계)'!Print_Area</vt:lpstr>
      <vt:lpstr>'5.2.3. 공사감리비 산출내역'!Print_Area</vt:lpstr>
      <vt:lpstr>'5.2.4. 시설부대비 산출내역'!Print_Area</vt:lpstr>
      <vt:lpstr>B.M성과표!Print_Area</vt:lpstr>
      <vt:lpstr>가물막이!Print_Area</vt:lpstr>
      <vt:lpstr>공사비명세서!Print_Area</vt:lpstr>
      <vt:lpstr>'공사원가 (벼락지)'!Print_Area</vt:lpstr>
      <vt:lpstr>덤프운반!Print_Area</vt:lpstr>
      <vt:lpstr>'덤프운반 비교검토'!Print_Area</vt:lpstr>
      <vt:lpstr>'로울러(탐방로 다짐)'!Print_Area</vt:lpstr>
      <vt:lpstr>'백호(가도설치)'!Print_Area</vt:lpstr>
      <vt:lpstr>'백호(가물막이설치) '!Print_Area</vt:lpstr>
      <vt:lpstr>'백호(굴착및적재)'!Print_Area</vt:lpstr>
      <vt:lpstr>'백호(무근콘크리트깨기및상차)'!Print_Area</vt:lpstr>
      <vt:lpstr>'백호(사토장탐방로순성토굴착및적재)'!Print_Area</vt:lpstr>
      <vt:lpstr>'백호(사토정지)'!Print_Area</vt:lpstr>
      <vt:lpstr>'백호(인공식물섬철거)'!Print_Area</vt:lpstr>
      <vt:lpstr>'백호(탐방로성토)'!Print_Area</vt:lpstr>
      <vt:lpstr>'백호(표토제거)'!Print_Area</vt:lpstr>
      <vt:lpstr>'백호(표토제거정지)'!Print_Area</vt:lpstr>
      <vt:lpstr>'백호(혼합폐기물상차)'!Print_Area</vt:lpstr>
      <vt:lpstr>수지예산서!Print_Area</vt:lpstr>
      <vt:lpstr>시중노임!Print_Area</vt:lpstr>
      <vt:lpstr>운반거리표!Print_Area</vt:lpstr>
      <vt:lpstr>'인공섬 철거'!Print_Area</vt:lpstr>
      <vt:lpstr>일위대가!Print_Area</vt:lpstr>
      <vt:lpstr>'일위대가(총)'!Print_Area</vt:lpstr>
      <vt:lpstr>잡지출산출내역서!Print_Area</vt:lpstr>
      <vt:lpstr>재료계산서!Print_Area</vt:lpstr>
      <vt:lpstr>재료집계표!Print_Area</vt:lpstr>
      <vt:lpstr>주유소!Print_Area</vt:lpstr>
      <vt:lpstr>'중기사용 산정기준'!Print_Area</vt:lpstr>
      <vt:lpstr>중기사용료!Print_Area</vt:lpstr>
      <vt:lpstr>'중기사용료 (총괄)'!Print_Area</vt:lpstr>
      <vt:lpstr>'중기시간당 손료'!Print_Area</vt:lpstr>
      <vt:lpstr>총괄공사원가!Print_Area</vt:lpstr>
      <vt:lpstr>토적계산서!Print_Area</vt:lpstr>
      <vt:lpstr>'트레일러(중기운반)'!Print_Area</vt:lpstr>
      <vt:lpstr>폐기물처리!Print_Area</vt:lpstr>
      <vt:lpstr>공사비명세서!Print_Titles</vt:lpstr>
      <vt:lpstr>기계경비산출!Print_Titles</vt:lpstr>
      <vt:lpstr>시중노임!Print_Titles</vt:lpstr>
      <vt:lpstr>일위대가!Print_Titles</vt:lpstr>
      <vt:lpstr>중기사용료!Print_Titles</vt:lpstr>
      <vt:lpstr>'중기사용료 (총괄)'!Print_Titles</vt:lpstr>
      <vt:lpstr>폐기물처리!Print_Titles</vt:lpstr>
    </vt:vector>
  </TitlesOfParts>
  <Company>농업기반공사경주지사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jik001</dc:creator>
  <cp:lastModifiedBy>PC-3</cp:lastModifiedBy>
  <cp:lastPrinted>2026-04-03T03:00:34Z</cp:lastPrinted>
  <dcterms:created xsi:type="dcterms:W3CDTF">1999-10-08T00:29:27Z</dcterms:created>
  <dcterms:modified xsi:type="dcterms:W3CDTF">2026-04-06T05:02:23Z</dcterms:modified>
</cp:coreProperties>
</file>