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수연\편백마을\공사\산불방지\기계소방\"/>
    </mc:Choice>
  </mc:AlternateContent>
  <bookViews>
    <workbookView xWindow="480" yWindow="45" windowWidth="27975" windowHeight="15210"/>
  </bookViews>
  <sheets>
    <sheet name="원가계산서" sheetId="10" r:id="rId1"/>
    <sheet name="공종별집계표" sheetId="9" r:id="rId2"/>
    <sheet name="공종별내역서" sheetId="8" r:id="rId3"/>
    <sheet name="Sheet1" sheetId="1" r:id="rId4"/>
  </sheets>
  <definedNames>
    <definedName name="_xlnm.Print_Area" localSheetId="2">공종별내역서!$A$1:$M$51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52511"/>
</workbook>
</file>

<file path=xl/calcChain.xml><?xml version="1.0" encoding="utf-8"?>
<calcChain xmlns="http://schemas.openxmlformats.org/spreadsheetml/2006/main">
  <c r="H51" i="8" l="1"/>
  <c r="G6" i="9" s="1"/>
  <c r="H6" i="9" s="1"/>
  <c r="G5" i="9" s="1"/>
  <c r="H5" i="9" s="1"/>
  <c r="H27" i="9" l="1"/>
  <c r="E8" i="10"/>
  <c r="E14" i="10" l="1"/>
  <c r="E17" i="10" s="1"/>
  <c r="E15" i="10"/>
  <c r="E9" i="10"/>
  <c r="E10" i="10" s="1"/>
  <c r="E13" i="10" l="1"/>
  <c r="E12" i="10"/>
  <c r="E19" i="10"/>
  <c r="E20" i="10"/>
  <c r="J51" i="8" l="1"/>
  <c r="I6" i="9" s="1"/>
  <c r="J6" i="9" s="1"/>
  <c r="I5" i="9" s="1"/>
  <c r="J5" i="9" s="1"/>
  <c r="E11" i="10" l="1"/>
  <c r="J27" i="9"/>
  <c r="L51" i="8" l="1"/>
  <c r="F51" i="8"/>
  <c r="E6" i="9" s="1"/>
  <c r="F6" i="9" l="1"/>
  <c r="K6" i="9"/>
  <c r="E5" i="9" l="1"/>
  <c r="L6" i="9"/>
  <c r="F5" i="9" l="1"/>
  <c r="K5" i="9"/>
  <c r="E4" i="10" l="1"/>
  <c r="E7" i="10" s="1"/>
  <c r="F27" i="9"/>
  <c r="L5" i="9"/>
  <c r="L27" i="9" s="1"/>
  <c r="E16" i="10" l="1"/>
  <c r="E18" i="10"/>
  <c r="E21" i="10" l="1"/>
  <c r="E22" i="10" s="1"/>
  <c r="E23" i="10" s="1"/>
  <c r="E25" i="10" l="1"/>
  <c r="E26" i="10" s="1"/>
  <c r="E27" i="10" s="1"/>
  <c r="E28" i="10" s="1"/>
</calcChain>
</file>

<file path=xl/sharedStrings.xml><?xml version="1.0" encoding="utf-8"?>
<sst xmlns="http://schemas.openxmlformats.org/spreadsheetml/2006/main" count="714" uniqueCount="261">
  <si>
    <t>공 종 별 집 계 표</t>
  </si>
  <si>
    <t>[ 편백마을비상소화장치설비공사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</si>
  <si>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</si>
  <si>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</si>
  <si>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</si>
  <si>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</si>
  <si>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</si>
  <si>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</si>
  <si>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</si>
  <si>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</si>
  <si>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</si>
  <si>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</si>
  <si>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</si>
  <si>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</si>
  <si>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</si>
  <si>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</si>
  <si>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</si>
  <si>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</si>
  <si>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</si>
  <si>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</si>
  <si>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</si>
  <si>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</si>
  <si>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</si>
  <si>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</si>
  <si>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</si>
  <si>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</si>
  <si>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</si>
  <si>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</si>
  <si>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</si>
  <si>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</si>
  <si>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</si>
  <si>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</si>
  <si>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</si>
  <si>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</si>
  <si>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</si>
  <si>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</si>
  <si>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</si>
  <si>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</si>
  <si>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</si>
  <si>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</si>
  <si>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</si>
  <si>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</si>
  <si>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</si>
  <si>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</si>
  <si>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</si>
  <si>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</si>
  <si>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</si>
  <si>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</si>
  <si>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</si>
  <si>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</si>
  <si>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</si>
  <si>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편백마을비상소화장치설비공사</t>
  </si>
  <si>
    <t/>
  </si>
  <si>
    <t>01</t>
  </si>
  <si>
    <t>1. 기계소방공사</t>
  </si>
  <si>
    <t>0101</t>
  </si>
  <si>
    <t>배관용스테인리스강관</t>
  </si>
  <si>
    <t>∮20*2.5mm</t>
  </si>
  <si>
    <t>M</t>
  </si>
  <si>
    <t>42AA7D7F62083F3881F122DD083051435FF66</t>
  </si>
  <si>
    <t>F</t>
  </si>
  <si>
    <t>T</t>
  </si>
  <si>
    <t>010142AA7D7F62083F3881F122DD083051435FF66</t>
  </si>
  <si>
    <t>∮40*2.5mm</t>
  </si>
  <si>
    <t>42AA7D7F62083F3881F122DD083051435FCAD</t>
  </si>
  <si>
    <t>010142AA7D7F62083F3881F122DD083051435FCAD</t>
  </si>
  <si>
    <t>∮80*2.5mm</t>
  </si>
  <si>
    <t>42AA7D7F62083F3881F122DD083051435FCAE</t>
  </si>
  <si>
    <t>010142AA7D7F62083F3881F122DD083051435FCAE</t>
  </si>
  <si>
    <t>잡재료비</t>
  </si>
  <si>
    <t>주재료비의 3%</t>
  </si>
  <si>
    <t>식</t>
  </si>
  <si>
    <t>44E4703ADDB88239442127B2CBC001</t>
  </si>
  <si>
    <t>010144E4703ADDB88239442127B2CBC001</t>
  </si>
  <si>
    <t>일반배관용스테인리스강관관이음쇠</t>
  </si>
  <si>
    <t>∮20mm, 유니언, 나사식</t>
  </si>
  <si>
    <t>개</t>
  </si>
  <si>
    <t>42AA7D7F62083F1D30B123E8593AFC5E8DB7B</t>
  </si>
  <si>
    <t>010142AA7D7F62083F1D30B123E8593AFC5E8DB7B</t>
  </si>
  <si>
    <t>∮20mm, 니플, 나사식</t>
  </si>
  <si>
    <t>42AA7D7F62083F1D30B123E8593AFC5E9F92D</t>
  </si>
  <si>
    <t>010142AA7D7F62083F1D30B123E8593AFC5E9F92D</t>
  </si>
  <si>
    <t>∮20mm, 용접식, 엘보, #10</t>
  </si>
  <si>
    <t>42AA7D7F62083F1D30B123E8593AFC6FBF621</t>
  </si>
  <si>
    <t>010142AA7D7F62083F1D30B123E8593AFC6FBF621</t>
  </si>
  <si>
    <t>∮40mm, 용접식, 엘보, #10</t>
  </si>
  <si>
    <t>42AA7D7F62083F1D30B123E8593AFC6FBF624</t>
  </si>
  <si>
    <t>010142AA7D7F62083F1D30B123E8593AFC6FBF624</t>
  </si>
  <si>
    <t>∮80mm, 용접식, 엘보, #10</t>
  </si>
  <si>
    <t>42AA7D7F62083F1D30B123E8593AFC6FBF62B</t>
  </si>
  <si>
    <t>010142AA7D7F62083F1D30B123E8593AFC6FBF62B</t>
  </si>
  <si>
    <t>∮40mm, 용접식, 티, #10</t>
  </si>
  <si>
    <t>42AA7D7F62083F1D30B123E8593AFC6FAE6D4</t>
  </si>
  <si>
    <t>010142AA7D7F62083F1D30B123E8593AFC6FAE6D4</t>
  </si>
  <si>
    <t>∮80mm, 용접식, 티, #10</t>
  </si>
  <si>
    <t>42AA7D7F62083F1D30B123E8593AFC6FAE6D7</t>
  </si>
  <si>
    <t>010142AA7D7F62083F1D30B123E8593AFC6FAE6D7</t>
  </si>
  <si>
    <t>∮80mm, 리듀서, 용접식, #10</t>
  </si>
  <si>
    <t>42AA7D7F62083F1D30B123E8593AFC5EE7FDD</t>
  </si>
  <si>
    <t>010142AA7D7F62083F1D30B123E8593AFC5EE7FDD</t>
  </si>
  <si>
    <t>플랜지</t>
  </si>
  <si>
    <t>∮20mm*0.98MPa, STS</t>
  </si>
  <si>
    <t>42AA7D7F62083F654A9123F555C66461EEF7E</t>
  </si>
  <si>
    <t>010142AA7D7F62083F654A9123F555C66461EEF7E</t>
  </si>
  <si>
    <t>∮80mm*0.98MPa, STS</t>
  </si>
  <si>
    <t>42AA7D7F62083F654A9123F555C66461EEF74</t>
  </si>
  <si>
    <t>010142AA7D7F62083F654A9123F555C66461EEF74</t>
  </si>
  <si>
    <t>볼밸브</t>
  </si>
  <si>
    <t>∮20mm*0.98MPa, 수동식, STS</t>
  </si>
  <si>
    <t>42AA7D7F6208038D4B012152F0E9BEE2DD54F</t>
  </si>
  <si>
    <t>010142AA7D7F6208038D4B012152F0E9BEE2DD54F</t>
  </si>
  <si>
    <t>버터플라이밸브</t>
  </si>
  <si>
    <t>∮80mm*0.98MPa, 수동식, B/S밸브, 기어</t>
  </si>
  <si>
    <t>42AA7D7F6208038D665122026FB984883FC52</t>
  </si>
  <si>
    <t>010142AA7D7F6208038D665122026FB984883FC52</t>
  </si>
  <si>
    <t>스트레이너</t>
  </si>
  <si>
    <t>∮80mm*0.98MPa, 플랜지식</t>
  </si>
  <si>
    <t>42AA7D7F62083F7648E12D1B48B990CC0CC47</t>
  </si>
  <si>
    <t>010142AA7D7F62083F7648E12D1B48B990CC0CC47</t>
  </si>
  <si>
    <t>플로우트밸브</t>
  </si>
  <si>
    <t>∮20mm, 볼탭, STS</t>
  </si>
  <si>
    <t>42AA7D7F6208038D55E1232CA57493E64D345</t>
  </si>
  <si>
    <t>010142AA7D7F6208038D55E1232CA57493E64D345</t>
  </si>
  <si>
    <t>물탱크 철거</t>
  </si>
  <si>
    <t>8TON</t>
  </si>
  <si>
    <t>대</t>
  </si>
  <si>
    <t>42C57A3137686DD0C341277FB86D7FE653737</t>
  </si>
  <si>
    <t>010142C57A3137686DD0C341277FB86D7FE653737</t>
  </si>
  <si>
    <t>폐기물처리및운반</t>
  </si>
  <si>
    <t>폐합성수지</t>
  </si>
  <si>
    <t>42C57A3137686DD0C341277FB86D7FE653734</t>
  </si>
  <si>
    <t>010142C57A3137686DD0C341277FB86D7FE653734</t>
  </si>
  <si>
    <t>SMC물탱크</t>
  </si>
  <si>
    <t>18TON(2,000*3,000*3,000H), 보온, 설치포함</t>
  </si>
  <si>
    <t>42C57A3137686DD0C341277FB86D7FE653629</t>
  </si>
  <si>
    <t>010142C57A3137686DD0C341277FB86D7FE653629</t>
  </si>
  <si>
    <t>세라믹건식패드</t>
  </si>
  <si>
    <t>600H, 세라믹도장</t>
  </si>
  <si>
    <t>42C57A3137686DD0C341277FB86D7FE653732</t>
  </si>
  <si>
    <t>010142C57A3137686DD0C341277FB86D7FE653732</t>
  </si>
  <si>
    <t>비상용소화장치</t>
  </si>
  <si>
    <t>1150*1350*650, 설치포함</t>
  </si>
  <si>
    <t>45CE73C57C080A808DE12709E1426</t>
  </si>
  <si>
    <t>010145CE73C57C080A808DE12709E1426</t>
  </si>
  <si>
    <t>스테인리스용접(TIG)</t>
  </si>
  <si>
    <t>D20</t>
  </si>
  <si>
    <t>개소</t>
  </si>
  <si>
    <t>453D73F08ED84E8328F124F627AA7</t>
  </si>
  <si>
    <t>0101453D73F08ED84E8328F124F627AA7</t>
  </si>
  <si>
    <t>D40</t>
  </si>
  <si>
    <t>453D73F08ED84E8328F124833ACE5</t>
  </si>
  <si>
    <t>0101453D73F08ED84E8328F124833ACE5</t>
  </si>
  <si>
    <t>D80</t>
  </si>
  <si>
    <t>453D73F08ED84E8328F12457FE5D7</t>
  </si>
  <si>
    <t>0101453D73F08ED84E8328F12457FE5D7</t>
  </si>
  <si>
    <t>관보온(아티론,스텐카바)</t>
  </si>
  <si>
    <t>40t*D20</t>
  </si>
  <si>
    <t>45F2703F20B862FDE84125999F5AB</t>
  </si>
  <si>
    <t>010145F2703F20B862FDE84125999F5AB</t>
  </si>
  <si>
    <t>40t*D80</t>
  </si>
  <si>
    <t>45F2703F20B862FDE84125999F5A1</t>
  </si>
  <si>
    <t>010145F2703F20B862FDE84125999F5A1</t>
  </si>
  <si>
    <t>밸브보온(아티론,스텐카바)</t>
  </si>
  <si>
    <t>45F2703F20B862FDE84125999F5A0</t>
  </si>
  <si>
    <t>010145F2703F20B862FDE84125999F5A0</t>
  </si>
  <si>
    <t>수평배관지지</t>
  </si>
  <si>
    <t>45CE73C57C080A910D5120CAC9923</t>
  </si>
  <si>
    <t>010145CE73C57C080A910D5120CAC9923</t>
  </si>
  <si>
    <t>관지지대설치(절연)</t>
  </si>
  <si>
    <t>453D74DD50A868ABE6112823AB511</t>
  </si>
  <si>
    <t>0101453D74DD50A868ABE6112823AB511</t>
  </si>
  <si>
    <t>장비패드타설(인력비빔)</t>
  </si>
  <si>
    <t>무근콘크티트타설, 거푸집포함</t>
  </si>
  <si>
    <t>M3</t>
  </si>
  <si>
    <t>4444772F18387B1F49912F8D68262</t>
  </si>
  <si>
    <t>01014444772F18387B1F49912F8D68262</t>
  </si>
  <si>
    <t>보통인부</t>
  </si>
  <si>
    <t>일반공사 직종</t>
  </si>
  <si>
    <t>인</t>
  </si>
  <si>
    <t>45297B4996B850ABEB012E9B7D34A42959876</t>
  </si>
  <si>
    <t>010145297B4996B850ABEB012E9B7D34A42959876</t>
  </si>
  <si>
    <t>배관공</t>
  </si>
  <si>
    <t>45297B4996B850ABEB012E9B7D34A42959BC1</t>
  </si>
  <si>
    <t>010145297B4996B850ABEB012E9B7D34A42959BC1</t>
  </si>
  <si>
    <t>공구손료</t>
  </si>
  <si>
    <t>인력품의 3%</t>
  </si>
  <si>
    <t>44E4703ADDB88239442127B2CBF002</t>
  </si>
  <si>
    <t>010144E4703ADDB88239442127B2CBF002</t>
  </si>
  <si>
    <t>[ 합           계 ]</t>
  </si>
  <si>
    <t>TOTAL</t>
  </si>
  <si>
    <t>비      고</t>
  </si>
  <si>
    <t>계</t>
  </si>
  <si>
    <t>공 사 원 가 계 산 서</t>
  </si>
  <si>
    <t>공사명 : 편백마을비상소화장치설비공사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</si>
  <si>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</si>
  <si>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</si>
  <si>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</si>
  <si>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</si>
  <si>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</si>
  <si>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</si>
  <si>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</si>
  <si>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</si>
  <si>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</si>
  <si>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</si>
  <si>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</si>
  <si>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</si>
  <si>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</si>
  <si>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</si>
  <si>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</si>
  <si>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</si>
  <si>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</si>
  <si>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</si>
  <si>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</si>
  <si>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</si>
  <si>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</si>
  <si>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</si>
  <si>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</si>
  <si>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</si>
  <si>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</si>
  <si>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</si>
  <si>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</si>
  <si>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</si>
  <si>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</si>
  <si>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</si>
  <si>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</si>
  <si>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</si>
  <si>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</si>
  <si>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</si>
  <si>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</si>
  <si>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CA</t>
  </si>
  <si>
    <t>산업안전보건관리비</t>
  </si>
  <si>
    <t>(재료비+직노) * 2.07%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</si>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</sst>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1" fillId="0" borderId="0" xfId="0" quotePrefix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2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0" fillId="0" borderId="4" xfId="0" quotePrefix="1" applyFont="1" applyBorder="1" applyAlignment="1">
      <alignment horizontal="distributed" vertical="center" wrapText="1"/>
    </xf>
    <xf numFmtId="0" fontId="2" fillId="0" borderId="4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topLeftCell="B1" workbookViewId="0">
      <selection activeCell="I10" sqref="I10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0" t="s">
        <v>192</v>
      </c>
      <c r="C1" s="20"/>
      <c r="D1" s="20"/>
      <c r="E1" s="20"/>
      <c r="F1" s="20"/>
      <c r="G1" s="20"/>
    </row>
    <row r="2" spans="1:7" ht="21.95" customHeight="1" x14ac:dyDescent="0.3">
      <c r="B2" s="21" t="s">
        <v>193</v>
      </c>
      <c r="C2" s="21"/>
      <c r="D2" s="21"/>
      <c r="E2" s="21"/>
      <c r="F2" s="22"/>
      <c r="G2" s="22"/>
    </row>
    <row r="3" spans="1:7" ht="21.95" customHeight="1" x14ac:dyDescent="0.3">
      <c r="B3" s="23" t="s">
        <v>194</v>
      </c>
      <c r="C3" s="23"/>
      <c r="D3" s="23"/>
      <c r="E3" s="19" t="s">
        <v>195</v>
      </c>
      <c r="F3" s="19" t="s">
        <v>196</v>
      </c>
      <c r="G3" s="19" t="s">
        <v>190</v>
      </c>
    </row>
    <row r="4" spans="1:7" ht="21.95" customHeight="1" x14ac:dyDescent="0.3">
      <c r="A4" s="1" t="s">
        <v>201</v>
      </c>
      <c r="B4" s="24" t="s">
        <v>197</v>
      </c>
      <c r="C4" s="24" t="s">
        <v>198</v>
      </c>
      <c r="D4" s="19" t="s">
        <v>202</v>
      </c>
      <c r="E4" s="18">
        <f>TRUNC(공종별집계표!F5, 0)</f>
        <v>0</v>
      </c>
      <c r="F4" s="16" t="s">
        <v>52</v>
      </c>
      <c r="G4" s="16" t="s">
        <v>52</v>
      </c>
    </row>
    <row r="5" spans="1:7" ht="21.95" customHeight="1" x14ac:dyDescent="0.3">
      <c r="A5" s="1" t="s">
        <v>203</v>
      </c>
      <c r="B5" s="24"/>
      <c r="C5" s="24"/>
      <c r="D5" s="19" t="s">
        <v>204</v>
      </c>
      <c r="E5" s="18">
        <v>0</v>
      </c>
      <c r="F5" s="16" t="s">
        <v>52</v>
      </c>
      <c r="G5" s="16" t="s">
        <v>52</v>
      </c>
    </row>
    <row r="6" spans="1:7" ht="21.95" customHeight="1" x14ac:dyDescent="0.3">
      <c r="A6" s="1" t="s">
        <v>205</v>
      </c>
      <c r="B6" s="24"/>
      <c r="C6" s="24"/>
      <c r="D6" s="19" t="s">
        <v>206</v>
      </c>
      <c r="E6" s="18">
        <v>0</v>
      </c>
      <c r="F6" s="16" t="s">
        <v>52</v>
      </c>
      <c r="G6" s="16" t="s">
        <v>52</v>
      </c>
    </row>
    <row r="7" spans="1:7" ht="21.95" customHeight="1" x14ac:dyDescent="0.3">
      <c r="A7" s="1" t="s">
        <v>207</v>
      </c>
      <c r="B7" s="24"/>
      <c r="C7" s="24"/>
      <c r="D7" s="19" t="s">
        <v>208</v>
      </c>
      <c r="E7" s="18">
        <f>TRUNC(E4+E5-E6, 0)</f>
        <v>0</v>
      </c>
      <c r="F7" s="16" t="s">
        <v>52</v>
      </c>
      <c r="G7" s="16" t="s">
        <v>52</v>
      </c>
    </row>
    <row r="8" spans="1:7" ht="21.95" customHeight="1" x14ac:dyDescent="0.3">
      <c r="A8" s="1" t="s">
        <v>209</v>
      </c>
      <c r="B8" s="24"/>
      <c r="C8" s="24" t="s">
        <v>199</v>
      </c>
      <c r="D8" s="19" t="s">
        <v>210</v>
      </c>
      <c r="E8" s="18">
        <f>TRUNC(공종별집계표!H5, 0)</f>
        <v>0</v>
      </c>
      <c r="F8" s="16" t="s">
        <v>52</v>
      </c>
      <c r="G8" s="16" t="s">
        <v>52</v>
      </c>
    </row>
    <row r="9" spans="1:7" ht="21.95" customHeight="1" x14ac:dyDescent="0.3">
      <c r="A9" s="1" t="s">
        <v>211</v>
      </c>
      <c r="B9" s="24"/>
      <c r="C9" s="24"/>
      <c r="D9" s="19" t="s">
        <v>212</v>
      </c>
      <c r="E9" s="18">
        <f>TRUNC(E8*0.175, 0)</f>
        <v>0</v>
      </c>
      <c r="F9" s="16" t="s">
        <v>213</v>
      </c>
      <c r="G9" s="16" t="s">
        <v>52</v>
      </c>
    </row>
    <row r="10" spans="1:7" ht="21.95" customHeight="1" x14ac:dyDescent="0.3">
      <c r="A10" s="1" t="s">
        <v>214</v>
      </c>
      <c r="B10" s="24"/>
      <c r="C10" s="24"/>
      <c r="D10" s="19" t="s">
        <v>208</v>
      </c>
      <c r="E10" s="18">
        <f>TRUNC(E8+E9, 0)</f>
        <v>0</v>
      </c>
      <c r="F10" s="16" t="s">
        <v>52</v>
      </c>
      <c r="G10" s="16" t="s">
        <v>52</v>
      </c>
    </row>
    <row r="11" spans="1:7" ht="21.95" customHeight="1" x14ac:dyDescent="0.3">
      <c r="A11" s="1" t="s">
        <v>215</v>
      </c>
      <c r="B11" s="24"/>
      <c r="C11" s="24" t="s">
        <v>200</v>
      </c>
      <c r="D11" s="19" t="s">
        <v>216</v>
      </c>
      <c r="E11" s="18">
        <f>TRUNC(공종별집계표!J5, 0)</f>
        <v>0</v>
      </c>
      <c r="F11" s="16" t="s">
        <v>52</v>
      </c>
      <c r="G11" s="16" t="s">
        <v>52</v>
      </c>
    </row>
    <row r="12" spans="1:7" ht="21.95" customHeight="1" x14ac:dyDescent="0.3">
      <c r="A12" s="1" t="s">
        <v>217</v>
      </c>
      <c r="B12" s="24"/>
      <c r="C12" s="24"/>
      <c r="D12" s="19" t="s">
        <v>218</v>
      </c>
      <c r="E12" s="18">
        <f>TRUNC(E10*0.0356, 0)</f>
        <v>0</v>
      </c>
      <c r="F12" s="16" t="s">
        <v>219</v>
      </c>
      <c r="G12" s="16" t="s">
        <v>52</v>
      </c>
    </row>
    <row r="13" spans="1:7" ht="21.95" customHeight="1" x14ac:dyDescent="0.3">
      <c r="A13" s="1" t="s">
        <v>220</v>
      </c>
      <c r="B13" s="24"/>
      <c r="C13" s="24"/>
      <c r="D13" s="19" t="s">
        <v>221</v>
      </c>
      <c r="E13" s="18">
        <f>TRUNC(E10*0.0101, 0)</f>
        <v>0</v>
      </c>
      <c r="F13" s="16" t="s">
        <v>222</v>
      </c>
      <c r="G13" s="16" t="s">
        <v>52</v>
      </c>
    </row>
    <row r="14" spans="1:7" ht="21.95" customHeight="1" x14ac:dyDescent="0.3">
      <c r="A14" s="1" t="s">
        <v>223</v>
      </c>
      <c r="B14" s="24"/>
      <c r="C14" s="24"/>
      <c r="D14" s="19" t="s">
        <v>224</v>
      </c>
      <c r="E14" s="18">
        <f>TRUNC(E8*0.03595, 0)</f>
        <v>0</v>
      </c>
      <c r="F14" s="16" t="s">
        <v>225</v>
      </c>
      <c r="G14" s="16" t="s">
        <v>52</v>
      </c>
    </row>
    <row r="15" spans="1:7" ht="21.95" customHeight="1" x14ac:dyDescent="0.3">
      <c r="A15" s="1" t="s">
        <v>226</v>
      </c>
      <c r="B15" s="24"/>
      <c r="C15" s="24"/>
      <c r="D15" s="19" t="s">
        <v>227</v>
      </c>
      <c r="E15" s="18">
        <f>TRUNC(E8*0.0475, 0)</f>
        <v>0</v>
      </c>
      <c r="F15" s="16" t="s">
        <v>228</v>
      </c>
      <c r="G15" s="16" t="s">
        <v>52</v>
      </c>
    </row>
    <row r="16" spans="1:7" ht="21.95" customHeight="1" x14ac:dyDescent="0.3">
      <c r="A16" s="1" t="s">
        <v>229</v>
      </c>
      <c r="B16" s="24"/>
      <c r="C16" s="24"/>
      <c r="D16" s="19" t="s">
        <v>230</v>
      </c>
      <c r="E16" s="18">
        <f>TRUNC((E7+E8)*0.0207, 0)</f>
        <v>0</v>
      </c>
      <c r="F16" s="16" t="s">
        <v>231</v>
      </c>
      <c r="G16" s="16" t="s">
        <v>52</v>
      </c>
    </row>
    <row r="17" spans="1:7" ht="21.95" customHeight="1" x14ac:dyDescent="0.3">
      <c r="A17" s="1" t="s">
        <v>232</v>
      </c>
      <c r="B17" s="24"/>
      <c r="C17" s="24"/>
      <c r="D17" s="19" t="s">
        <v>233</v>
      </c>
      <c r="E17" s="18">
        <f>TRUNC(E14*0.1314, 0)</f>
        <v>0</v>
      </c>
      <c r="F17" s="16" t="s">
        <v>234</v>
      </c>
      <c r="G17" s="16" t="s">
        <v>52</v>
      </c>
    </row>
    <row r="18" spans="1:7" ht="21.95" customHeight="1" x14ac:dyDescent="0.3">
      <c r="A18" s="1" t="s">
        <v>235</v>
      </c>
      <c r="B18" s="24"/>
      <c r="C18" s="24"/>
      <c r="D18" s="19" t="s">
        <v>236</v>
      </c>
      <c r="E18" s="18">
        <f>TRUNC((E7+E10)*0.05, 0)</f>
        <v>0</v>
      </c>
      <c r="F18" s="16" t="s">
        <v>237</v>
      </c>
      <c r="G18" s="16" t="s">
        <v>52</v>
      </c>
    </row>
    <row r="19" spans="1:7" ht="21.95" customHeight="1" x14ac:dyDescent="0.3">
      <c r="A19" s="1" t="s">
        <v>238</v>
      </c>
      <c r="B19" s="24"/>
      <c r="C19" s="24"/>
      <c r="D19" s="19" t="s">
        <v>239</v>
      </c>
      <c r="E19" s="18">
        <f>TRUNC(E10*0.00006, 0)</f>
        <v>0</v>
      </c>
      <c r="F19" s="16" t="s">
        <v>240</v>
      </c>
      <c r="G19" s="16" t="s">
        <v>52</v>
      </c>
    </row>
    <row r="20" spans="1:7" ht="21.95" customHeight="1" x14ac:dyDescent="0.3">
      <c r="A20" s="1" t="s">
        <v>241</v>
      </c>
      <c r="B20" s="24"/>
      <c r="C20" s="24"/>
      <c r="D20" s="19" t="s">
        <v>242</v>
      </c>
      <c r="E20" s="18">
        <f>TRUNC(E10*0.0009, 0)</f>
        <v>0</v>
      </c>
      <c r="F20" s="16" t="s">
        <v>243</v>
      </c>
      <c r="G20" s="16" t="s">
        <v>52</v>
      </c>
    </row>
    <row r="21" spans="1:7" ht="21.95" customHeight="1" x14ac:dyDescent="0.3">
      <c r="A21" s="1" t="s">
        <v>244</v>
      </c>
      <c r="B21" s="24"/>
      <c r="C21" s="24"/>
      <c r="D21" s="19" t="s">
        <v>208</v>
      </c>
      <c r="E21" s="18">
        <f>TRUNC(E11+E12+E13+E14+E15+E16+E17+E18+E19+E20, 0)</f>
        <v>0</v>
      </c>
      <c r="F21" s="16" t="s">
        <v>52</v>
      </c>
      <c r="G21" s="16" t="s">
        <v>52</v>
      </c>
    </row>
    <row r="22" spans="1:7" ht="21.95" customHeight="1" x14ac:dyDescent="0.3">
      <c r="A22" s="1" t="s">
        <v>245</v>
      </c>
      <c r="B22" s="23" t="s">
        <v>191</v>
      </c>
      <c r="C22" s="23"/>
      <c r="D22" s="23"/>
      <c r="E22" s="18">
        <f>TRUNC(E7+E10+E21, 0)</f>
        <v>0</v>
      </c>
      <c r="F22" s="16" t="s">
        <v>52</v>
      </c>
      <c r="G22" s="16" t="s">
        <v>52</v>
      </c>
    </row>
    <row r="23" spans="1:7" ht="21.95" customHeight="1" x14ac:dyDescent="0.3">
      <c r="A23" s="1" t="s">
        <v>246</v>
      </c>
      <c r="B23" s="23" t="s">
        <v>247</v>
      </c>
      <c r="C23" s="23"/>
      <c r="D23" s="23"/>
      <c r="E23" s="18">
        <f>TRUNC(E22*0.08, 0)</f>
        <v>0</v>
      </c>
      <c r="F23" s="16" t="s">
        <v>248</v>
      </c>
      <c r="G23" s="16" t="s">
        <v>52</v>
      </c>
    </row>
    <row r="24" spans="1:7" ht="21.95" customHeight="1" x14ac:dyDescent="0.3">
      <c r="A24" s="1" t="s">
        <v>249</v>
      </c>
      <c r="B24" s="23" t="s">
        <v>250</v>
      </c>
      <c r="C24" s="23"/>
      <c r="D24" s="23"/>
      <c r="E24" s="18"/>
      <c r="F24" s="16" t="s">
        <v>251</v>
      </c>
      <c r="G24" s="16" t="s">
        <v>52</v>
      </c>
    </row>
    <row r="25" spans="1:7" ht="21.95" customHeight="1" x14ac:dyDescent="0.3">
      <c r="A25" s="1" t="s">
        <v>252</v>
      </c>
      <c r="B25" s="23" t="s">
        <v>253</v>
      </c>
      <c r="C25" s="23"/>
      <c r="D25" s="23"/>
      <c r="E25" s="18">
        <f>TRUNC(INT((E22+E23+E24)/10000)*10000, 0)</f>
        <v>0</v>
      </c>
      <c r="F25" s="16" t="s">
        <v>52</v>
      </c>
      <c r="G25" s="16" t="s">
        <v>52</v>
      </c>
    </row>
    <row r="26" spans="1:7" ht="21.95" customHeight="1" x14ac:dyDescent="0.3">
      <c r="A26" s="1" t="s">
        <v>254</v>
      </c>
      <c r="B26" s="23" t="s">
        <v>255</v>
      </c>
      <c r="C26" s="23"/>
      <c r="D26" s="23"/>
      <c r="E26" s="18">
        <f>TRUNC(E25*0.1, 0)</f>
        <v>0</v>
      </c>
      <c r="F26" s="16" t="s">
        <v>256</v>
      </c>
      <c r="G26" s="16" t="s">
        <v>52</v>
      </c>
    </row>
    <row r="27" spans="1:7" ht="21.95" customHeight="1" x14ac:dyDescent="0.3">
      <c r="A27" s="1" t="s">
        <v>257</v>
      </c>
      <c r="B27" s="23" t="s">
        <v>258</v>
      </c>
      <c r="C27" s="23"/>
      <c r="D27" s="23"/>
      <c r="E27" s="18">
        <f>TRUNC(E25+E26, 0)</f>
        <v>0</v>
      </c>
      <c r="F27" s="16" t="s">
        <v>52</v>
      </c>
      <c r="G27" s="16" t="s">
        <v>52</v>
      </c>
    </row>
    <row r="28" spans="1:7" ht="21.95" customHeight="1" x14ac:dyDescent="0.3">
      <c r="A28" s="1" t="s">
        <v>259</v>
      </c>
      <c r="B28" s="23" t="s">
        <v>260</v>
      </c>
      <c r="C28" s="23"/>
      <c r="D28" s="23"/>
      <c r="E28" s="18">
        <f>TRUNC(E27+0, 0)</f>
        <v>0</v>
      </c>
      <c r="F28" s="16" t="s">
        <v>52</v>
      </c>
      <c r="G28" s="16" t="s">
        <v>52</v>
      </c>
    </row>
  </sheetData>
  <mergeCells count="15">
    <mergeCell ref="B28:D28"/>
    <mergeCell ref="B22:D22"/>
    <mergeCell ref="B23:D23"/>
    <mergeCell ref="B24:D24"/>
    <mergeCell ref="B25:D25"/>
    <mergeCell ref="B26:D26"/>
    <mergeCell ref="B27:D27"/>
    <mergeCell ref="B1:G1"/>
    <mergeCell ref="B2:E2"/>
    <mergeCell ref="F2:G2"/>
    <mergeCell ref="B3:D3"/>
    <mergeCell ref="B4:B21"/>
    <mergeCell ref="C4:C7"/>
    <mergeCell ref="C8:C10"/>
    <mergeCell ref="C11:C21"/>
  </mergeCells>
  <phoneticPr fontId="3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opLeftCell="A22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5" t="s">
        <v>2</v>
      </c>
      <c r="B3" s="25" t="s">
        <v>3</v>
      </c>
      <c r="C3" s="25" t="s">
        <v>4</v>
      </c>
      <c r="D3" s="25" t="s">
        <v>5</v>
      </c>
      <c r="E3" s="25" t="s">
        <v>6</v>
      </c>
      <c r="F3" s="25"/>
      <c r="G3" s="25" t="s">
        <v>9</v>
      </c>
      <c r="H3" s="25"/>
      <c r="I3" s="25" t="s">
        <v>10</v>
      </c>
      <c r="J3" s="25"/>
      <c r="K3" s="25" t="s">
        <v>11</v>
      </c>
      <c r="L3" s="25"/>
      <c r="M3" s="25" t="s">
        <v>12</v>
      </c>
      <c r="N3" s="27" t="s">
        <v>13</v>
      </c>
      <c r="O3" s="27" t="s">
        <v>14</v>
      </c>
      <c r="P3" s="27" t="s">
        <v>15</v>
      </c>
      <c r="Q3" s="27" t="s">
        <v>16</v>
      </c>
      <c r="R3" s="27" t="s">
        <v>17</v>
      </c>
      <c r="S3" s="27" t="s">
        <v>18</v>
      </c>
      <c r="T3" s="27" t="s">
        <v>19</v>
      </c>
    </row>
    <row r="4" spans="1:20" ht="30" customHeight="1" x14ac:dyDescent="0.3">
      <c r="A4" s="26"/>
      <c r="B4" s="26"/>
      <c r="C4" s="26"/>
      <c r="D4" s="26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26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>
        <f>F6</f>
        <v>0</v>
      </c>
      <c r="F5" s="15">
        <f>E5*D5</f>
        <v>0</v>
      </c>
      <c r="G5" s="15">
        <f>H6</f>
        <v>0</v>
      </c>
      <c r="H5" s="15">
        <f>G5*D5</f>
        <v>0</v>
      </c>
      <c r="I5" s="15">
        <f>J6</f>
        <v>0</v>
      </c>
      <c r="J5" s="15">
        <f>I5*D5</f>
        <v>0</v>
      </c>
      <c r="K5" s="15">
        <f>E5+G5+I5</f>
        <v>0</v>
      </c>
      <c r="L5" s="15">
        <f>F5+H5+J5</f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>
        <f>공종별내역서!F51</f>
        <v>0</v>
      </c>
      <c r="F6" s="15">
        <f>E6*D6</f>
        <v>0</v>
      </c>
      <c r="G6" s="15">
        <f>공종별내역서!H51</f>
        <v>0</v>
      </c>
      <c r="H6" s="15">
        <f>G6*D6</f>
        <v>0</v>
      </c>
      <c r="I6" s="15">
        <f>공종별내역서!J51</f>
        <v>0</v>
      </c>
      <c r="J6" s="15">
        <f>I6*D6</f>
        <v>0</v>
      </c>
      <c r="K6" s="15">
        <f>E6+G6+I6</f>
        <v>0</v>
      </c>
      <c r="L6" s="15">
        <f>F6+H6+J6</f>
        <v>0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T7" s="10"/>
    </row>
    <row r="8" spans="1:20" ht="30" customHeigh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T8" s="10"/>
    </row>
    <row r="9" spans="1:20" ht="30" customHeight="1" x14ac:dyDescent="0.3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T9" s="10"/>
    </row>
    <row r="10" spans="1:20" ht="30" customHeigh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T10" s="10"/>
    </row>
    <row r="11" spans="1:20" ht="30" customHeight="1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T11" s="10"/>
    </row>
    <row r="12" spans="1:20" ht="30" customHeigh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0"/>
    </row>
    <row r="13" spans="1:20" ht="30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0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188</v>
      </c>
      <c r="B27" s="14"/>
      <c r="C27" s="14"/>
      <c r="D27" s="14"/>
      <c r="E27" s="14"/>
      <c r="F27" s="15">
        <f>F5</f>
        <v>0</v>
      </c>
      <c r="G27" s="14"/>
      <c r="H27" s="15">
        <f>H5</f>
        <v>0</v>
      </c>
      <c r="I27" s="14"/>
      <c r="J27" s="15">
        <f>J5</f>
        <v>0</v>
      </c>
      <c r="K27" s="14"/>
      <c r="L27" s="15">
        <f>L5</f>
        <v>0</v>
      </c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3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51"/>
  <sheetViews>
    <sheetView workbookViewId="0">
      <selection activeCell="H34" sqref="H3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5" t="s">
        <v>2</v>
      </c>
      <c r="B2" s="25" t="s">
        <v>3</v>
      </c>
      <c r="C2" s="25" t="s">
        <v>4</v>
      </c>
      <c r="D2" s="25" t="s">
        <v>5</v>
      </c>
      <c r="E2" s="25" t="s">
        <v>6</v>
      </c>
      <c r="F2" s="25"/>
      <c r="G2" s="25" t="s">
        <v>9</v>
      </c>
      <c r="H2" s="25"/>
      <c r="I2" s="25" t="s">
        <v>10</v>
      </c>
      <c r="J2" s="25"/>
      <c r="K2" s="25" t="s">
        <v>11</v>
      </c>
      <c r="L2" s="25"/>
      <c r="M2" s="25" t="s">
        <v>12</v>
      </c>
      <c r="N2" s="27" t="s">
        <v>20</v>
      </c>
      <c r="O2" s="27" t="s">
        <v>14</v>
      </c>
      <c r="P2" s="27" t="s">
        <v>21</v>
      </c>
      <c r="Q2" s="27" t="s">
        <v>13</v>
      </c>
      <c r="R2" s="27" t="s">
        <v>22</v>
      </c>
      <c r="S2" s="27" t="s">
        <v>23</v>
      </c>
      <c r="T2" s="27" t="s">
        <v>24</v>
      </c>
      <c r="U2" s="27" t="s">
        <v>25</v>
      </c>
      <c r="V2" s="27" t="s">
        <v>26</v>
      </c>
      <c r="W2" s="27" t="s">
        <v>27</v>
      </c>
      <c r="X2" s="27" t="s">
        <v>28</v>
      </c>
      <c r="Y2" s="27" t="s">
        <v>29</v>
      </c>
      <c r="Z2" s="27" t="s">
        <v>30</v>
      </c>
      <c r="AA2" s="27" t="s">
        <v>31</v>
      </c>
      <c r="AB2" s="27" t="s">
        <v>32</v>
      </c>
      <c r="AC2" s="27" t="s">
        <v>33</v>
      </c>
      <c r="AD2" s="27" t="s">
        <v>34</v>
      </c>
      <c r="AE2" s="27" t="s">
        <v>35</v>
      </c>
      <c r="AF2" s="27" t="s">
        <v>36</v>
      </c>
      <c r="AG2" s="27" t="s">
        <v>37</v>
      </c>
      <c r="AH2" s="27" t="s">
        <v>38</v>
      </c>
      <c r="AI2" s="27" t="s">
        <v>39</v>
      </c>
      <c r="AJ2" s="27" t="s">
        <v>40</v>
      </c>
      <c r="AK2" s="27" t="s">
        <v>41</v>
      </c>
      <c r="AL2" s="27" t="s">
        <v>42</v>
      </c>
      <c r="AM2" s="27" t="s">
        <v>43</v>
      </c>
      <c r="AN2" s="27" t="s">
        <v>44</v>
      </c>
      <c r="AO2" s="27" t="s">
        <v>45</v>
      </c>
      <c r="AP2" s="27" t="s">
        <v>46</v>
      </c>
      <c r="AQ2" s="27" t="s">
        <v>47</v>
      </c>
      <c r="AR2" s="27" t="s">
        <v>48</v>
      </c>
      <c r="AS2" s="27" t="s">
        <v>16</v>
      </c>
      <c r="AT2" s="27" t="s">
        <v>17</v>
      </c>
      <c r="AU2" s="27" t="s">
        <v>49</v>
      </c>
      <c r="AV2" s="27" t="s">
        <v>50</v>
      </c>
    </row>
    <row r="3" spans="1:48" ht="30" customHeight="1" x14ac:dyDescent="0.3">
      <c r="A3" s="25"/>
      <c r="B3" s="25"/>
      <c r="C3" s="25"/>
      <c r="D3" s="25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25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pans="1:48" ht="30" customHeight="1" x14ac:dyDescent="0.3">
      <c r="A4" s="16" t="s">
        <v>54</v>
      </c>
      <c r="B4" s="16" t="s">
        <v>52</v>
      </c>
      <c r="C4" s="17"/>
      <c r="D4" s="17"/>
      <c r="E4" s="18"/>
      <c r="F4" s="18"/>
      <c r="G4" s="18"/>
      <c r="H4" s="18"/>
      <c r="I4" s="18"/>
      <c r="J4" s="18"/>
      <c r="K4" s="18"/>
      <c r="L4" s="18"/>
      <c r="M4" s="17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56</v>
      </c>
      <c r="B5" s="16" t="s">
        <v>57</v>
      </c>
      <c r="C5" s="16" t="s">
        <v>58</v>
      </c>
      <c r="D5" s="17">
        <v>3</v>
      </c>
      <c r="E5" s="18"/>
      <c r="F5" s="18"/>
      <c r="G5" s="18"/>
      <c r="H5" s="18"/>
      <c r="I5" s="18"/>
      <c r="J5" s="18"/>
      <c r="K5" s="18"/>
      <c r="L5" s="18"/>
      <c r="M5" s="16" t="s">
        <v>52</v>
      </c>
      <c r="N5" s="2" t="s">
        <v>59</v>
      </c>
      <c r="O5" s="2" t="s">
        <v>52</v>
      </c>
      <c r="P5" s="2" t="s">
        <v>52</v>
      </c>
      <c r="Q5" s="2" t="s">
        <v>55</v>
      </c>
      <c r="R5" s="2" t="s">
        <v>60</v>
      </c>
      <c r="S5" s="2" t="s">
        <v>60</v>
      </c>
      <c r="T5" s="2" t="s">
        <v>61</v>
      </c>
      <c r="U5" s="3"/>
      <c r="V5" s="3"/>
      <c r="W5" s="3"/>
      <c r="X5" s="3">
        <v>1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62</v>
      </c>
      <c r="AV5" s="3">
        <v>8</v>
      </c>
    </row>
    <row r="6" spans="1:48" ht="30" customHeight="1" x14ac:dyDescent="0.3">
      <c r="A6" s="16" t="s">
        <v>56</v>
      </c>
      <c r="B6" s="16" t="s">
        <v>63</v>
      </c>
      <c r="C6" s="16" t="s">
        <v>58</v>
      </c>
      <c r="D6" s="17">
        <v>3</v>
      </c>
      <c r="E6" s="18"/>
      <c r="F6" s="18"/>
      <c r="G6" s="18"/>
      <c r="H6" s="18"/>
      <c r="I6" s="18"/>
      <c r="J6" s="18"/>
      <c r="K6" s="18"/>
      <c r="L6" s="18"/>
      <c r="M6" s="16" t="s">
        <v>52</v>
      </c>
      <c r="N6" s="2" t="s">
        <v>64</v>
      </c>
      <c r="O6" s="2" t="s">
        <v>52</v>
      </c>
      <c r="P6" s="2" t="s">
        <v>52</v>
      </c>
      <c r="Q6" s="2" t="s">
        <v>55</v>
      </c>
      <c r="R6" s="2" t="s">
        <v>60</v>
      </c>
      <c r="S6" s="2" t="s">
        <v>60</v>
      </c>
      <c r="T6" s="2" t="s">
        <v>61</v>
      </c>
      <c r="U6" s="3"/>
      <c r="V6" s="3"/>
      <c r="W6" s="3"/>
      <c r="X6" s="3">
        <v>1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65</v>
      </c>
      <c r="AV6" s="3">
        <v>9</v>
      </c>
    </row>
    <row r="7" spans="1:48" ht="30" customHeight="1" x14ac:dyDescent="0.3">
      <c r="A7" s="16" t="s">
        <v>56</v>
      </c>
      <c r="B7" s="16" t="s">
        <v>66</v>
      </c>
      <c r="C7" s="16" t="s">
        <v>58</v>
      </c>
      <c r="D7" s="17">
        <v>63</v>
      </c>
      <c r="E7" s="18"/>
      <c r="F7" s="18"/>
      <c r="G7" s="18"/>
      <c r="H7" s="18"/>
      <c r="I7" s="18"/>
      <c r="J7" s="18"/>
      <c r="K7" s="18"/>
      <c r="L7" s="18"/>
      <c r="M7" s="16" t="s">
        <v>52</v>
      </c>
      <c r="N7" s="2" t="s">
        <v>67</v>
      </c>
      <c r="O7" s="2" t="s">
        <v>52</v>
      </c>
      <c r="P7" s="2" t="s">
        <v>52</v>
      </c>
      <c r="Q7" s="2" t="s">
        <v>55</v>
      </c>
      <c r="R7" s="2" t="s">
        <v>60</v>
      </c>
      <c r="S7" s="2" t="s">
        <v>60</v>
      </c>
      <c r="T7" s="2" t="s">
        <v>61</v>
      </c>
      <c r="U7" s="3"/>
      <c r="V7" s="3"/>
      <c r="W7" s="3"/>
      <c r="X7" s="3">
        <v>1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68</v>
      </c>
      <c r="AV7" s="3">
        <v>10</v>
      </c>
    </row>
    <row r="8" spans="1:48" ht="30" customHeight="1" x14ac:dyDescent="0.3">
      <c r="A8" s="16" t="s">
        <v>69</v>
      </c>
      <c r="B8" s="16" t="s">
        <v>70</v>
      </c>
      <c r="C8" s="16" t="s">
        <v>71</v>
      </c>
      <c r="D8" s="17">
        <v>1</v>
      </c>
      <c r="E8" s="18"/>
      <c r="F8" s="18"/>
      <c r="G8" s="18"/>
      <c r="H8" s="18"/>
      <c r="I8" s="18"/>
      <c r="J8" s="18"/>
      <c r="K8" s="18"/>
      <c r="L8" s="18"/>
      <c r="M8" s="16" t="s">
        <v>52</v>
      </c>
      <c r="N8" s="2" t="s">
        <v>72</v>
      </c>
      <c r="O8" s="2" t="s">
        <v>52</v>
      </c>
      <c r="P8" s="2" t="s">
        <v>52</v>
      </c>
      <c r="Q8" s="2" t="s">
        <v>55</v>
      </c>
      <c r="R8" s="2" t="s">
        <v>60</v>
      </c>
      <c r="S8" s="2" t="s">
        <v>60</v>
      </c>
      <c r="T8" s="2" t="s">
        <v>60</v>
      </c>
      <c r="U8" s="3">
        <v>0</v>
      </c>
      <c r="V8" s="3">
        <v>0</v>
      </c>
      <c r="W8" s="3">
        <v>0.03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73</v>
      </c>
      <c r="AV8" s="3">
        <v>39</v>
      </c>
    </row>
    <row r="9" spans="1:48" ht="30" customHeight="1" x14ac:dyDescent="0.3">
      <c r="A9" s="16" t="s">
        <v>74</v>
      </c>
      <c r="B9" s="16" t="s">
        <v>75</v>
      </c>
      <c r="C9" s="16" t="s">
        <v>76</v>
      </c>
      <c r="D9" s="17">
        <v>3</v>
      </c>
      <c r="E9" s="18"/>
      <c r="F9" s="18"/>
      <c r="G9" s="18"/>
      <c r="H9" s="18"/>
      <c r="I9" s="18"/>
      <c r="J9" s="18"/>
      <c r="K9" s="18"/>
      <c r="L9" s="18"/>
      <c r="M9" s="16" t="s">
        <v>52</v>
      </c>
      <c r="N9" s="2" t="s">
        <v>77</v>
      </c>
      <c r="O9" s="2" t="s">
        <v>52</v>
      </c>
      <c r="P9" s="2" t="s">
        <v>52</v>
      </c>
      <c r="Q9" s="2" t="s">
        <v>55</v>
      </c>
      <c r="R9" s="2" t="s">
        <v>60</v>
      </c>
      <c r="S9" s="2" t="s">
        <v>60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78</v>
      </c>
      <c r="AV9" s="3">
        <v>11</v>
      </c>
    </row>
    <row r="10" spans="1:48" ht="30" customHeight="1" x14ac:dyDescent="0.3">
      <c r="A10" s="16" t="s">
        <v>74</v>
      </c>
      <c r="B10" s="16" t="s">
        <v>79</v>
      </c>
      <c r="C10" s="16" t="s">
        <v>76</v>
      </c>
      <c r="D10" s="17">
        <v>5</v>
      </c>
      <c r="E10" s="18"/>
      <c r="F10" s="18"/>
      <c r="G10" s="18"/>
      <c r="H10" s="18"/>
      <c r="I10" s="18"/>
      <c r="J10" s="18"/>
      <c r="K10" s="18"/>
      <c r="L10" s="18"/>
      <c r="M10" s="16" t="s">
        <v>52</v>
      </c>
      <c r="N10" s="2" t="s">
        <v>80</v>
      </c>
      <c r="O10" s="2" t="s">
        <v>52</v>
      </c>
      <c r="P10" s="2" t="s">
        <v>52</v>
      </c>
      <c r="Q10" s="2" t="s">
        <v>55</v>
      </c>
      <c r="R10" s="2" t="s">
        <v>60</v>
      </c>
      <c r="S10" s="2" t="s">
        <v>60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81</v>
      </c>
      <c r="AV10" s="3">
        <v>12</v>
      </c>
    </row>
    <row r="11" spans="1:48" ht="30" customHeight="1" x14ac:dyDescent="0.3">
      <c r="A11" s="16" t="s">
        <v>74</v>
      </c>
      <c r="B11" s="16" t="s">
        <v>82</v>
      </c>
      <c r="C11" s="16" t="s">
        <v>76</v>
      </c>
      <c r="D11" s="17">
        <v>2</v>
      </c>
      <c r="E11" s="18"/>
      <c r="F11" s="18"/>
      <c r="G11" s="18"/>
      <c r="H11" s="18"/>
      <c r="I11" s="18"/>
      <c r="J11" s="18"/>
      <c r="K11" s="18"/>
      <c r="L11" s="18"/>
      <c r="M11" s="16" t="s">
        <v>52</v>
      </c>
      <c r="N11" s="2" t="s">
        <v>83</v>
      </c>
      <c r="O11" s="2" t="s">
        <v>52</v>
      </c>
      <c r="P11" s="2" t="s">
        <v>52</v>
      </c>
      <c r="Q11" s="2" t="s">
        <v>55</v>
      </c>
      <c r="R11" s="2" t="s">
        <v>60</v>
      </c>
      <c r="S11" s="2" t="s">
        <v>60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84</v>
      </c>
      <c r="AV11" s="3">
        <v>13</v>
      </c>
    </row>
    <row r="12" spans="1:48" ht="30" customHeight="1" x14ac:dyDescent="0.3">
      <c r="A12" s="16" t="s">
        <v>74</v>
      </c>
      <c r="B12" s="16" t="s">
        <v>85</v>
      </c>
      <c r="C12" s="16" t="s">
        <v>76</v>
      </c>
      <c r="D12" s="17">
        <v>1</v>
      </c>
      <c r="E12" s="18"/>
      <c r="F12" s="18"/>
      <c r="G12" s="18"/>
      <c r="H12" s="18"/>
      <c r="I12" s="18"/>
      <c r="J12" s="18"/>
      <c r="K12" s="18"/>
      <c r="L12" s="18"/>
      <c r="M12" s="16" t="s">
        <v>52</v>
      </c>
      <c r="N12" s="2" t="s">
        <v>86</v>
      </c>
      <c r="O12" s="2" t="s">
        <v>52</v>
      </c>
      <c r="P12" s="2" t="s">
        <v>52</v>
      </c>
      <c r="Q12" s="2" t="s">
        <v>55</v>
      </c>
      <c r="R12" s="2" t="s">
        <v>60</v>
      </c>
      <c r="S12" s="2" t="s">
        <v>60</v>
      </c>
      <c r="T12" s="2" t="s">
        <v>61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87</v>
      </c>
      <c r="AV12" s="3">
        <v>14</v>
      </c>
    </row>
    <row r="13" spans="1:48" ht="30" customHeight="1" x14ac:dyDescent="0.3">
      <c r="A13" s="16" t="s">
        <v>74</v>
      </c>
      <c r="B13" s="16" t="s">
        <v>88</v>
      </c>
      <c r="C13" s="16" t="s">
        <v>76</v>
      </c>
      <c r="D13" s="17">
        <v>11</v>
      </c>
      <c r="E13" s="18"/>
      <c r="F13" s="18"/>
      <c r="G13" s="18"/>
      <c r="H13" s="18"/>
      <c r="I13" s="18"/>
      <c r="J13" s="18"/>
      <c r="K13" s="18"/>
      <c r="L13" s="18"/>
      <c r="M13" s="16" t="s">
        <v>52</v>
      </c>
      <c r="N13" s="2" t="s">
        <v>89</v>
      </c>
      <c r="O13" s="2" t="s">
        <v>52</v>
      </c>
      <c r="P13" s="2" t="s">
        <v>52</v>
      </c>
      <c r="Q13" s="2" t="s">
        <v>55</v>
      </c>
      <c r="R13" s="2" t="s">
        <v>60</v>
      </c>
      <c r="S13" s="2" t="s">
        <v>60</v>
      </c>
      <c r="T13" s="2" t="s">
        <v>61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90</v>
      </c>
      <c r="AV13" s="3">
        <v>15</v>
      </c>
    </row>
    <row r="14" spans="1:48" ht="30" customHeight="1" x14ac:dyDescent="0.3">
      <c r="A14" s="16" t="s">
        <v>74</v>
      </c>
      <c r="B14" s="16" t="s">
        <v>91</v>
      </c>
      <c r="C14" s="16" t="s">
        <v>76</v>
      </c>
      <c r="D14" s="17">
        <v>1</v>
      </c>
      <c r="E14" s="18"/>
      <c r="F14" s="18"/>
      <c r="G14" s="18"/>
      <c r="H14" s="18"/>
      <c r="I14" s="18"/>
      <c r="J14" s="18"/>
      <c r="K14" s="18"/>
      <c r="L14" s="18"/>
      <c r="M14" s="16" t="s">
        <v>52</v>
      </c>
      <c r="N14" s="2" t="s">
        <v>92</v>
      </c>
      <c r="O14" s="2" t="s">
        <v>52</v>
      </c>
      <c r="P14" s="2" t="s">
        <v>52</v>
      </c>
      <c r="Q14" s="2" t="s">
        <v>55</v>
      </c>
      <c r="R14" s="2" t="s">
        <v>60</v>
      </c>
      <c r="S14" s="2" t="s">
        <v>60</v>
      </c>
      <c r="T14" s="2" t="s">
        <v>61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93</v>
      </c>
      <c r="AV14" s="3">
        <v>16</v>
      </c>
    </row>
    <row r="15" spans="1:48" ht="30" customHeight="1" x14ac:dyDescent="0.3">
      <c r="A15" s="16" t="s">
        <v>74</v>
      </c>
      <c r="B15" s="16" t="s">
        <v>94</v>
      </c>
      <c r="C15" s="16" t="s">
        <v>76</v>
      </c>
      <c r="D15" s="17">
        <v>3</v>
      </c>
      <c r="E15" s="18"/>
      <c r="F15" s="18"/>
      <c r="G15" s="18"/>
      <c r="H15" s="18"/>
      <c r="I15" s="18"/>
      <c r="J15" s="18"/>
      <c r="K15" s="18"/>
      <c r="L15" s="18"/>
      <c r="M15" s="16" t="s">
        <v>52</v>
      </c>
      <c r="N15" s="2" t="s">
        <v>95</v>
      </c>
      <c r="O15" s="2" t="s">
        <v>52</v>
      </c>
      <c r="P15" s="2" t="s">
        <v>52</v>
      </c>
      <c r="Q15" s="2" t="s">
        <v>55</v>
      </c>
      <c r="R15" s="2" t="s">
        <v>60</v>
      </c>
      <c r="S15" s="2" t="s">
        <v>60</v>
      </c>
      <c r="T15" s="2" t="s">
        <v>61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96</v>
      </c>
      <c r="AV15" s="3">
        <v>17</v>
      </c>
    </row>
    <row r="16" spans="1:48" ht="30" customHeight="1" x14ac:dyDescent="0.3">
      <c r="A16" s="16" t="s">
        <v>74</v>
      </c>
      <c r="B16" s="16" t="s">
        <v>97</v>
      </c>
      <c r="C16" s="16" t="s">
        <v>76</v>
      </c>
      <c r="D16" s="17">
        <v>4</v>
      </c>
      <c r="E16" s="18"/>
      <c r="F16" s="18"/>
      <c r="G16" s="18"/>
      <c r="H16" s="18"/>
      <c r="I16" s="18"/>
      <c r="J16" s="18"/>
      <c r="K16" s="18"/>
      <c r="L16" s="18"/>
      <c r="M16" s="16" t="s">
        <v>52</v>
      </c>
      <c r="N16" s="2" t="s">
        <v>98</v>
      </c>
      <c r="O16" s="2" t="s">
        <v>52</v>
      </c>
      <c r="P16" s="2" t="s">
        <v>52</v>
      </c>
      <c r="Q16" s="2" t="s">
        <v>55</v>
      </c>
      <c r="R16" s="2" t="s">
        <v>60</v>
      </c>
      <c r="S16" s="2" t="s">
        <v>60</v>
      </c>
      <c r="T16" s="2" t="s">
        <v>61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99</v>
      </c>
      <c r="AV16" s="3">
        <v>18</v>
      </c>
    </row>
    <row r="17" spans="1:48" ht="30" customHeight="1" x14ac:dyDescent="0.3">
      <c r="A17" s="16" t="s">
        <v>100</v>
      </c>
      <c r="B17" s="16" t="s">
        <v>101</v>
      </c>
      <c r="C17" s="16" t="s">
        <v>76</v>
      </c>
      <c r="D17" s="17">
        <v>1</v>
      </c>
      <c r="E17" s="18"/>
      <c r="F17" s="18"/>
      <c r="G17" s="18"/>
      <c r="H17" s="18"/>
      <c r="I17" s="18"/>
      <c r="J17" s="18"/>
      <c r="K17" s="18"/>
      <c r="L17" s="18"/>
      <c r="M17" s="16" t="s">
        <v>52</v>
      </c>
      <c r="N17" s="2" t="s">
        <v>102</v>
      </c>
      <c r="O17" s="2" t="s">
        <v>52</v>
      </c>
      <c r="P17" s="2" t="s">
        <v>52</v>
      </c>
      <c r="Q17" s="2" t="s">
        <v>55</v>
      </c>
      <c r="R17" s="2" t="s">
        <v>60</v>
      </c>
      <c r="S17" s="2" t="s">
        <v>60</v>
      </c>
      <c r="T17" s="2" t="s">
        <v>61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103</v>
      </c>
      <c r="AV17" s="3">
        <v>19</v>
      </c>
    </row>
    <row r="18" spans="1:48" ht="30" customHeight="1" x14ac:dyDescent="0.3">
      <c r="A18" s="16" t="s">
        <v>100</v>
      </c>
      <c r="B18" s="16" t="s">
        <v>104</v>
      </c>
      <c r="C18" s="16" t="s">
        <v>76</v>
      </c>
      <c r="D18" s="17">
        <v>13</v>
      </c>
      <c r="E18" s="18"/>
      <c r="F18" s="18"/>
      <c r="G18" s="18"/>
      <c r="H18" s="18"/>
      <c r="I18" s="18"/>
      <c r="J18" s="18"/>
      <c r="K18" s="18"/>
      <c r="L18" s="18"/>
      <c r="M18" s="16" t="s">
        <v>52</v>
      </c>
      <c r="N18" s="2" t="s">
        <v>105</v>
      </c>
      <c r="O18" s="2" t="s">
        <v>52</v>
      </c>
      <c r="P18" s="2" t="s">
        <v>52</v>
      </c>
      <c r="Q18" s="2" t="s">
        <v>55</v>
      </c>
      <c r="R18" s="2" t="s">
        <v>60</v>
      </c>
      <c r="S18" s="2" t="s">
        <v>60</v>
      </c>
      <c r="T18" s="2" t="s">
        <v>61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106</v>
      </c>
      <c r="AV18" s="3">
        <v>20</v>
      </c>
    </row>
    <row r="19" spans="1:48" ht="30" customHeight="1" x14ac:dyDescent="0.3">
      <c r="A19" s="16" t="s">
        <v>107</v>
      </c>
      <c r="B19" s="16" t="s">
        <v>108</v>
      </c>
      <c r="C19" s="16" t="s">
        <v>76</v>
      </c>
      <c r="D19" s="17">
        <v>2</v>
      </c>
      <c r="E19" s="18"/>
      <c r="F19" s="18"/>
      <c r="G19" s="18"/>
      <c r="H19" s="18"/>
      <c r="I19" s="18"/>
      <c r="J19" s="18"/>
      <c r="K19" s="18"/>
      <c r="L19" s="18"/>
      <c r="M19" s="16" t="s">
        <v>52</v>
      </c>
      <c r="N19" s="2" t="s">
        <v>109</v>
      </c>
      <c r="O19" s="2" t="s">
        <v>52</v>
      </c>
      <c r="P19" s="2" t="s">
        <v>52</v>
      </c>
      <c r="Q19" s="2" t="s">
        <v>55</v>
      </c>
      <c r="R19" s="2" t="s">
        <v>60</v>
      </c>
      <c r="S19" s="2" t="s">
        <v>60</v>
      </c>
      <c r="T19" s="2" t="s">
        <v>61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110</v>
      </c>
      <c r="AV19" s="3">
        <v>22</v>
      </c>
    </row>
    <row r="20" spans="1:48" ht="30" customHeight="1" x14ac:dyDescent="0.3">
      <c r="A20" s="16" t="s">
        <v>111</v>
      </c>
      <c r="B20" s="16" t="s">
        <v>112</v>
      </c>
      <c r="C20" s="16" t="s">
        <v>76</v>
      </c>
      <c r="D20" s="17">
        <v>5</v>
      </c>
      <c r="E20" s="18"/>
      <c r="F20" s="18"/>
      <c r="G20" s="18"/>
      <c r="H20" s="18"/>
      <c r="I20" s="18"/>
      <c r="J20" s="18"/>
      <c r="K20" s="18"/>
      <c r="L20" s="18"/>
      <c r="M20" s="16" t="s">
        <v>52</v>
      </c>
      <c r="N20" s="2" t="s">
        <v>113</v>
      </c>
      <c r="O20" s="2" t="s">
        <v>52</v>
      </c>
      <c r="P20" s="2" t="s">
        <v>52</v>
      </c>
      <c r="Q20" s="2" t="s">
        <v>55</v>
      </c>
      <c r="R20" s="2" t="s">
        <v>60</v>
      </c>
      <c r="S20" s="2" t="s">
        <v>60</v>
      </c>
      <c r="T20" s="2" t="s">
        <v>61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114</v>
      </c>
      <c r="AV20" s="3">
        <v>21</v>
      </c>
    </row>
    <row r="21" spans="1:48" ht="30" customHeight="1" x14ac:dyDescent="0.3">
      <c r="A21" s="16" t="s">
        <v>115</v>
      </c>
      <c r="B21" s="16" t="s">
        <v>116</v>
      </c>
      <c r="C21" s="16" t="s">
        <v>76</v>
      </c>
      <c r="D21" s="17">
        <v>1</v>
      </c>
      <c r="E21" s="18"/>
      <c r="F21" s="18"/>
      <c r="G21" s="18"/>
      <c r="H21" s="18"/>
      <c r="I21" s="18"/>
      <c r="J21" s="18"/>
      <c r="K21" s="18"/>
      <c r="L21" s="18"/>
      <c r="M21" s="16" t="s">
        <v>52</v>
      </c>
      <c r="N21" s="2" t="s">
        <v>117</v>
      </c>
      <c r="O21" s="2" t="s">
        <v>52</v>
      </c>
      <c r="P21" s="2" t="s">
        <v>52</v>
      </c>
      <c r="Q21" s="2" t="s">
        <v>55</v>
      </c>
      <c r="R21" s="2" t="s">
        <v>60</v>
      </c>
      <c r="S21" s="2" t="s">
        <v>60</v>
      </c>
      <c r="T21" s="2" t="s">
        <v>61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118</v>
      </c>
      <c r="AV21" s="3">
        <v>23</v>
      </c>
    </row>
    <row r="22" spans="1:48" ht="30" customHeight="1" x14ac:dyDescent="0.3">
      <c r="A22" s="16" t="s">
        <v>119</v>
      </c>
      <c r="B22" s="16" t="s">
        <v>120</v>
      </c>
      <c r="C22" s="16" t="s">
        <v>76</v>
      </c>
      <c r="D22" s="17">
        <v>1</v>
      </c>
      <c r="E22" s="18"/>
      <c r="F22" s="18"/>
      <c r="G22" s="18"/>
      <c r="H22" s="18"/>
      <c r="I22" s="18"/>
      <c r="J22" s="18"/>
      <c r="K22" s="18"/>
      <c r="L22" s="18"/>
      <c r="M22" s="16" t="s">
        <v>52</v>
      </c>
      <c r="N22" s="2" t="s">
        <v>121</v>
      </c>
      <c r="O22" s="2" t="s">
        <v>52</v>
      </c>
      <c r="P22" s="2" t="s">
        <v>52</v>
      </c>
      <c r="Q22" s="2" t="s">
        <v>55</v>
      </c>
      <c r="R22" s="2" t="s">
        <v>60</v>
      </c>
      <c r="S22" s="2" t="s">
        <v>60</v>
      </c>
      <c r="T22" s="2" t="s">
        <v>61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122</v>
      </c>
      <c r="AV22" s="3">
        <v>24</v>
      </c>
    </row>
    <row r="23" spans="1:48" ht="30" customHeight="1" x14ac:dyDescent="0.3">
      <c r="A23" s="16" t="s">
        <v>123</v>
      </c>
      <c r="B23" s="16" t="s">
        <v>124</v>
      </c>
      <c r="C23" s="16" t="s">
        <v>125</v>
      </c>
      <c r="D23" s="17">
        <v>1</v>
      </c>
      <c r="E23" s="18"/>
      <c r="F23" s="18"/>
      <c r="G23" s="18"/>
      <c r="H23" s="18"/>
      <c r="I23" s="18"/>
      <c r="J23" s="18"/>
      <c r="K23" s="18"/>
      <c r="L23" s="18"/>
      <c r="M23" s="16" t="s">
        <v>52</v>
      </c>
      <c r="N23" s="2" t="s">
        <v>126</v>
      </c>
      <c r="O23" s="2" t="s">
        <v>52</v>
      </c>
      <c r="P23" s="2" t="s">
        <v>52</v>
      </c>
      <c r="Q23" s="2" t="s">
        <v>55</v>
      </c>
      <c r="R23" s="2" t="s">
        <v>60</v>
      </c>
      <c r="S23" s="2" t="s">
        <v>60</v>
      </c>
      <c r="T23" s="2" t="s">
        <v>61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127</v>
      </c>
      <c r="AV23" s="3">
        <v>25</v>
      </c>
    </row>
    <row r="24" spans="1:48" ht="30" customHeight="1" x14ac:dyDescent="0.3">
      <c r="A24" s="16" t="s">
        <v>128</v>
      </c>
      <c r="B24" s="16" t="s">
        <v>129</v>
      </c>
      <c r="C24" s="16" t="s">
        <v>71</v>
      </c>
      <c r="D24" s="17">
        <v>1</v>
      </c>
      <c r="E24" s="18"/>
      <c r="F24" s="18"/>
      <c r="G24" s="18"/>
      <c r="H24" s="18"/>
      <c r="I24" s="18"/>
      <c r="J24" s="18"/>
      <c r="K24" s="18"/>
      <c r="L24" s="18"/>
      <c r="M24" s="16" t="s">
        <v>52</v>
      </c>
      <c r="N24" s="2" t="s">
        <v>130</v>
      </c>
      <c r="O24" s="2" t="s">
        <v>52</v>
      </c>
      <c r="P24" s="2" t="s">
        <v>52</v>
      </c>
      <c r="Q24" s="2" t="s">
        <v>55</v>
      </c>
      <c r="R24" s="2" t="s">
        <v>60</v>
      </c>
      <c r="S24" s="2" t="s">
        <v>60</v>
      </c>
      <c r="T24" s="2" t="s">
        <v>61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131</v>
      </c>
      <c r="AV24" s="3">
        <v>26</v>
      </c>
    </row>
    <row r="25" spans="1:48" ht="30" customHeight="1" x14ac:dyDescent="0.3">
      <c r="A25" s="16" t="s">
        <v>132</v>
      </c>
      <c r="B25" s="16" t="s">
        <v>133</v>
      </c>
      <c r="C25" s="16" t="s">
        <v>71</v>
      </c>
      <c r="D25" s="17">
        <v>1</v>
      </c>
      <c r="E25" s="18"/>
      <c r="F25" s="18"/>
      <c r="G25" s="18"/>
      <c r="H25" s="18"/>
      <c r="I25" s="18"/>
      <c r="J25" s="18"/>
      <c r="K25" s="18"/>
      <c r="L25" s="18"/>
      <c r="M25" s="16" t="s">
        <v>52</v>
      </c>
      <c r="N25" s="2" t="s">
        <v>134</v>
      </c>
      <c r="O25" s="2" t="s">
        <v>52</v>
      </c>
      <c r="P25" s="2" t="s">
        <v>52</v>
      </c>
      <c r="Q25" s="2" t="s">
        <v>55</v>
      </c>
      <c r="R25" s="2" t="s">
        <v>60</v>
      </c>
      <c r="S25" s="2" t="s">
        <v>60</v>
      </c>
      <c r="T25" s="2" t="s">
        <v>61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135</v>
      </c>
      <c r="AV25" s="3">
        <v>37</v>
      </c>
    </row>
    <row r="26" spans="1:48" ht="30" customHeight="1" x14ac:dyDescent="0.3">
      <c r="A26" s="16" t="s">
        <v>136</v>
      </c>
      <c r="B26" s="16" t="s">
        <v>137</v>
      </c>
      <c r="C26" s="16" t="s">
        <v>76</v>
      </c>
      <c r="D26" s="17">
        <v>3</v>
      </c>
      <c r="E26" s="18"/>
      <c r="F26" s="18"/>
      <c r="G26" s="18"/>
      <c r="H26" s="18"/>
      <c r="I26" s="18"/>
      <c r="J26" s="18"/>
      <c r="K26" s="18"/>
      <c r="L26" s="18"/>
      <c r="M26" s="16" t="s">
        <v>52</v>
      </c>
      <c r="N26" s="2" t="s">
        <v>138</v>
      </c>
      <c r="O26" s="2" t="s">
        <v>52</v>
      </c>
      <c r="P26" s="2" t="s">
        <v>52</v>
      </c>
      <c r="Q26" s="2" t="s">
        <v>55</v>
      </c>
      <c r="R26" s="2" t="s">
        <v>60</v>
      </c>
      <c r="S26" s="2" t="s">
        <v>60</v>
      </c>
      <c r="T26" s="2" t="s">
        <v>61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139</v>
      </c>
      <c r="AV26" s="3">
        <v>28</v>
      </c>
    </row>
    <row r="27" spans="1:48" ht="30" customHeight="1" x14ac:dyDescent="0.3">
      <c r="A27" s="16" t="s">
        <v>140</v>
      </c>
      <c r="B27" s="16" t="s">
        <v>141</v>
      </c>
      <c r="C27" s="16" t="s">
        <v>71</v>
      </c>
      <c r="D27" s="17">
        <v>4</v>
      </c>
      <c r="E27" s="18"/>
      <c r="F27" s="18"/>
      <c r="G27" s="18"/>
      <c r="H27" s="18"/>
      <c r="I27" s="18"/>
      <c r="J27" s="18"/>
      <c r="K27" s="18"/>
      <c r="L27" s="18"/>
      <c r="M27" s="16" t="s">
        <v>52</v>
      </c>
      <c r="N27" s="2" t="s">
        <v>142</v>
      </c>
      <c r="O27" s="2" t="s">
        <v>52</v>
      </c>
      <c r="P27" s="2" t="s">
        <v>52</v>
      </c>
      <c r="Q27" s="2" t="s">
        <v>55</v>
      </c>
      <c r="R27" s="2" t="s">
        <v>61</v>
      </c>
      <c r="S27" s="2" t="s">
        <v>60</v>
      </c>
      <c r="T27" s="2" t="s">
        <v>60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143</v>
      </c>
      <c r="AV27" s="3">
        <v>29</v>
      </c>
    </row>
    <row r="28" spans="1:48" ht="30" customHeight="1" x14ac:dyDescent="0.3">
      <c r="A28" s="16" t="s">
        <v>144</v>
      </c>
      <c r="B28" s="16" t="s">
        <v>145</v>
      </c>
      <c r="C28" s="16" t="s">
        <v>146</v>
      </c>
      <c r="D28" s="17">
        <v>6</v>
      </c>
      <c r="E28" s="18"/>
      <c r="F28" s="18"/>
      <c r="G28" s="18"/>
      <c r="H28" s="18"/>
      <c r="I28" s="18"/>
      <c r="J28" s="18"/>
      <c r="K28" s="18"/>
      <c r="L28" s="18"/>
      <c r="M28" s="16" t="s">
        <v>52</v>
      </c>
      <c r="N28" s="2" t="s">
        <v>147</v>
      </c>
      <c r="O28" s="2" t="s">
        <v>52</v>
      </c>
      <c r="P28" s="2" t="s">
        <v>52</v>
      </c>
      <c r="Q28" s="2" t="s">
        <v>55</v>
      </c>
      <c r="R28" s="2" t="s">
        <v>61</v>
      </c>
      <c r="S28" s="2" t="s">
        <v>60</v>
      </c>
      <c r="T28" s="2" t="s">
        <v>60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148</v>
      </c>
      <c r="AV28" s="3">
        <v>3</v>
      </c>
    </row>
    <row r="29" spans="1:48" ht="30" customHeight="1" x14ac:dyDescent="0.3">
      <c r="A29" s="16" t="s">
        <v>144</v>
      </c>
      <c r="B29" s="16" t="s">
        <v>149</v>
      </c>
      <c r="C29" s="16" t="s">
        <v>146</v>
      </c>
      <c r="D29" s="17">
        <v>5</v>
      </c>
      <c r="E29" s="18"/>
      <c r="F29" s="18"/>
      <c r="G29" s="18"/>
      <c r="H29" s="18"/>
      <c r="I29" s="18"/>
      <c r="J29" s="18"/>
      <c r="K29" s="18"/>
      <c r="L29" s="18"/>
      <c r="M29" s="16" t="s">
        <v>52</v>
      </c>
      <c r="N29" s="2" t="s">
        <v>150</v>
      </c>
      <c r="O29" s="2" t="s">
        <v>52</v>
      </c>
      <c r="P29" s="2" t="s">
        <v>52</v>
      </c>
      <c r="Q29" s="2" t="s">
        <v>55</v>
      </c>
      <c r="R29" s="2" t="s">
        <v>61</v>
      </c>
      <c r="S29" s="2" t="s">
        <v>60</v>
      </c>
      <c r="T29" s="2" t="s">
        <v>60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151</v>
      </c>
      <c r="AV29" s="3">
        <v>4</v>
      </c>
    </row>
    <row r="30" spans="1:48" ht="30" customHeight="1" x14ac:dyDescent="0.3">
      <c r="A30" s="16" t="s">
        <v>144</v>
      </c>
      <c r="B30" s="16" t="s">
        <v>152</v>
      </c>
      <c r="C30" s="16" t="s">
        <v>146</v>
      </c>
      <c r="D30" s="17">
        <v>57</v>
      </c>
      <c r="E30" s="18"/>
      <c r="F30" s="18"/>
      <c r="G30" s="18"/>
      <c r="H30" s="18"/>
      <c r="I30" s="18"/>
      <c r="J30" s="18"/>
      <c r="K30" s="18"/>
      <c r="L30" s="18"/>
      <c r="M30" s="16" t="s">
        <v>52</v>
      </c>
      <c r="N30" s="2" t="s">
        <v>153</v>
      </c>
      <c r="O30" s="2" t="s">
        <v>52</v>
      </c>
      <c r="P30" s="2" t="s">
        <v>52</v>
      </c>
      <c r="Q30" s="2" t="s">
        <v>55</v>
      </c>
      <c r="R30" s="2" t="s">
        <v>61</v>
      </c>
      <c r="S30" s="2" t="s">
        <v>60</v>
      </c>
      <c r="T30" s="2" t="s">
        <v>60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154</v>
      </c>
      <c r="AV30" s="3">
        <v>5</v>
      </c>
    </row>
    <row r="31" spans="1:48" ht="30" customHeight="1" x14ac:dyDescent="0.3">
      <c r="A31" s="16" t="s">
        <v>155</v>
      </c>
      <c r="B31" s="16" t="s">
        <v>156</v>
      </c>
      <c r="C31" s="16" t="s">
        <v>58</v>
      </c>
      <c r="D31" s="17">
        <v>2</v>
      </c>
      <c r="E31" s="18"/>
      <c r="F31" s="18"/>
      <c r="G31" s="18"/>
      <c r="H31" s="18"/>
      <c r="I31" s="18"/>
      <c r="J31" s="18"/>
      <c r="K31" s="18"/>
      <c r="L31" s="18"/>
      <c r="M31" s="16" t="s">
        <v>52</v>
      </c>
      <c r="N31" s="2" t="s">
        <v>157</v>
      </c>
      <c r="O31" s="2" t="s">
        <v>52</v>
      </c>
      <c r="P31" s="2" t="s">
        <v>52</v>
      </c>
      <c r="Q31" s="2" t="s">
        <v>55</v>
      </c>
      <c r="R31" s="2" t="s">
        <v>61</v>
      </c>
      <c r="S31" s="2" t="s">
        <v>60</v>
      </c>
      <c r="T31" s="2" t="s">
        <v>60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158</v>
      </c>
      <c r="AV31" s="3">
        <v>6</v>
      </c>
    </row>
    <row r="32" spans="1:48" ht="30" customHeight="1" x14ac:dyDescent="0.3">
      <c r="A32" s="16" t="s">
        <v>155</v>
      </c>
      <c r="B32" s="16" t="s">
        <v>159</v>
      </c>
      <c r="C32" s="16" t="s">
        <v>58</v>
      </c>
      <c r="D32" s="17">
        <v>57</v>
      </c>
      <c r="E32" s="18"/>
      <c r="F32" s="18"/>
      <c r="G32" s="18"/>
      <c r="H32" s="18"/>
      <c r="I32" s="18"/>
      <c r="J32" s="18"/>
      <c r="K32" s="18"/>
      <c r="L32" s="18"/>
      <c r="M32" s="16" t="s">
        <v>52</v>
      </c>
      <c r="N32" s="2" t="s">
        <v>160</v>
      </c>
      <c r="O32" s="2" t="s">
        <v>52</v>
      </c>
      <c r="P32" s="2" t="s">
        <v>52</v>
      </c>
      <c r="Q32" s="2" t="s">
        <v>55</v>
      </c>
      <c r="R32" s="2" t="s">
        <v>61</v>
      </c>
      <c r="S32" s="2" t="s">
        <v>60</v>
      </c>
      <c r="T32" s="2" t="s">
        <v>60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161</v>
      </c>
      <c r="AV32" s="3">
        <v>7</v>
      </c>
    </row>
    <row r="33" spans="1:48" ht="30" customHeight="1" x14ac:dyDescent="0.3">
      <c r="A33" s="16" t="s">
        <v>162</v>
      </c>
      <c r="B33" s="16" t="s">
        <v>159</v>
      </c>
      <c r="C33" s="16" t="s">
        <v>146</v>
      </c>
      <c r="D33" s="17">
        <v>5</v>
      </c>
      <c r="E33" s="18"/>
      <c r="F33" s="18"/>
      <c r="G33" s="18"/>
      <c r="H33" s="18"/>
      <c r="I33" s="18"/>
      <c r="J33" s="18"/>
      <c r="K33" s="18"/>
      <c r="L33" s="18"/>
      <c r="M33" s="16" t="s">
        <v>52</v>
      </c>
      <c r="N33" s="2" t="s">
        <v>163</v>
      </c>
      <c r="O33" s="2" t="s">
        <v>52</v>
      </c>
      <c r="P33" s="2" t="s">
        <v>52</v>
      </c>
      <c r="Q33" s="2" t="s">
        <v>55</v>
      </c>
      <c r="R33" s="2" t="s">
        <v>61</v>
      </c>
      <c r="S33" s="2" t="s">
        <v>60</v>
      </c>
      <c r="T33" s="2" t="s">
        <v>60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164</v>
      </c>
      <c r="AV33" s="3">
        <v>38</v>
      </c>
    </row>
    <row r="34" spans="1:48" ht="30" customHeight="1" x14ac:dyDescent="0.3">
      <c r="A34" s="16" t="s">
        <v>165</v>
      </c>
      <c r="B34" s="16" t="s">
        <v>52</v>
      </c>
      <c r="C34" s="16" t="s">
        <v>146</v>
      </c>
      <c r="D34" s="17">
        <v>17</v>
      </c>
      <c r="E34" s="18"/>
      <c r="F34" s="18"/>
      <c r="G34" s="18"/>
      <c r="H34" s="18"/>
      <c r="I34" s="18"/>
      <c r="J34" s="18"/>
      <c r="K34" s="18"/>
      <c r="L34" s="18"/>
      <c r="M34" s="16" t="s">
        <v>52</v>
      </c>
      <c r="N34" s="2" t="s">
        <v>166</v>
      </c>
      <c r="O34" s="2" t="s">
        <v>52</v>
      </c>
      <c r="P34" s="2" t="s">
        <v>52</v>
      </c>
      <c r="Q34" s="2" t="s">
        <v>55</v>
      </c>
      <c r="R34" s="2" t="s">
        <v>61</v>
      </c>
      <c r="S34" s="2" t="s">
        <v>60</v>
      </c>
      <c r="T34" s="2" t="s">
        <v>60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167</v>
      </c>
      <c r="AV34" s="3">
        <v>30</v>
      </c>
    </row>
    <row r="35" spans="1:48" ht="30" customHeight="1" x14ac:dyDescent="0.3">
      <c r="A35" s="16" t="s">
        <v>168</v>
      </c>
      <c r="B35" s="16" t="s">
        <v>152</v>
      </c>
      <c r="C35" s="16" t="s">
        <v>146</v>
      </c>
      <c r="D35" s="17">
        <v>2</v>
      </c>
      <c r="E35" s="18"/>
      <c r="F35" s="18"/>
      <c r="G35" s="18"/>
      <c r="H35" s="18"/>
      <c r="I35" s="18"/>
      <c r="J35" s="18"/>
      <c r="K35" s="18"/>
      <c r="L35" s="18"/>
      <c r="M35" s="16" t="s">
        <v>52</v>
      </c>
      <c r="N35" s="2" t="s">
        <v>169</v>
      </c>
      <c r="O35" s="2" t="s">
        <v>52</v>
      </c>
      <c r="P35" s="2" t="s">
        <v>52</v>
      </c>
      <c r="Q35" s="2" t="s">
        <v>55</v>
      </c>
      <c r="R35" s="2" t="s">
        <v>61</v>
      </c>
      <c r="S35" s="2" t="s">
        <v>60</v>
      </c>
      <c r="T35" s="2" t="s">
        <v>60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170</v>
      </c>
      <c r="AV35" s="3">
        <v>31</v>
      </c>
    </row>
    <row r="36" spans="1:48" ht="30" customHeight="1" x14ac:dyDescent="0.3">
      <c r="A36" s="16" t="s">
        <v>171</v>
      </c>
      <c r="B36" s="16" t="s">
        <v>172</v>
      </c>
      <c r="C36" s="16" t="s">
        <v>173</v>
      </c>
      <c r="D36" s="17">
        <v>1</v>
      </c>
      <c r="E36" s="18"/>
      <c r="F36" s="18"/>
      <c r="G36" s="18"/>
      <c r="H36" s="18"/>
      <c r="I36" s="18"/>
      <c r="J36" s="18"/>
      <c r="K36" s="18"/>
      <c r="L36" s="18"/>
      <c r="M36" s="16" t="s">
        <v>52</v>
      </c>
      <c r="N36" s="2" t="s">
        <v>174</v>
      </c>
      <c r="O36" s="2" t="s">
        <v>52</v>
      </c>
      <c r="P36" s="2" t="s">
        <v>52</v>
      </c>
      <c r="Q36" s="2" t="s">
        <v>55</v>
      </c>
      <c r="R36" s="2" t="s">
        <v>61</v>
      </c>
      <c r="S36" s="2" t="s">
        <v>60</v>
      </c>
      <c r="T36" s="2" t="s">
        <v>60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175</v>
      </c>
      <c r="AV36" s="3">
        <v>32</v>
      </c>
    </row>
    <row r="37" spans="1:48" ht="30" customHeight="1" x14ac:dyDescent="0.3">
      <c r="A37" s="16" t="s">
        <v>176</v>
      </c>
      <c r="B37" s="16" t="s">
        <v>177</v>
      </c>
      <c r="C37" s="16" t="s">
        <v>178</v>
      </c>
      <c r="D37" s="17">
        <v>2.88</v>
      </c>
      <c r="E37" s="18"/>
      <c r="F37" s="18"/>
      <c r="G37" s="18"/>
      <c r="H37" s="18"/>
      <c r="I37" s="18"/>
      <c r="J37" s="18"/>
      <c r="K37" s="18"/>
      <c r="L37" s="18"/>
      <c r="M37" s="16" t="s">
        <v>52</v>
      </c>
      <c r="N37" s="2" t="s">
        <v>179</v>
      </c>
      <c r="O37" s="2" t="s">
        <v>52</v>
      </c>
      <c r="P37" s="2" t="s">
        <v>52</v>
      </c>
      <c r="Q37" s="2" t="s">
        <v>55</v>
      </c>
      <c r="R37" s="2" t="s">
        <v>60</v>
      </c>
      <c r="S37" s="2" t="s">
        <v>60</v>
      </c>
      <c r="T37" s="2" t="s">
        <v>61</v>
      </c>
      <c r="U37" s="3"/>
      <c r="V37" s="3"/>
      <c r="W37" s="3"/>
      <c r="X37" s="3"/>
      <c r="Y37" s="3">
        <v>2</v>
      </c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180</v>
      </c>
      <c r="AV37" s="3">
        <v>33</v>
      </c>
    </row>
    <row r="38" spans="1:48" ht="30" customHeight="1" x14ac:dyDescent="0.3">
      <c r="A38" s="16" t="s">
        <v>181</v>
      </c>
      <c r="B38" s="16" t="s">
        <v>177</v>
      </c>
      <c r="C38" s="16" t="s">
        <v>178</v>
      </c>
      <c r="D38" s="17">
        <v>8.15</v>
      </c>
      <c r="E38" s="18"/>
      <c r="F38" s="18"/>
      <c r="G38" s="18"/>
      <c r="H38" s="18"/>
      <c r="I38" s="18"/>
      <c r="J38" s="18"/>
      <c r="K38" s="18"/>
      <c r="L38" s="18"/>
      <c r="M38" s="16" t="s">
        <v>52</v>
      </c>
      <c r="N38" s="2" t="s">
        <v>182</v>
      </c>
      <c r="O38" s="2" t="s">
        <v>52</v>
      </c>
      <c r="P38" s="2" t="s">
        <v>52</v>
      </c>
      <c r="Q38" s="2" t="s">
        <v>55</v>
      </c>
      <c r="R38" s="2" t="s">
        <v>60</v>
      </c>
      <c r="S38" s="2" t="s">
        <v>60</v>
      </c>
      <c r="T38" s="2" t="s">
        <v>61</v>
      </c>
      <c r="U38" s="3"/>
      <c r="V38" s="3"/>
      <c r="W38" s="3"/>
      <c r="X38" s="3"/>
      <c r="Y38" s="3">
        <v>2</v>
      </c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183</v>
      </c>
      <c r="AV38" s="3">
        <v>34</v>
      </c>
    </row>
    <row r="39" spans="1:48" ht="30" customHeight="1" x14ac:dyDescent="0.3">
      <c r="A39" s="16" t="s">
        <v>184</v>
      </c>
      <c r="B39" s="16" t="s">
        <v>185</v>
      </c>
      <c r="C39" s="16" t="s">
        <v>71</v>
      </c>
      <c r="D39" s="17">
        <v>1</v>
      </c>
      <c r="E39" s="18"/>
      <c r="F39" s="18"/>
      <c r="G39" s="18"/>
      <c r="H39" s="18"/>
      <c r="I39" s="18"/>
      <c r="J39" s="18"/>
      <c r="K39" s="18"/>
      <c r="L39" s="18"/>
      <c r="M39" s="16" t="s">
        <v>52</v>
      </c>
      <c r="N39" s="2" t="s">
        <v>186</v>
      </c>
      <c r="O39" s="2" t="s">
        <v>52</v>
      </c>
      <c r="P39" s="2" t="s">
        <v>52</v>
      </c>
      <c r="Q39" s="2" t="s">
        <v>55</v>
      </c>
      <c r="R39" s="2" t="s">
        <v>60</v>
      </c>
      <c r="S39" s="2" t="s">
        <v>60</v>
      </c>
      <c r="T39" s="2" t="s">
        <v>60</v>
      </c>
      <c r="U39" s="3">
        <v>1</v>
      </c>
      <c r="V39" s="3">
        <v>0</v>
      </c>
      <c r="W39" s="3">
        <v>0.03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187</v>
      </c>
      <c r="AV39" s="3">
        <v>40</v>
      </c>
    </row>
    <row r="40" spans="1:48" ht="30" customHeight="1" x14ac:dyDescent="0.3">
      <c r="A40" s="17"/>
      <c r="B40" s="17"/>
      <c r="C40" s="17"/>
      <c r="D40" s="17"/>
      <c r="E40" s="18"/>
      <c r="F40" s="18"/>
      <c r="G40" s="18"/>
      <c r="H40" s="18"/>
      <c r="I40" s="18"/>
      <c r="J40" s="18"/>
      <c r="K40" s="18"/>
      <c r="L40" s="18"/>
      <c r="M40" s="17"/>
      <c r="Q40" s="1" t="s">
        <v>55</v>
      </c>
    </row>
    <row r="41" spans="1:48" ht="30" customHeight="1" x14ac:dyDescent="0.3">
      <c r="A41" s="17"/>
      <c r="B41" s="17"/>
      <c r="C41" s="17"/>
      <c r="D41" s="17"/>
      <c r="E41" s="18"/>
      <c r="F41" s="18"/>
      <c r="G41" s="18"/>
      <c r="H41" s="18"/>
      <c r="I41" s="18"/>
      <c r="J41" s="18"/>
      <c r="K41" s="18"/>
      <c r="L41" s="18"/>
      <c r="M41" s="17"/>
      <c r="Q41" s="1" t="s">
        <v>55</v>
      </c>
    </row>
    <row r="42" spans="1:48" ht="30" customHeight="1" x14ac:dyDescent="0.3">
      <c r="A42" s="17"/>
      <c r="B42" s="17"/>
      <c r="C42" s="17"/>
      <c r="D42" s="17"/>
      <c r="E42" s="18"/>
      <c r="F42" s="18"/>
      <c r="G42" s="18"/>
      <c r="H42" s="18"/>
      <c r="I42" s="18"/>
      <c r="J42" s="18"/>
      <c r="K42" s="18"/>
      <c r="L42" s="18"/>
      <c r="M42" s="17"/>
      <c r="Q42" s="1" t="s">
        <v>55</v>
      </c>
    </row>
    <row r="43" spans="1:48" ht="30" customHeight="1" x14ac:dyDescent="0.3">
      <c r="A43" s="17"/>
      <c r="B43" s="17"/>
      <c r="C43" s="17"/>
      <c r="D43" s="17"/>
      <c r="E43" s="18"/>
      <c r="F43" s="18"/>
      <c r="G43" s="18"/>
      <c r="H43" s="18"/>
      <c r="I43" s="18"/>
      <c r="J43" s="18"/>
      <c r="K43" s="18"/>
      <c r="L43" s="18"/>
      <c r="M43" s="17"/>
      <c r="Q43" s="1" t="s">
        <v>55</v>
      </c>
    </row>
    <row r="44" spans="1:48" ht="30" customHeight="1" x14ac:dyDescent="0.3">
      <c r="A44" s="17"/>
      <c r="B44" s="17"/>
      <c r="C44" s="17"/>
      <c r="D44" s="17"/>
      <c r="E44" s="18"/>
      <c r="F44" s="18"/>
      <c r="G44" s="18"/>
      <c r="H44" s="18"/>
      <c r="I44" s="18"/>
      <c r="J44" s="18"/>
      <c r="K44" s="18"/>
      <c r="L44" s="18"/>
      <c r="M44" s="17"/>
      <c r="Q44" s="1" t="s">
        <v>55</v>
      </c>
    </row>
    <row r="45" spans="1:48" ht="30" customHeight="1" x14ac:dyDescent="0.3">
      <c r="A45" s="17"/>
      <c r="B45" s="17"/>
      <c r="C45" s="17"/>
      <c r="D45" s="17"/>
      <c r="E45" s="18"/>
      <c r="F45" s="18"/>
      <c r="G45" s="18"/>
      <c r="H45" s="18"/>
      <c r="I45" s="18"/>
      <c r="J45" s="18"/>
      <c r="K45" s="18"/>
      <c r="L45" s="18"/>
      <c r="M45" s="17"/>
      <c r="Q45" s="1" t="s">
        <v>55</v>
      </c>
    </row>
    <row r="46" spans="1:48" ht="30" customHeight="1" x14ac:dyDescent="0.3">
      <c r="A46" s="17"/>
      <c r="B46" s="17"/>
      <c r="C46" s="17"/>
      <c r="D46" s="17"/>
      <c r="E46" s="18"/>
      <c r="F46" s="18"/>
      <c r="G46" s="18"/>
      <c r="H46" s="18"/>
      <c r="I46" s="18"/>
      <c r="J46" s="18"/>
      <c r="K46" s="18"/>
      <c r="L46" s="18"/>
      <c r="M46" s="17"/>
      <c r="Q46" s="1" t="s">
        <v>55</v>
      </c>
    </row>
    <row r="47" spans="1:48" ht="30" customHeight="1" x14ac:dyDescent="0.3">
      <c r="A47" s="17"/>
      <c r="B47" s="17"/>
      <c r="C47" s="17"/>
      <c r="D47" s="17"/>
      <c r="E47" s="18"/>
      <c r="F47" s="18"/>
      <c r="G47" s="18"/>
      <c r="H47" s="18"/>
      <c r="I47" s="18"/>
      <c r="J47" s="18"/>
      <c r="K47" s="18"/>
      <c r="L47" s="18"/>
      <c r="M47" s="17"/>
      <c r="Q47" s="1" t="s">
        <v>55</v>
      </c>
    </row>
    <row r="48" spans="1:48" ht="30" customHeight="1" x14ac:dyDescent="0.3">
      <c r="A48" s="17"/>
      <c r="B48" s="17"/>
      <c r="C48" s="17"/>
      <c r="D48" s="17"/>
      <c r="E48" s="18"/>
      <c r="F48" s="18"/>
      <c r="G48" s="18"/>
      <c r="H48" s="18"/>
      <c r="I48" s="18"/>
      <c r="J48" s="18"/>
      <c r="K48" s="18"/>
      <c r="L48" s="18"/>
      <c r="M48" s="17"/>
      <c r="Q48" s="1" t="s">
        <v>55</v>
      </c>
    </row>
    <row r="49" spans="1:17" ht="30" customHeight="1" x14ac:dyDescent="0.3">
      <c r="A49" s="17"/>
      <c r="B49" s="17"/>
      <c r="C49" s="17"/>
      <c r="D49" s="17"/>
      <c r="E49" s="18"/>
      <c r="F49" s="18"/>
      <c r="G49" s="18"/>
      <c r="H49" s="18"/>
      <c r="I49" s="18"/>
      <c r="J49" s="18"/>
      <c r="K49" s="18"/>
      <c r="L49" s="18"/>
      <c r="M49" s="17"/>
      <c r="Q49" s="1" t="s">
        <v>55</v>
      </c>
    </row>
    <row r="50" spans="1:17" ht="30" customHeight="1" x14ac:dyDescent="0.3">
      <c r="A50" s="17"/>
      <c r="B50" s="17"/>
      <c r="C50" s="17"/>
      <c r="D50" s="17"/>
      <c r="E50" s="18"/>
      <c r="F50" s="18"/>
      <c r="G50" s="18"/>
      <c r="H50" s="18"/>
      <c r="I50" s="18"/>
      <c r="J50" s="18"/>
      <c r="K50" s="18"/>
      <c r="L50" s="18"/>
      <c r="M50" s="17"/>
      <c r="Q50" s="1" t="s">
        <v>55</v>
      </c>
    </row>
    <row r="51" spans="1:17" ht="30" customHeight="1" x14ac:dyDescent="0.3">
      <c r="A51" s="16" t="s">
        <v>188</v>
      </c>
      <c r="B51" s="17"/>
      <c r="C51" s="17"/>
      <c r="D51" s="17"/>
      <c r="E51" s="18"/>
      <c r="F51" s="18">
        <f>SUMIF(Q5:Q50,"0101",F5:F50)</f>
        <v>0</v>
      </c>
      <c r="G51" s="18"/>
      <c r="H51" s="18">
        <f>SUMIF(Q5:Q50,"0101",H5:H50)</f>
        <v>0</v>
      </c>
      <c r="I51" s="18"/>
      <c r="J51" s="18">
        <f>SUMIF(Q5:Q50,"0101",J5:J50)</f>
        <v>0</v>
      </c>
      <c r="K51" s="18"/>
      <c r="L51" s="18">
        <f>SUMIF(Q5:Q50,"0101",L5:L50)</f>
        <v>0</v>
      </c>
      <c r="M51" s="17"/>
      <c r="N51" t="s">
        <v>189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3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" manualBreakCount="1">
    <brk id="5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SANG YONG LEE</cp:lastModifiedBy>
  <dcterms:created xsi:type="dcterms:W3CDTF">2026-06-30T00:59:15Z</dcterms:created>
  <dcterms:modified xsi:type="dcterms:W3CDTF">2026-07-09T04:21:57Z</dcterms:modified>
</cp:coreProperties>
</file>