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강릉원주대(26.01.01.~)\01. 공사\2026\(계속)자연1호관 개축\03. (구)자연1호관 해체\해체감리\00. 발주준비\"/>
    </mc:Choice>
  </mc:AlternateContent>
  <xr:revisionPtr revIDLastSave="0" documentId="13_ncr:1_{78F5BF63-C546-457F-BADF-247C182167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설계예산서" sheetId="1" r:id="rId1"/>
    <sheet name="배치계획서" sheetId="3" r:id="rId2"/>
    <sheet name="노임단가, 공제요율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1" l="1"/>
  <c r="H10" i="1"/>
  <c r="H9" i="1"/>
  <c r="H8" i="1"/>
  <c r="AQ8" i="3" l="1"/>
  <c r="G6" i="1" s="1"/>
  <c r="C3" i="3"/>
  <c r="AQ7" i="3"/>
  <c r="G5" i="1" s="1"/>
  <c r="AQ9" i="3" l="1"/>
  <c r="H6" i="1" l="1"/>
  <c r="H5" i="1"/>
  <c r="H7" i="1" l="1"/>
  <c r="E11" i="1" l="1"/>
  <c r="H11" i="1" l="1"/>
  <c r="E12" i="1" s="1"/>
  <c r="H12" i="1" s="1"/>
  <c r="E14" i="1" l="1"/>
  <c r="H14" i="1" s="1"/>
  <c r="E15" i="1" l="1"/>
  <c r="H15" i="1" s="1"/>
  <c r="H16" i="1" s="1"/>
  <c r="H17" i="1" s="1"/>
</calcChain>
</file>

<file path=xl/sharedStrings.xml><?xml version="1.0" encoding="utf-8"?>
<sst xmlns="http://schemas.openxmlformats.org/spreadsheetml/2006/main" count="55" uniqueCount="45">
  <si>
    <t>구분</t>
    <phoneticPr fontId="2" type="noConversion"/>
  </si>
  <si>
    <t>산출근거</t>
    <phoneticPr fontId="2" type="noConversion"/>
  </si>
  <si>
    <t>산출식</t>
    <phoneticPr fontId="2" type="noConversion"/>
  </si>
  <si>
    <t>금액</t>
    <phoneticPr fontId="2" type="noConversion"/>
  </si>
  <si>
    <t>비고</t>
    <phoneticPr fontId="2" type="noConversion"/>
  </si>
  <si>
    <t>직접인건비</t>
    <phoneticPr fontId="2" type="noConversion"/>
  </si>
  <si>
    <t>직접경비</t>
    <phoneticPr fontId="2" type="noConversion"/>
  </si>
  <si>
    <t>제경비</t>
    <phoneticPr fontId="2" type="noConversion"/>
  </si>
  <si>
    <t>기술료</t>
    <phoneticPr fontId="2" type="noConversion"/>
  </si>
  <si>
    <t>순용역비</t>
    <phoneticPr fontId="2" type="noConversion"/>
  </si>
  <si>
    <t>부가가치세</t>
    <phoneticPr fontId="2" type="noConversion"/>
  </si>
  <si>
    <t>산출금액</t>
    <phoneticPr fontId="2" type="noConversion"/>
  </si>
  <si>
    <t>노임단가 × 투입일</t>
    <phoneticPr fontId="2" type="noConversion"/>
  </si>
  <si>
    <t>직접인건비의 110~120%</t>
    <phoneticPr fontId="2" type="noConversion"/>
  </si>
  <si>
    <t>(직접인건비 + 제경비) × 20~40%</t>
    <phoneticPr fontId="2" type="noConversion"/>
  </si>
  <si>
    <t>건축</t>
    <phoneticPr fontId="2" type="noConversion"/>
  </si>
  <si>
    <t>계</t>
    <phoneticPr fontId="2" type="noConversion"/>
  </si>
  <si>
    <t>건축사</t>
    <phoneticPr fontId="2" type="noConversion"/>
  </si>
  <si>
    <t>×</t>
  </si>
  <si>
    <t>손해배상
공제료</t>
    <phoneticPr fontId="2" type="noConversion"/>
  </si>
  <si>
    <t>용역비</t>
    <phoneticPr fontId="2" type="noConversion"/>
  </si>
  <si>
    <t>백원단위 절사</t>
    <phoneticPr fontId="2" type="noConversion"/>
  </si>
  <si>
    <t>건축사보</t>
    <phoneticPr fontId="2" type="noConversion"/>
  </si>
  <si>
    <t>상주</t>
    <phoneticPr fontId="2" type="noConversion"/>
  </si>
  <si>
    <t>설계예산서</t>
    <phoneticPr fontId="2" type="noConversion"/>
  </si>
  <si>
    <t>◎ 용역명: (구)자연1호관 철거 공사 해체감리 용역</t>
    <phoneticPr fontId="2" type="noConversion"/>
  </si>
  <si>
    <t>□ 용 역 명 :</t>
    <phoneticPr fontId="6" type="noConversion"/>
  </si>
  <si>
    <t>□ 용역기간 :</t>
    <phoneticPr fontId="6" type="noConversion"/>
  </si>
  <si>
    <t>구분</t>
    <phoneticPr fontId="6" type="noConversion"/>
  </si>
  <si>
    <t>비고</t>
    <phoneticPr fontId="6" type="noConversion"/>
  </si>
  <si>
    <t>해체감리 배치계획표</t>
    <phoneticPr fontId="6" type="noConversion"/>
  </si>
  <si>
    <t>해체감리 배치계획</t>
    <phoneticPr fontId="6" type="noConversion"/>
  </si>
  <si>
    <t>건축사보</t>
    <phoneticPr fontId="6" type="noConversion"/>
  </si>
  <si>
    <t>건축사</t>
    <phoneticPr fontId="6" type="noConversion"/>
  </si>
  <si>
    <t>투입인원수</t>
    <phoneticPr fontId="6" type="noConversion"/>
  </si>
  <si>
    <t>* 본 배치계획서는 공정 및 현장 진행현황에 따라 발주청과 협의하여 조정할 수 있음</t>
    <phoneticPr fontId="6" type="noConversion"/>
  </si>
  <si>
    <t>* 건축물관리법 시행령 제23조의2(건축물 해체공사의 감리원 배치기준 등)</t>
    <phoneticPr fontId="6" type="noConversion"/>
  </si>
  <si>
    <t xml:space="preserve">  ③ 법 제31조제6항 전단에 따른 감리원 배치기준에는 다음 각 호의 내용이 포함되어야 한다.</t>
    <phoneticPr fontId="2" type="noConversion"/>
  </si>
  <si>
    <r>
      <t xml:space="preserve">    나. 건축물의 연면적이 </t>
    </r>
    <r>
      <rPr>
        <sz val="11"/>
        <color rgb="FFFF0000"/>
        <rFont val="맑은 고딕"/>
        <family val="3"/>
        <charset val="129"/>
        <scheme val="major"/>
      </rPr>
      <t>3천제곱미터 이상</t>
    </r>
    <r>
      <rPr>
        <sz val="11"/>
        <rFont val="맑은 고딕"/>
        <family val="3"/>
        <charset val="129"/>
        <scheme val="major"/>
      </rPr>
      <t xml:space="preserve">인 경우: </t>
    </r>
    <r>
      <rPr>
        <sz val="11"/>
        <color rgb="FFFF0000"/>
        <rFont val="맑은 고딕"/>
        <family val="3"/>
        <charset val="129"/>
        <scheme val="major"/>
      </rPr>
      <t>2명 이상</t>
    </r>
    <r>
      <rPr>
        <sz val="11"/>
        <rFont val="맑은 고딕"/>
        <family val="3"/>
        <charset val="129"/>
        <scheme val="major"/>
      </rPr>
      <t>. 다만, 관리자가 요청하는 경우로서 허가권자가 해체공사의 난이도, 해체할 부분 및 면적 등을 고려할 때 감리원을 2명 이상 배치할 필요가 없다고 인정하는 경우에는 1명을 배치할 수 있다.</t>
    </r>
    <phoneticPr fontId="2" type="noConversion"/>
  </si>
  <si>
    <t>(구)자연1호관 철거 공사 해체감리 용역</t>
    <phoneticPr fontId="6" type="noConversion"/>
  </si>
  <si>
    <t>식비</t>
    <phoneticPr fontId="2" type="noConversion"/>
  </si>
  <si>
    <t>숙박비</t>
    <phoneticPr fontId="2" type="noConversion"/>
  </si>
  <si>
    <t>x</t>
  </si>
  <si>
    <t>소계</t>
    <phoneticPr fontId="2" type="noConversion"/>
  </si>
  <si>
    <t>공무원 여비규정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</si>
</sst>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,##0&quot;원/일&quot;"/>
    <numFmt numFmtId="177" formatCode="0.000%"/>
    <numFmt numFmtId="178" formatCode="#,##0.0&quot;일&quot;"/>
    <numFmt numFmtId="179" formatCode="m&quot;/&quot;d;@"/>
    <numFmt numFmtId="180" formatCode="0.0_);[Red]\(0.0\)"/>
    <numFmt numFmtId="181" formatCode="0.00_);[Red]\(0.00\)"/>
    <numFmt numFmtId="182" formatCode="0.000"/>
    <numFmt numFmtId="183" formatCode="&quot;착수일로부터 &quot;##&quot;일&quot;"/>
    <numFmt numFmtId="184" formatCode="#,##0&quot;인/일&quot;"/>
    <numFmt numFmtId="185" formatCode="#,##0&quot;인&quot;"/>
    <numFmt numFmtId="186" formatCode="#,##0&quot;일&quot;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25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rgb="FF0070C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 style="hair">
        <color auto="1"/>
      </top>
      <bottom style="double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thin">
        <color indexed="64"/>
      </left>
      <right/>
      <top style="hair">
        <color auto="1"/>
      </top>
      <bottom style="double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177" fontId="0" fillId="0" borderId="2" xfId="2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4" xfId="1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179" fontId="8" fillId="0" borderId="0" xfId="0" applyNumberFormat="1" applyFont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182" fontId="11" fillId="0" borderId="0" xfId="0" applyNumberFormat="1" applyFont="1" applyAlignment="1">
      <alignment horizontal="right" vertical="center"/>
    </xf>
    <xf numFmtId="10" fontId="8" fillId="0" borderId="0" xfId="0" applyNumberFormat="1" applyFont="1" applyAlignment="1">
      <alignment horizontal="right" vertical="center"/>
    </xf>
    <xf numFmtId="0" fontId="16" fillId="0" borderId="15" xfId="0" applyFont="1" applyBorder="1">
      <alignment vertical="center"/>
    </xf>
    <xf numFmtId="0" fontId="11" fillId="0" borderId="0" xfId="0" applyFont="1">
      <alignment vertical="center"/>
    </xf>
    <xf numFmtId="10" fontId="17" fillId="0" borderId="0" xfId="0" applyNumberFormat="1" applyFont="1" applyAlignment="1">
      <alignment horizontal="center" vertical="center"/>
    </xf>
    <xf numFmtId="0" fontId="16" fillId="0" borderId="0" xfId="0" applyFont="1">
      <alignment vertical="center"/>
    </xf>
    <xf numFmtId="9" fontId="17" fillId="0" borderId="0" xfId="0" applyNumberFormat="1" applyFont="1" applyAlignment="1">
      <alignment horizontal="center" vertical="center"/>
    </xf>
    <xf numFmtId="0" fontId="16" fillId="0" borderId="0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80" fontId="15" fillId="7" borderId="28" xfId="0" applyNumberFormat="1" applyFont="1" applyFill="1" applyBorder="1" applyAlignment="1">
      <alignment horizontal="center" vertical="center" shrinkToFit="1"/>
    </xf>
    <xf numFmtId="180" fontId="15" fillId="7" borderId="29" xfId="0" applyNumberFormat="1" applyFont="1" applyFill="1" applyBorder="1" applyAlignment="1">
      <alignment horizontal="center" vertical="center" shrinkToFit="1"/>
    </xf>
    <xf numFmtId="180" fontId="15" fillId="7" borderId="30" xfId="0" applyNumberFormat="1" applyFont="1" applyFill="1" applyBorder="1" applyAlignment="1">
      <alignment horizontal="center" vertical="center" shrinkToFit="1"/>
    </xf>
    <xf numFmtId="180" fontId="11" fillId="7" borderId="4" xfId="0" applyNumberFormat="1" applyFont="1" applyFill="1" applyBorder="1" applyAlignment="1">
      <alignment horizontal="right" vertical="center"/>
    </xf>
    <xf numFmtId="10" fontId="8" fillId="7" borderId="31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180" fontId="13" fillId="6" borderId="34" xfId="0" applyNumberFormat="1" applyFont="1" applyFill="1" applyBorder="1" applyAlignment="1">
      <alignment horizontal="center" vertical="center" shrinkToFit="1"/>
    </xf>
    <xf numFmtId="180" fontId="13" fillId="0" borderId="34" xfId="0" applyNumberFormat="1" applyFont="1" applyBorder="1" applyAlignment="1">
      <alignment horizontal="center" vertical="center" shrinkToFit="1"/>
    </xf>
    <xf numFmtId="181" fontId="8" fillId="0" borderId="35" xfId="0" applyNumberFormat="1" applyFont="1" applyBorder="1" applyAlignment="1">
      <alignment horizontal="right" vertical="center"/>
    </xf>
    <xf numFmtId="182" fontId="14" fillId="0" borderId="36" xfId="0" applyNumberFormat="1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180" fontId="13" fillId="0" borderId="38" xfId="0" applyNumberFormat="1" applyFont="1" applyBorder="1" applyAlignment="1">
      <alignment horizontal="center" vertical="center" shrinkToFit="1"/>
    </xf>
    <xf numFmtId="180" fontId="13" fillId="0" borderId="39" xfId="0" applyNumberFormat="1" applyFont="1" applyBorder="1" applyAlignment="1">
      <alignment horizontal="center" vertical="center" shrinkToFit="1"/>
    </xf>
    <xf numFmtId="181" fontId="8" fillId="0" borderId="40" xfId="0" applyNumberFormat="1" applyFont="1" applyBorder="1" applyAlignment="1">
      <alignment horizontal="right" vertical="center"/>
    </xf>
    <xf numFmtId="182" fontId="14" fillId="0" borderId="41" xfId="0" applyNumberFormat="1" applyFont="1" applyBorder="1" applyAlignment="1">
      <alignment horizontal="center" vertical="center"/>
    </xf>
    <xf numFmtId="180" fontId="13" fillId="0" borderId="34" xfId="0" applyNumberFormat="1" applyFont="1" applyFill="1" applyBorder="1" applyAlignment="1">
      <alignment horizontal="center" vertical="center" shrinkToFit="1"/>
    </xf>
    <xf numFmtId="180" fontId="13" fillId="0" borderId="33" xfId="0" applyNumberFormat="1" applyFont="1" applyFill="1" applyBorder="1" applyAlignment="1">
      <alignment horizontal="center" vertical="center" shrinkToFit="1"/>
    </xf>
    <xf numFmtId="180" fontId="13" fillId="6" borderId="42" xfId="0" applyNumberFormat="1" applyFont="1" applyFill="1" applyBorder="1" applyAlignment="1">
      <alignment horizontal="center" vertical="center" shrinkToFit="1"/>
    </xf>
    <xf numFmtId="180" fontId="13" fillId="0" borderId="43" xfId="0" applyNumberFormat="1" applyFont="1" applyBorder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184" fontId="0" fillId="0" borderId="46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85" fontId="0" fillId="0" borderId="46" xfId="1" applyNumberFormat="1" applyFont="1" applyBorder="1" applyAlignment="1">
      <alignment horizontal="center" vertical="center"/>
    </xf>
    <xf numFmtId="186" fontId="0" fillId="0" borderId="46" xfId="2" applyNumberFormat="1" applyFont="1" applyBorder="1" applyAlignment="1">
      <alignment horizontal="center" vertical="center"/>
    </xf>
    <xf numFmtId="41" fontId="0" fillId="0" borderId="46" xfId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184" fontId="0" fillId="0" borderId="48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85" fontId="0" fillId="0" borderId="48" xfId="1" applyNumberFormat="1" applyFont="1" applyBorder="1" applyAlignment="1">
      <alignment horizontal="center" vertical="center"/>
    </xf>
    <xf numFmtId="186" fontId="0" fillId="0" borderId="48" xfId="2" applyNumberFormat="1" applyFont="1" applyBorder="1" applyAlignment="1">
      <alignment horizontal="center" vertical="center"/>
    </xf>
    <xf numFmtId="41" fontId="0" fillId="0" borderId="48" xfId="1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83" fontId="9" fillId="0" borderId="0" xfId="0" applyNumberFormat="1" applyFont="1" applyAlignment="1">
      <alignment horizontal="left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29249</xdr:colOff>
      <xdr:row>32</xdr:row>
      <xdr:rowOff>143831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F6AA493-6FEE-420F-AD94-2585C8C97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829849" cy="6849431"/>
        </a:xfrm>
        <a:prstGeom prst="rect">
          <a:avLst/>
        </a:prstGeom>
      </xdr:spPr>
    </xdr:pic>
    <xdr:clientData/>
  </xdr:twoCellAnchor>
  <xdr:twoCellAnchor>
    <xdr:from>
      <xdr:col>3</xdr:col>
      <xdr:colOff>438150</xdr:colOff>
      <xdr:row>12</xdr:row>
      <xdr:rowOff>66675</xdr:rowOff>
    </xdr:from>
    <xdr:to>
      <xdr:col>4</xdr:col>
      <xdr:colOff>400050</xdr:colOff>
      <xdr:row>13</xdr:row>
      <xdr:rowOff>171450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D8BB15E-E515-4DB7-BB0D-2D71C2CCA5CD}"/>
            </a:ext>
          </a:extLst>
        </xdr:cNvPr>
        <xdr:cNvSpPr/>
      </xdr:nvSpPr>
      <xdr:spPr>
        <a:xfrm>
          <a:off x="2495550" y="2581275"/>
          <a:ext cx="647700" cy="314325"/>
        </a:xfrm>
        <a:prstGeom prst="rect">
          <a:avLst/>
        </a:prstGeom>
        <a:noFill/>
        <a:ln w="508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447675</xdr:colOff>
      <xdr:row>16</xdr:row>
      <xdr:rowOff>104775</xdr:rowOff>
    </xdr:from>
    <xdr:to>
      <xdr:col>4</xdr:col>
      <xdr:colOff>409575</xdr:colOff>
      <xdr:row>18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4873E35-4107-4F2F-A14C-DD8971444645}"/>
            </a:ext>
          </a:extLst>
        </xdr:cNvPr>
        <xdr:cNvSpPr/>
      </xdr:nvSpPr>
      <xdr:spPr>
        <a:xfrm>
          <a:off x="2505075" y="3457575"/>
          <a:ext cx="647700" cy="314325"/>
        </a:xfrm>
        <a:prstGeom prst="rect">
          <a:avLst/>
        </a:prstGeom>
        <a:noFill/>
        <a:ln w="508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15</xdr:col>
      <xdr:colOff>476987</xdr:colOff>
      <xdr:row>30</xdr:row>
      <xdr:rowOff>172351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07B5FE3-3A1A-4734-A05E-DDDDAD860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277587" cy="6458851"/>
        </a:xfrm>
        <a:prstGeom prst="rect">
          <a:avLst/>
        </a:prstGeom>
      </xdr:spPr>
    </xdr:pic>
    <xdr:clientData/>
  </xdr:twoCellAnchor>
  <xdr:twoCellAnchor>
    <xdr:from>
      <xdr:col>9</xdr:col>
      <xdr:colOff>314325</xdr:colOff>
      <xdr:row>14</xdr:row>
      <xdr:rowOff>38100</xdr:rowOff>
    </xdr:from>
    <xdr:to>
      <xdr:col>10</xdr:col>
      <xdr:colOff>276225</xdr:colOff>
      <xdr:row>15</xdr:row>
      <xdr:rowOff>142875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61F6EE5-A60B-47D6-8791-A59B14489C7E}"/>
            </a:ext>
          </a:extLst>
        </xdr:cNvPr>
        <xdr:cNvSpPr/>
      </xdr:nvSpPr>
      <xdr:spPr>
        <a:xfrm>
          <a:off x="6486525" y="2971800"/>
          <a:ext cx="647700" cy="314325"/>
        </a:xfrm>
        <a:prstGeom prst="rect">
          <a:avLst/>
        </a:prstGeom>
        <a:noFill/>
        <a:ln w="508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7" sqref="H17"/>
    </sheetView>
  </sheetViews>
  <sheetFormatPr defaultRowHeight="16.5"/>
  <cols>
    <col min="1" max="1" width="14" customWidth="1"/>
    <col min="2" max="2" width="32.75" customWidth="1"/>
    <col min="3" max="3" width="11.625" customWidth="1"/>
    <col min="4" max="4" width="9" bestFit="1" customWidth="1"/>
    <col min="5" max="5" width="13.875" customWidth="1"/>
    <col min="6" max="6" width="2.875" bestFit="1" customWidth="1"/>
    <col min="7" max="7" width="9.5" bestFit="1" customWidth="1"/>
    <col min="8" max="8" width="14.125" customWidth="1"/>
    <col min="9" max="9" width="14.625" bestFit="1" customWidth="1"/>
  </cols>
  <sheetData>
    <row r="1" spans="1:9" ht="35.25" customHeight="1">
      <c r="A1" s="90" t="s">
        <v>24</v>
      </c>
      <c r="B1" s="90"/>
      <c r="C1" s="90"/>
      <c r="D1" s="90"/>
      <c r="E1" s="90"/>
      <c r="F1" s="90"/>
      <c r="G1" s="90"/>
      <c r="H1" s="90"/>
      <c r="I1" s="90"/>
    </row>
    <row r="2" spans="1:9" ht="21" customHeight="1" thickBot="1">
      <c r="A2" s="94" t="s">
        <v>25</v>
      </c>
      <c r="B2" s="94"/>
      <c r="C2" s="94"/>
      <c r="D2" s="94"/>
      <c r="E2" s="94"/>
      <c r="F2" s="94"/>
      <c r="G2" s="94"/>
      <c r="H2" s="94"/>
      <c r="I2" s="94"/>
    </row>
    <row r="3" spans="1:9" ht="29.25" customHeight="1">
      <c r="A3" s="97" t="s">
        <v>0</v>
      </c>
      <c r="B3" s="99" t="s">
        <v>1</v>
      </c>
      <c r="C3" s="82" t="s">
        <v>2</v>
      </c>
      <c r="D3" s="83"/>
      <c r="E3" s="83"/>
      <c r="F3" s="83"/>
      <c r="G3" s="84"/>
      <c r="H3" s="88" t="s">
        <v>3</v>
      </c>
      <c r="I3" s="101" t="s">
        <v>4</v>
      </c>
    </row>
    <row r="4" spans="1:9" ht="29.25" customHeight="1" thickBot="1">
      <c r="A4" s="98"/>
      <c r="B4" s="100"/>
      <c r="C4" s="85"/>
      <c r="D4" s="86"/>
      <c r="E4" s="86"/>
      <c r="F4" s="86"/>
      <c r="G4" s="87"/>
      <c r="H4" s="89"/>
      <c r="I4" s="102"/>
    </row>
    <row r="5" spans="1:9" ht="35.25" customHeight="1" thickTop="1">
      <c r="A5" s="81" t="s">
        <v>5</v>
      </c>
      <c r="B5" s="92" t="s">
        <v>12</v>
      </c>
      <c r="C5" s="92" t="s">
        <v>15</v>
      </c>
      <c r="D5" s="17" t="s">
        <v>17</v>
      </c>
      <c r="E5" s="11">
        <v>467217</v>
      </c>
      <c r="F5" s="8" t="s">
        <v>18</v>
      </c>
      <c r="G5" s="18">
        <f>배치계획서!AQ7</f>
        <v>4</v>
      </c>
      <c r="H5" s="9">
        <f>TRUNC(E5*G5,0)</f>
        <v>1868868</v>
      </c>
      <c r="I5" s="95" t="s">
        <v>23</v>
      </c>
    </row>
    <row r="6" spans="1:9" ht="35.25" customHeight="1">
      <c r="A6" s="91"/>
      <c r="B6" s="93"/>
      <c r="C6" s="93"/>
      <c r="D6" s="20" t="s">
        <v>22</v>
      </c>
      <c r="E6" s="11">
        <v>235459</v>
      </c>
      <c r="F6" s="1" t="s">
        <v>18</v>
      </c>
      <c r="G6" s="19">
        <f>배치계획서!AQ8</f>
        <v>76</v>
      </c>
      <c r="H6" s="2">
        <f>TRUNC(E6*G6,0)</f>
        <v>17894884</v>
      </c>
      <c r="I6" s="96"/>
    </row>
    <row r="7" spans="1:9" ht="35.25" customHeight="1">
      <c r="A7" s="91"/>
      <c r="B7" s="93"/>
      <c r="C7" s="1" t="s">
        <v>16</v>
      </c>
      <c r="D7" s="1"/>
      <c r="E7" s="1"/>
      <c r="F7" s="1"/>
      <c r="G7" s="1"/>
      <c r="H7" s="2">
        <f>SUM(H5:H6)</f>
        <v>19763752</v>
      </c>
      <c r="I7" s="15"/>
    </row>
    <row r="8" spans="1:9" ht="35.25" customHeight="1">
      <c r="A8" s="79" t="s">
        <v>6</v>
      </c>
      <c r="B8" s="65" t="s">
        <v>40</v>
      </c>
      <c r="C8" s="66">
        <v>25000</v>
      </c>
      <c r="D8" s="67" t="s">
        <v>42</v>
      </c>
      <c r="E8" s="68">
        <v>2</v>
      </c>
      <c r="F8" s="67" t="s">
        <v>42</v>
      </c>
      <c r="G8" s="69">
        <v>40</v>
      </c>
      <c r="H8" s="70">
        <f>C8*E8*G8</f>
        <v>2000000</v>
      </c>
      <c r="I8" s="71" t="s">
        <v>44</v>
      </c>
    </row>
    <row r="9" spans="1:9" ht="35.25" customHeight="1">
      <c r="A9" s="80"/>
      <c r="B9" s="72" t="s">
        <v>41</v>
      </c>
      <c r="C9" s="73">
        <v>70000</v>
      </c>
      <c r="D9" s="74" t="s">
        <v>42</v>
      </c>
      <c r="E9" s="75">
        <v>1</v>
      </c>
      <c r="F9" s="74" t="s">
        <v>42</v>
      </c>
      <c r="G9" s="76">
        <v>40</v>
      </c>
      <c r="H9" s="77">
        <f>C9*E9*G9</f>
        <v>2800000</v>
      </c>
      <c r="I9" s="78" t="s">
        <v>44</v>
      </c>
    </row>
    <row r="10" spans="1:9" ht="35.25" customHeight="1">
      <c r="A10" s="81"/>
      <c r="B10" s="4" t="s">
        <v>43</v>
      </c>
      <c r="C10" s="63"/>
      <c r="D10" s="63"/>
      <c r="E10" s="2"/>
      <c r="F10" s="63"/>
      <c r="G10" s="5"/>
      <c r="H10" s="2">
        <f>SUM(H8:H9)</f>
        <v>4800000</v>
      </c>
      <c r="I10" s="64"/>
    </row>
    <row r="11" spans="1:9" ht="35.25" customHeight="1">
      <c r="A11" s="3" t="s">
        <v>7</v>
      </c>
      <c r="B11" s="1" t="s">
        <v>13</v>
      </c>
      <c r="C11" s="1"/>
      <c r="D11" s="1"/>
      <c r="E11" s="2">
        <f>H7</f>
        <v>19763752</v>
      </c>
      <c r="F11" s="1" t="s">
        <v>18</v>
      </c>
      <c r="G11" s="5">
        <v>1.1000000000000001</v>
      </c>
      <c r="H11" s="2">
        <f>TRUNC(E11*G11,0)</f>
        <v>21740127</v>
      </c>
      <c r="I11" s="15"/>
    </row>
    <row r="12" spans="1:9" ht="35.25" customHeight="1">
      <c r="A12" s="3" t="s">
        <v>8</v>
      </c>
      <c r="B12" s="1" t="s">
        <v>14</v>
      </c>
      <c r="C12" s="1"/>
      <c r="D12" s="1"/>
      <c r="E12" s="2">
        <f>H7+H11</f>
        <v>41503879</v>
      </c>
      <c r="F12" s="1" t="s">
        <v>18</v>
      </c>
      <c r="G12" s="5">
        <v>0.20443</v>
      </c>
      <c r="H12" s="2">
        <f>TRUNC(E12*G12,0)</f>
        <v>8484637</v>
      </c>
      <c r="I12" s="15"/>
    </row>
    <row r="13" spans="1:9" ht="35.25" customHeight="1">
      <c r="A13" s="3" t="s">
        <v>9</v>
      </c>
      <c r="B13" s="1"/>
      <c r="C13" s="1"/>
      <c r="D13" s="1"/>
      <c r="E13" s="1"/>
      <c r="F13" s="1"/>
      <c r="G13" s="1"/>
      <c r="H13" s="6">
        <f>H7+H10+H11+H12</f>
        <v>54788516</v>
      </c>
      <c r="I13" s="15"/>
    </row>
    <row r="14" spans="1:9" ht="35.25" customHeight="1">
      <c r="A14" s="10" t="s">
        <v>19</v>
      </c>
      <c r="B14" s="1"/>
      <c r="C14" s="1"/>
      <c r="D14" s="1"/>
      <c r="E14" s="6">
        <f>H13</f>
        <v>54788516</v>
      </c>
      <c r="F14" s="1" t="s">
        <v>18</v>
      </c>
      <c r="G14" s="7">
        <v>5.6600000000000001E-3</v>
      </c>
      <c r="H14" s="6">
        <f>TRUNC(E14*G14,0)</f>
        <v>310103</v>
      </c>
      <c r="I14" s="15"/>
    </row>
    <row r="15" spans="1:9" ht="35.25" customHeight="1">
      <c r="A15" s="3" t="s">
        <v>10</v>
      </c>
      <c r="B15" s="1"/>
      <c r="C15" s="1"/>
      <c r="D15" s="1"/>
      <c r="E15" s="6">
        <f>H13+H14</f>
        <v>55098619</v>
      </c>
      <c r="F15" s="1" t="s">
        <v>18</v>
      </c>
      <c r="G15" s="5">
        <v>0.1</v>
      </c>
      <c r="H15" s="2">
        <f>TRUNC(E15*G15,0)</f>
        <v>5509861</v>
      </c>
      <c r="I15" s="15"/>
    </row>
    <row r="16" spans="1:9" ht="35.25" customHeight="1">
      <c r="A16" s="3" t="s">
        <v>11</v>
      </c>
      <c r="B16" s="1"/>
      <c r="C16" s="1"/>
      <c r="D16" s="1"/>
      <c r="E16" s="1"/>
      <c r="F16" s="1"/>
      <c r="G16" s="1"/>
      <c r="H16" s="6">
        <f>SUM(H13:H15)</f>
        <v>60608480</v>
      </c>
      <c r="I16" s="15"/>
    </row>
    <row r="17" spans="1:9" ht="39" customHeight="1">
      <c r="A17" s="12" t="s">
        <v>20</v>
      </c>
      <c r="B17" s="13"/>
      <c r="C17" s="13"/>
      <c r="D17" s="13"/>
      <c r="E17" s="13"/>
      <c r="F17" s="13"/>
      <c r="G17" s="13"/>
      <c r="H17" s="14">
        <f>TRUNC(H16,-3)</f>
        <v>60608000</v>
      </c>
      <c r="I17" s="16" t="s">
        <v>21</v>
      </c>
    </row>
  </sheetData>
  <mergeCells count="12">
    <mergeCell ref="A8:A10"/>
    <mergeCell ref="C3:G4"/>
    <mergeCell ref="H3:H4"/>
    <mergeCell ref="A1:I1"/>
    <mergeCell ref="A5:A7"/>
    <mergeCell ref="C5:C6"/>
    <mergeCell ref="B5:B7"/>
    <mergeCell ref="A2:I2"/>
    <mergeCell ref="I5:I6"/>
    <mergeCell ref="A3:A4"/>
    <mergeCell ref="B3:B4"/>
    <mergeCell ref="I3:I4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67B5-9593-41CF-8FE7-C53C7E884E3C}">
  <sheetPr>
    <pageSetUpPr fitToPage="1"/>
  </sheetPr>
  <dimension ref="B1:AS23"/>
  <sheetViews>
    <sheetView zoomScale="85" zoomScaleNormal="85" workbookViewId="0">
      <selection activeCell="E23" sqref="E23"/>
    </sheetView>
  </sheetViews>
  <sheetFormatPr defaultColWidth="8.75" defaultRowHeight="17.25"/>
  <cols>
    <col min="1" max="1" width="8.75" style="22"/>
    <col min="2" max="2" width="15.75" style="22" customWidth="1"/>
    <col min="3" max="42" width="3.625" style="22" customWidth="1"/>
    <col min="43" max="43" width="12.125" style="35" bestFit="1" customWidth="1"/>
    <col min="44" max="44" width="5.875" style="35" bestFit="1" customWidth="1"/>
    <col min="45" max="45" width="11" style="35" customWidth="1"/>
    <col min="46" max="16384" width="8.75" style="22"/>
  </cols>
  <sheetData>
    <row r="1" spans="2:45" ht="39">
      <c r="B1" s="106" t="s">
        <v>30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21"/>
    </row>
    <row r="2" spans="2:45" ht="39">
      <c r="B2" s="40" t="s">
        <v>26</v>
      </c>
      <c r="C2" s="24" t="s">
        <v>39</v>
      </c>
      <c r="D2" s="4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5"/>
      <c r="AS2" s="21"/>
    </row>
    <row r="3" spans="2:45" ht="24">
      <c r="B3" s="24" t="s">
        <v>27</v>
      </c>
      <c r="C3" s="103">
        <f>COUNTA(C6:AQ6)</f>
        <v>40</v>
      </c>
      <c r="D3" s="103"/>
      <c r="E3" s="103"/>
      <c r="F3" s="103"/>
      <c r="G3" s="103"/>
      <c r="H3" s="103"/>
      <c r="I3" s="103"/>
      <c r="J3" s="103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7"/>
      <c r="AS3" s="26"/>
    </row>
    <row r="4" spans="2:45" ht="18" thickBot="1"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2"/>
      <c r="AR4" s="22"/>
      <c r="AS4" s="23"/>
    </row>
    <row r="5" spans="2:45">
      <c r="B5" s="107" t="s">
        <v>28</v>
      </c>
      <c r="C5" s="109" t="s">
        <v>31</v>
      </c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10" t="s">
        <v>34</v>
      </c>
      <c r="AR5" s="104" t="s">
        <v>29</v>
      </c>
      <c r="AS5" s="23"/>
    </row>
    <row r="6" spans="2:45" ht="18" thickBot="1">
      <c r="B6" s="108"/>
      <c r="C6" s="30">
        <v>1</v>
      </c>
      <c r="D6" s="31">
        <v>2</v>
      </c>
      <c r="E6" s="31">
        <v>3</v>
      </c>
      <c r="F6" s="31">
        <v>4</v>
      </c>
      <c r="G6" s="31">
        <v>5</v>
      </c>
      <c r="H6" s="31">
        <v>6</v>
      </c>
      <c r="I6" s="31">
        <v>7</v>
      </c>
      <c r="J6" s="31">
        <v>8</v>
      </c>
      <c r="K6" s="31">
        <v>9</v>
      </c>
      <c r="L6" s="31">
        <v>10</v>
      </c>
      <c r="M6" s="31">
        <v>11</v>
      </c>
      <c r="N6" s="31">
        <v>12</v>
      </c>
      <c r="O6" s="31">
        <v>13</v>
      </c>
      <c r="P6" s="31">
        <v>14</v>
      </c>
      <c r="Q6" s="31">
        <v>15</v>
      </c>
      <c r="R6" s="31">
        <v>16</v>
      </c>
      <c r="S6" s="31">
        <v>17</v>
      </c>
      <c r="T6" s="31">
        <v>18</v>
      </c>
      <c r="U6" s="31">
        <v>19</v>
      </c>
      <c r="V6" s="31">
        <v>20</v>
      </c>
      <c r="W6" s="31">
        <v>21</v>
      </c>
      <c r="X6" s="31">
        <v>22</v>
      </c>
      <c r="Y6" s="31">
        <v>23</v>
      </c>
      <c r="Z6" s="31">
        <v>24</v>
      </c>
      <c r="AA6" s="31">
        <v>25</v>
      </c>
      <c r="AB6" s="31">
        <v>26</v>
      </c>
      <c r="AC6" s="31">
        <v>27</v>
      </c>
      <c r="AD6" s="31">
        <v>28</v>
      </c>
      <c r="AE6" s="31">
        <v>29</v>
      </c>
      <c r="AF6" s="31">
        <v>30</v>
      </c>
      <c r="AG6" s="31">
        <v>31</v>
      </c>
      <c r="AH6" s="31">
        <v>32</v>
      </c>
      <c r="AI6" s="31">
        <v>33</v>
      </c>
      <c r="AJ6" s="31">
        <v>34</v>
      </c>
      <c r="AK6" s="31">
        <v>35</v>
      </c>
      <c r="AL6" s="31">
        <v>36</v>
      </c>
      <c r="AM6" s="31">
        <v>37</v>
      </c>
      <c r="AN6" s="31">
        <v>38</v>
      </c>
      <c r="AO6" s="31">
        <v>39</v>
      </c>
      <c r="AP6" s="31">
        <v>40</v>
      </c>
      <c r="AQ6" s="111"/>
      <c r="AR6" s="105"/>
      <c r="AS6" s="23"/>
    </row>
    <row r="7" spans="2:45" ht="42.75" customHeight="1" thickTop="1">
      <c r="B7" s="48" t="s">
        <v>33</v>
      </c>
      <c r="C7" s="59"/>
      <c r="D7" s="58"/>
      <c r="E7" s="58"/>
      <c r="F7" s="58"/>
      <c r="G7" s="58"/>
      <c r="H7" s="58"/>
      <c r="I7" s="58"/>
      <c r="J7" s="58"/>
      <c r="K7" s="58"/>
      <c r="L7" s="49">
        <v>1</v>
      </c>
      <c r="M7" s="58"/>
      <c r="N7" s="58"/>
      <c r="O7" s="58"/>
      <c r="P7" s="58"/>
      <c r="Q7" s="58"/>
      <c r="R7" s="58"/>
      <c r="S7" s="58"/>
      <c r="T7" s="58"/>
      <c r="U7" s="58"/>
      <c r="V7" s="49">
        <v>1</v>
      </c>
      <c r="W7" s="58"/>
      <c r="X7" s="58"/>
      <c r="Y7" s="58"/>
      <c r="Z7" s="58"/>
      <c r="AA7" s="50"/>
      <c r="AB7" s="50"/>
      <c r="AC7" s="50"/>
      <c r="AD7" s="50"/>
      <c r="AE7" s="50"/>
      <c r="AF7" s="49">
        <v>1</v>
      </c>
      <c r="AG7" s="50"/>
      <c r="AH7" s="50"/>
      <c r="AI7" s="50"/>
      <c r="AJ7" s="50"/>
      <c r="AK7" s="50"/>
      <c r="AL7" s="50"/>
      <c r="AM7" s="50"/>
      <c r="AN7" s="50"/>
      <c r="AO7" s="50"/>
      <c r="AP7" s="60">
        <v>1</v>
      </c>
      <c r="AQ7" s="51">
        <f>SUM(C7:AP7)</f>
        <v>4</v>
      </c>
      <c r="AR7" s="52"/>
      <c r="AS7" s="32"/>
    </row>
    <row r="8" spans="2:45" ht="42.75" customHeight="1" thickBot="1">
      <c r="B8" s="53" t="s">
        <v>32</v>
      </c>
      <c r="C8" s="54">
        <v>2</v>
      </c>
      <c r="D8" s="55">
        <v>2</v>
      </c>
      <c r="E8" s="55">
        <v>2</v>
      </c>
      <c r="F8" s="55">
        <v>2</v>
      </c>
      <c r="G8" s="55">
        <v>2</v>
      </c>
      <c r="H8" s="55">
        <v>2</v>
      </c>
      <c r="I8" s="55">
        <v>2</v>
      </c>
      <c r="J8" s="55">
        <v>2</v>
      </c>
      <c r="K8" s="55">
        <v>2</v>
      </c>
      <c r="L8" s="55">
        <v>1</v>
      </c>
      <c r="M8" s="55">
        <v>2</v>
      </c>
      <c r="N8" s="55">
        <v>2</v>
      </c>
      <c r="O8" s="55">
        <v>2</v>
      </c>
      <c r="P8" s="55">
        <v>2</v>
      </c>
      <c r="Q8" s="55">
        <v>2</v>
      </c>
      <c r="R8" s="55">
        <v>2</v>
      </c>
      <c r="S8" s="55">
        <v>2</v>
      </c>
      <c r="T8" s="55">
        <v>2</v>
      </c>
      <c r="U8" s="55">
        <v>2</v>
      </c>
      <c r="V8" s="55">
        <v>1</v>
      </c>
      <c r="W8" s="55">
        <v>2</v>
      </c>
      <c r="X8" s="55">
        <v>2</v>
      </c>
      <c r="Y8" s="55">
        <v>2</v>
      </c>
      <c r="Z8" s="55">
        <v>2</v>
      </c>
      <c r="AA8" s="55">
        <v>2</v>
      </c>
      <c r="AB8" s="55">
        <v>2</v>
      </c>
      <c r="AC8" s="55">
        <v>2</v>
      </c>
      <c r="AD8" s="55">
        <v>2</v>
      </c>
      <c r="AE8" s="55">
        <v>2</v>
      </c>
      <c r="AF8" s="55">
        <v>1</v>
      </c>
      <c r="AG8" s="55">
        <v>2</v>
      </c>
      <c r="AH8" s="55">
        <v>2</v>
      </c>
      <c r="AI8" s="55">
        <v>2</v>
      </c>
      <c r="AJ8" s="55">
        <v>2</v>
      </c>
      <c r="AK8" s="55">
        <v>2</v>
      </c>
      <c r="AL8" s="55">
        <v>2</v>
      </c>
      <c r="AM8" s="55">
        <v>2</v>
      </c>
      <c r="AN8" s="55">
        <v>2</v>
      </c>
      <c r="AO8" s="55">
        <v>2</v>
      </c>
      <c r="AP8" s="61">
        <v>1</v>
      </c>
      <c r="AQ8" s="56">
        <f>SUM(C8:AP8)</f>
        <v>76</v>
      </c>
      <c r="AR8" s="57"/>
      <c r="AS8" s="32"/>
    </row>
    <row r="9" spans="2:45" ht="42.75" customHeight="1" thickTop="1" thickBot="1">
      <c r="B9" s="47" t="s">
        <v>16</v>
      </c>
      <c r="C9" s="42"/>
      <c r="D9" s="43"/>
      <c r="E9" s="43"/>
      <c r="F9" s="43"/>
      <c r="G9" s="43"/>
      <c r="H9" s="43"/>
      <c r="I9" s="43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5">
        <f>SUM(AQ7:AQ8)</f>
        <v>80</v>
      </c>
      <c r="AR9" s="46"/>
      <c r="AS9" s="33"/>
    </row>
    <row r="10" spans="2:45">
      <c r="B10" s="34" t="s">
        <v>35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S10" s="36"/>
    </row>
    <row r="11" spans="2:45">
      <c r="B11" s="39" t="s">
        <v>36</v>
      </c>
      <c r="AS11" s="38"/>
    </row>
    <row r="12" spans="2:45">
      <c r="B12" s="62" t="s">
        <v>37</v>
      </c>
      <c r="AS12" s="38"/>
    </row>
    <row r="13" spans="2:45">
      <c r="B13" s="37" t="s">
        <v>38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S13" s="38"/>
    </row>
    <row r="14" spans="2:45">
      <c r="AQ14" s="22"/>
      <c r="AR14" s="22"/>
      <c r="AS14" s="22"/>
    </row>
    <row r="15" spans="2:45">
      <c r="AQ15" s="22"/>
      <c r="AR15" s="22"/>
      <c r="AS15" s="22"/>
    </row>
    <row r="16" spans="2:45">
      <c r="AQ16" s="22"/>
      <c r="AR16" s="22"/>
      <c r="AS16" s="22"/>
    </row>
    <row r="17" s="22" customFormat="1"/>
    <row r="18" s="22" customFormat="1"/>
    <row r="19" s="22" customFormat="1"/>
    <row r="20" s="22" customFormat="1"/>
    <row r="21" s="22" customFormat="1"/>
    <row r="22" s="22" customFormat="1"/>
    <row r="23" s="22" customFormat="1"/>
  </sheetData>
  <mergeCells count="6">
    <mergeCell ref="C3:J3"/>
    <mergeCell ref="AR5:AR6"/>
    <mergeCell ref="B1:AR1"/>
    <mergeCell ref="B5:B6"/>
    <mergeCell ref="C5:AP5"/>
    <mergeCell ref="AQ5:AQ6"/>
  </mergeCells>
  <phoneticPr fontId="2" type="noConversion"/>
  <conditionalFormatting sqref="D8:AP8 C7:AP7">
    <cfRule type="cellIs" dxfId="1" priority="2" operator="greaterThan">
      <formula>0.01</formula>
    </cfRule>
  </conditionalFormatting>
  <conditionalFormatting sqref="C8">
    <cfRule type="cellIs" dxfId="0" priority="1" operator="greaterThan">
      <formula>0.01</formula>
    </cfRule>
  </conditionalFormatting>
  <pageMargins left="0.7" right="0.7" top="0.75" bottom="0.75" header="0.3" footer="0.3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F56BF-BFCA-4C50-B564-895E66A4C7AF}">
  <dimension ref="A1"/>
  <sheetViews>
    <sheetView workbookViewId="0">
      <selection activeCell="S14" sqref="S14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설계예산서</vt:lpstr>
      <vt:lpstr>배치계획서</vt:lpstr>
      <vt:lpstr>노임단가, 공제요율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2026-06-30T00:05:12Z</cp:lastPrinted>
  <dcterms:created xsi:type="dcterms:W3CDTF">2024-04-26T05:03:25Z</dcterms:created>
  <dcterms:modified xsi:type="dcterms:W3CDTF">2026-06-30T00:12:16Z</dcterms:modified>
</cp:coreProperties>
</file>