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\00.외주프로젝트\01.외주프로젝트\2026\(2026_81B) 청운대학교 은천관_데니스웍스\02.발신자료\"/>
    </mc:Choice>
  </mc:AlternateContent>
  <bookViews>
    <workbookView xWindow="1005" yWindow="1005" windowWidth="15000" windowHeight="10005"/>
  </bookViews>
  <sheets>
    <sheet name="원가계산서" sheetId="1" r:id="rId1"/>
    <sheet name="공종별집계표" sheetId="2" r:id="rId2"/>
    <sheet name="공종별내역서" sheetId="3" r:id="rId3"/>
    <sheet name="공사설정" sheetId="10" state="hidden" r:id="rId4"/>
  </sheets>
  <definedNames>
    <definedName name="_xlnm.Print_Area" localSheetId="2">공종별내역서!$A$1:$AW$238</definedName>
    <definedName name="_xlnm.Print_Area" localSheetId="1">공종별집계표!$A$1:$N$28</definedName>
    <definedName name="_xlnm.Print_Area" localSheetId="0">원가계산서!$A$1:$H$33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62913"/>
</workbook>
</file>

<file path=xl/calcChain.xml><?xml version="1.0" encoding="utf-8"?>
<calcChain xmlns="http://schemas.openxmlformats.org/spreadsheetml/2006/main">
  <c r="F146" i="3" l="1"/>
  <c r="F160" i="3" s="1"/>
  <c r="F108" i="3"/>
  <c r="J160" i="3"/>
  <c r="H160" i="3"/>
  <c r="BC146" i="3"/>
  <c r="BB146" i="3"/>
  <c r="BA146" i="3"/>
  <c r="AY146" i="3"/>
  <c r="K146" i="3"/>
  <c r="J146" i="3"/>
  <c r="H146" i="3"/>
  <c r="L146" i="3" l="1"/>
  <c r="BC238" i="3" l="1"/>
  <c r="BB238" i="3"/>
  <c r="BA238" i="3"/>
  <c r="BC237" i="3"/>
  <c r="BB237" i="3"/>
  <c r="BA237" i="3"/>
  <c r="BC236" i="3"/>
  <c r="BB236" i="3"/>
  <c r="BA236" i="3"/>
  <c r="BC235" i="3"/>
  <c r="BB235" i="3"/>
  <c r="BA235" i="3"/>
  <c r="BC234" i="3"/>
  <c r="BB234" i="3"/>
  <c r="BA234" i="3"/>
  <c r="BC233" i="3"/>
  <c r="BB233" i="3"/>
  <c r="BA233" i="3"/>
  <c r="BC232" i="3"/>
  <c r="BB232" i="3"/>
  <c r="BA232" i="3"/>
  <c r="BC231" i="3"/>
  <c r="BB231" i="3"/>
  <c r="BA231" i="3"/>
  <c r="BC230" i="3"/>
  <c r="BB230" i="3"/>
  <c r="BA230" i="3"/>
  <c r="BC229" i="3"/>
  <c r="BB229" i="3"/>
  <c r="BA229" i="3"/>
  <c r="BC228" i="3"/>
  <c r="BB228" i="3"/>
  <c r="BA228" i="3"/>
  <c r="BC227" i="3"/>
  <c r="BB227" i="3"/>
  <c r="BA227" i="3"/>
  <c r="BC226" i="3"/>
  <c r="BB226" i="3"/>
  <c r="BA226" i="3"/>
  <c r="BC225" i="3"/>
  <c r="BB225" i="3"/>
  <c r="BA225" i="3"/>
  <c r="BC224" i="3"/>
  <c r="BB224" i="3"/>
  <c r="BA224" i="3"/>
  <c r="BC223" i="3"/>
  <c r="BB223" i="3"/>
  <c r="BA223" i="3"/>
  <c r="BC222" i="3"/>
  <c r="BB222" i="3"/>
  <c r="BA222" i="3"/>
  <c r="BC221" i="3"/>
  <c r="BB221" i="3"/>
  <c r="BA221" i="3"/>
  <c r="BC220" i="3"/>
  <c r="BB220" i="3"/>
  <c r="BA220" i="3"/>
  <c r="BC219" i="3"/>
  <c r="BB219" i="3"/>
  <c r="BA219" i="3"/>
  <c r="BC218" i="3"/>
  <c r="BB218" i="3"/>
  <c r="BA218" i="3"/>
  <c r="BC217" i="3"/>
  <c r="BB217" i="3"/>
  <c r="BA217" i="3"/>
  <c r="BC216" i="3"/>
  <c r="BB216" i="3"/>
  <c r="BA216" i="3"/>
  <c r="BC212" i="3"/>
  <c r="BB212" i="3"/>
  <c r="BA212" i="3"/>
  <c r="BC211" i="3"/>
  <c r="BB211" i="3"/>
  <c r="BA211" i="3"/>
  <c r="BC210" i="3"/>
  <c r="BB210" i="3"/>
  <c r="BA210" i="3"/>
  <c r="BC209" i="3"/>
  <c r="BB209" i="3"/>
  <c r="BA209" i="3"/>
  <c r="BC208" i="3"/>
  <c r="BB208" i="3"/>
  <c r="BA208" i="3"/>
  <c r="BC207" i="3"/>
  <c r="BB207" i="3"/>
  <c r="BA207" i="3"/>
  <c r="BC206" i="3"/>
  <c r="BB206" i="3"/>
  <c r="BA206" i="3"/>
  <c r="BC205" i="3"/>
  <c r="BB205" i="3"/>
  <c r="BA205" i="3"/>
  <c r="BC204" i="3"/>
  <c r="BB204" i="3"/>
  <c r="BA204" i="3"/>
  <c r="BC203" i="3"/>
  <c r="BB203" i="3"/>
  <c r="BA203" i="3"/>
  <c r="BC202" i="3"/>
  <c r="BB202" i="3"/>
  <c r="BA202" i="3"/>
  <c r="BC201" i="3"/>
  <c r="BB201" i="3"/>
  <c r="BA201" i="3"/>
  <c r="BC200" i="3"/>
  <c r="BB200" i="3"/>
  <c r="BA200" i="3"/>
  <c r="BC199" i="3"/>
  <c r="BB199" i="3"/>
  <c r="BA199" i="3"/>
  <c r="BC198" i="3"/>
  <c r="BB198" i="3"/>
  <c r="BA198" i="3"/>
  <c r="BC197" i="3"/>
  <c r="BB197" i="3"/>
  <c r="BA197" i="3"/>
  <c r="BC196" i="3"/>
  <c r="BB196" i="3"/>
  <c r="BA196" i="3"/>
  <c r="BC195" i="3"/>
  <c r="BB195" i="3"/>
  <c r="BA195" i="3"/>
  <c r="BC194" i="3"/>
  <c r="BB194" i="3"/>
  <c r="BA194" i="3"/>
  <c r="BC193" i="3"/>
  <c r="BB193" i="3"/>
  <c r="BA193" i="3"/>
  <c r="BC192" i="3"/>
  <c r="BB192" i="3"/>
  <c r="BA192" i="3"/>
  <c r="BC191" i="3"/>
  <c r="BB191" i="3"/>
  <c r="BA191" i="3"/>
  <c r="BC186" i="3"/>
  <c r="BB186" i="3"/>
  <c r="BA186" i="3"/>
  <c r="BC185" i="3"/>
  <c r="BB185" i="3"/>
  <c r="BA185" i="3"/>
  <c r="BC184" i="3"/>
  <c r="BB184" i="3"/>
  <c r="BA184" i="3"/>
  <c r="BC183" i="3"/>
  <c r="BB183" i="3"/>
  <c r="BA183" i="3"/>
  <c r="BC182" i="3"/>
  <c r="BB182" i="3"/>
  <c r="BA182" i="3"/>
  <c r="BC181" i="3"/>
  <c r="BB181" i="3"/>
  <c r="BA181" i="3"/>
  <c r="BC180" i="3"/>
  <c r="BB180" i="3"/>
  <c r="BA180" i="3"/>
  <c r="BC179" i="3"/>
  <c r="BB179" i="3"/>
  <c r="BA179" i="3"/>
  <c r="BC178" i="3"/>
  <c r="BB178" i="3"/>
  <c r="BA178" i="3"/>
  <c r="BC177" i="3"/>
  <c r="BB177" i="3"/>
  <c r="BA177" i="3"/>
  <c r="BC176" i="3"/>
  <c r="BB176" i="3"/>
  <c r="BA176" i="3"/>
  <c r="BC175" i="3"/>
  <c r="BB175" i="3"/>
  <c r="BA175" i="3"/>
  <c r="BC174" i="3"/>
  <c r="BB174" i="3"/>
  <c r="BA174" i="3"/>
  <c r="BC173" i="3"/>
  <c r="BB173" i="3"/>
  <c r="BA173" i="3"/>
  <c r="BC172" i="3"/>
  <c r="BB172" i="3"/>
  <c r="BA172" i="3"/>
  <c r="BC171" i="3"/>
  <c r="BB171" i="3"/>
  <c r="BA171" i="3"/>
  <c r="BC170" i="3"/>
  <c r="BB170" i="3"/>
  <c r="BA170" i="3"/>
  <c r="BC169" i="3"/>
  <c r="BB169" i="3"/>
  <c r="BA169" i="3"/>
  <c r="BC168" i="3"/>
  <c r="BB168" i="3"/>
  <c r="BA168" i="3"/>
  <c r="BC167" i="3"/>
  <c r="BB167" i="3"/>
  <c r="BA167" i="3"/>
  <c r="BC159" i="3"/>
  <c r="BB159" i="3"/>
  <c r="BA159" i="3"/>
  <c r="BC158" i="3"/>
  <c r="BB158" i="3"/>
  <c r="BA158" i="3"/>
  <c r="BC157" i="3"/>
  <c r="BB157" i="3"/>
  <c r="BA157" i="3"/>
  <c r="BC156" i="3"/>
  <c r="BB156" i="3"/>
  <c r="BA156" i="3"/>
  <c r="BC147" i="3"/>
  <c r="BB147" i="3"/>
  <c r="BA147" i="3"/>
  <c r="BC142" i="3"/>
  <c r="BB142" i="3"/>
  <c r="BA142" i="3"/>
  <c r="BC137" i="3"/>
  <c r="BB137" i="3"/>
  <c r="BA137" i="3"/>
  <c r="BC131" i="3"/>
  <c r="BB131" i="3"/>
  <c r="BA131" i="3"/>
  <c r="BC123" i="3"/>
  <c r="BB123" i="3"/>
  <c r="BA123" i="3"/>
  <c r="BC116" i="3"/>
  <c r="BB116" i="3"/>
  <c r="BA116" i="3"/>
  <c r="BC110" i="3"/>
  <c r="BB110" i="3"/>
  <c r="BA110" i="3"/>
  <c r="BC107" i="3"/>
  <c r="BB107" i="3"/>
  <c r="BA107" i="3"/>
  <c r="BC106" i="3"/>
  <c r="BB106" i="3"/>
  <c r="BA106" i="3"/>
  <c r="BC105" i="3"/>
  <c r="BB105" i="3"/>
  <c r="BA105" i="3"/>
  <c r="BC104" i="3"/>
  <c r="BB104" i="3"/>
  <c r="BA104" i="3"/>
  <c r="BC103" i="3"/>
  <c r="BB103" i="3"/>
  <c r="BA103" i="3"/>
  <c r="BC102" i="3"/>
  <c r="BB102" i="3"/>
  <c r="BA102" i="3"/>
  <c r="BC101" i="3"/>
  <c r="BB101" i="3"/>
  <c r="BA101" i="3"/>
  <c r="BC100" i="3"/>
  <c r="BB100" i="3"/>
  <c r="BA100" i="3"/>
  <c r="BC99" i="3"/>
  <c r="BB99" i="3"/>
  <c r="BA99" i="3"/>
  <c r="BC98" i="3"/>
  <c r="BB98" i="3"/>
  <c r="BA98" i="3"/>
  <c r="BC97" i="3"/>
  <c r="BB97" i="3"/>
  <c r="BA97" i="3"/>
  <c r="BC96" i="3"/>
  <c r="BB96" i="3"/>
  <c r="BA96" i="3"/>
  <c r="BC95" i="3"/>
  <c r="BB95" i="3"/>
  <c r="BA95" i="3"/>
  <c r="BC94" i="3"/>
  <c r="BB94" i="3"/>
  <c r="BA94" i="3"/>
  <c r="BC82" i="3"/>
  <c r="BB82" i="3"/>
  <c r="BA82" i="3"/>
  <c r="BC81" i="3"/>
  <c r="BB81" i="3"/>
  <c r="BA81" i="3"/>
  <c r="BC80" i="3"/>
  <c r="BB80" i="3"/>
  <c r="BA80" i="3"/>
  <c r="BC79" i="3"/>
  <c r="BB79" i="3"/>
  <c r="BA79" i="3"/>
  <c r="BC78" i="3"/>
  <c r="BB78" i="3"/>
  <c r="BA78" i="3"/>
  <c r="BC77" i="3"/>
  <c r="BB77" i="3"/>
  <c r="BA77" i="3"/>
  <c r="BC76" i="3"/>
  <c r="BB76" i="3"/>
  <c r="BA76" i="3"/>
  <c r="BC75" i="3"/>
  <c r="BB75" i="3"/>
  <c r="BA75" i="3"/>
  <c r="BC74" i="3"/>
  <c r="BB74" i="3"/>
  <c r="BA74" i="3"/>
  <c r="BC73" i="3"/>
  <c r="BB73" i="3"/>
  <c r="BA73" i="3"/>
  <c r="BC72" i="3"/>
  <c r="BB72" i="3"/>
  <c r="BA72" i="3"/>
  <c r="BC71" i="3"/>
  <c r="BB71" i="3"/>
  <c r="BA71" i="3"/>
  <c r="BC70" i="3"/>
  <c r="BB70" i="3"/>
  <c r="BA70" i="3"/>
  <c r="BC69" i="3"/>
  <c r="BB69" i="3"/>
  <c r="BA69" i="3"/>
  <c r="BC56" i="3"/>
  <c r="BB56" i="3"/>
  <c r="BA56" i="3"/>
  <c r="BC55" i="3"/>
  <c r="BB55" i="3"/>
  <c r="BA55" i="3"/>
  <c r="BC54" i="3"/>
  <c r="BB54" i="3"/>
  <c r="BA54" i="3"/>
  <c r="BC53" i="3"/>
  <c r="BB53" i="3"/>
  <c r="BA53" i="3"/>
  <c r="BC52" i="3"/>
  <c r="BB52" i="3"/>
  <c r="BA52" i="3"/>
  <c r="BC51" i="3"/>
  <c r="BB51" i="3"/>
  <c r="BA51" i="3"/>
  <c r="BC50" i="3"/>
  <c r="BB50" i="3"/>
  <c r="BA50" i="3"/>
  <c r="BC49" i="3"/>
  <c r="BB49" i="3"/>
  <c r="BA49" i="3"/>
  <c r="BC48" i="3"/>
  <c r="BB48" i="3"/>
  <c r="BA48" i="3"/>
  <c r="BC47" i="3"/>
  <c r="BB47" i="3"/>
  <c r="BA47" i="3"/>
  <c r="BC46" i="3"/>
  <c r="BB46" i="3"/>
  <c r="BA46" i="3"/>
  <c r="BC45" i="3"/>
  <c r="BB45" i="3"/>
  <c r="BA45" i="3"/>
  <c r="BC44" i="3"/>
  <c r="BB44" i="3"/>
  <c r="BA44" i="3"/>
  <c r="BC43" i="3"/>
  <c r="BB43" i="3"/>
  <c r="BA43" i="3"/>
  <c r="BC42" i="3"/>
  <c r="BB42" i="3"/>
  <c r="BA42" i="3"/>
  <c r="BC41" i="3"/>
  <c r="BB41" i="3"/>
  <c r="BA41" i="3"/>
  <c r="BC40" i="3"/>
  <c r="BB40" i="3"/>
  <c r="BA40" i="3"/>
  <c r="BC39" i="3"/>
  <c r="BB39" i="3"/>
  <c r="BA39" i="3"/>
  <c r="BC38" i="3"/>
  <c r="BB38" i="3"/>
  <c r="BA38" i="3"/>
  <c r="BC37" i="3"/>
  <c r="BB37" i="3"/>
  <c r="BA37" i="3"/>
  <c r="BC36" i="3"/>
  <c r="BB36" i="3"/>
  <c r="BA36" i="3"/>
  <c r="BC29" i="3"/>
  <c r="BB29" i="3"/>
  <c r="BA29" i="3"/>
  <c r="BC28" i="3"/>
  <c r="BB28" i="3"/>
  <c r="BA28" i="3"/>
  <c r="BC27" i="3"/>
  <c r="BB27" i="3"/>
  <c r="BA27" i="3"/>
  <c r="BC26" i="3"/>
  <c r="BB26" i="3"/>
  <c r="BA26" i="3"/>
  <c r="BC25" i="3"/>
  <c r="BB25" i="3"/>
  <c r="BA25" i="3"/>
  <c r="BC24" i="3"/>
  <c r="BB24" i="3"/>
  <c r="BA24" i="3"/>
  <c r="BC23" i="3"/>
  <c r="BB23" i="3"/>
  <c r="BA23" i="3"/>
  <c r="BC22" i="3"/>
  <c r="BB22" i="3"/>
  <c r="BA22" i="3"/>
  <c r="BC21" i="3"/>
  <c r="BB21" i="3"/>
  <c r="BA21" i="3"/>
  <c r="BC20" i="3"/>
  <c r="BB20" i="3"/>
  <c r="BA20" i="3"/>
  <c r="BC19" i="3"/>
  <c r="BB19" i="3"/>
  <c r="BA19" i="3"/>
  <c r="BC18" i="3"/>
  <c r="BB18" i="3"/>
  <c r="BA18" i="3"/>
  <c r="BC17" i="3"/>
  <c r="BB17" i="3"/>
  <c r="BA17" i="3"/>
  <c r="BC16" i="3"/>
  <c r="BB16" i="3"/>
  <c r="BA16" i="3"/>
  <c r="BC15" i="3"/>
  <c r="BB15" i="3"/>
  <c r="BA15" i="3"/>
  <c r="BC14" i="3"/>
  <c r="BB14" i="3"/>
  <c r="BA14" i="3"/>
  <c r="BC13" i="3"/>
  <c r="BB13" i="3"/>
  <c r="BA13" i="3"/>
  <c r="BC12" i="3"/>
  <c r="BB12" i="3"/>
  <c r="BA12" i="3"/>
  <c r="BC11" i="3"/>
  <c r="BB11" i="3"/>
  <c r="BA11" i="3"/>
  <c r="H214" i="3" l="1"/>
  <c r="K237" i="3"/>
  <c r="J237" i="3"/>
  <c r="H237" i="3"/>
  <c r="F237" i="3"/>
  <c r="K236" i="3"/>
  <c r="J236" i="3"/>
  <c r="H236" i="3"/>
  <c r="F236" i="3"/>
  <c r="K235" i="3"/>
  <c r="J235" i="3"/>
  <c r="H235" i="3"/>
  <c r="F235" i="3"/>
  <c r="K234" i="3"/>
  <c r="J234" i="3"/>
  <c r="H234" i="3"/>
  <c r="F234" i="3"/>
  <c r="K233" i="3"/>
  <c r="J233" i="3"/>
  <c r="H233" i="3"/>
  <c r="F233" i="3"/>
  <c r="K232" i="3"/>
  <c r="J232" i="3"/>
  <c r="H232" i="3"/>
  <c r="F232" i="3"/>
  <c r="L232" i="3" s="1"/>
  <c r="K231" i="3"/>
  <c r="J231" i="3"/>
  <c r="H231" i="3"/>
  <c r="F231" i="3"/>
  <c r="K230" i="3"/>
  <c r="J230" i="3"/>
  <c r="H230" i="3"/>
  <c r="F230" i="3"/>
  <c r="K229" i="3"/>
  <c r="J229" i="3"/>
  <c r="H229" i="3"/>
  <c r="F229" i="3"/>
  <c r="K228" i="3"/>
  <c r="J228" i="3"/>
  <c r="H228" i="3"/>
  <c r="F228" i="3"/>
  <c r="K227" i="3"/>
  <c r="J227" i="3"/>
  <c r="H227" i="3"/>
  <c r="F227" i="3"/>
  <c r="K226" i="3"/>
  <c r="J226" i="3"/>
  <c r="H226" i="3"/>
  <c r="F226" i="3"/>
  <c r="K225" i="3"/>
  <c r="J225" i="3"/>
  <c r="H225" i="3"/>
  <c r="F225" i="3"/>
  <c r="K224" i="3"/>
  <c r="J224" i="3"/>
  <c r="H224" i="3"/>
  <c r="F224" i="3"/>
  <c r="K223" i="3"/>
  <c r="J223" i="3"/>
  <c r="H223" i="3"/>
  <c r="F223" i="3"/>
  <c r="K222" i="3"/>
  <c r="J222" i="3"/>
  <c r="H222" i="3"/>
  <c r="F222" i="3"/>
  <c r="K221" i="3"/>
  <c r="J221" i="3"/>
  <c r="H221" i="3"/>
  <c r="F221" i="3"/>
  <c r="K220" i="3"/>
  <c r="J220" i="3"/>
  <c r="H220" i="3"/>
  <c r="F220" i="3"/>
  <c r="K219" i="3"/>
  <c r="J219" i="3"/>
  <c r="H219" i="3"/>
  <c r="F219" i="3"/>
  <c r="K218" i="3"/>
  <c r="J218" i="3"/>
  <c r="H218" i="3"/>
  <c r="F218" i="3"/>
  <c r="K217" i="3"/>
  <c r="J217" i="3"/>
  <c r="H217" i="3"/>
  <c r="F217" i="3"/>
  <c r="K216" i="3"/>
  <c r="J216" i="3"/>
  <c r="H216" i="3"/>
  <c r="F216" i="3"/>
  <c r="AY215" i="3"/>
  <c r="J215" i="3"/>
  <c r="H215" i="3"/>
  <c r="H238" i="3" s="1"/>
  <c r="G13" i="2" s="1"/>
  <c r="H13" i="2" s="1"/>
  <c r="AY214" i="3"/>
  <c r="J214" i="3"/>
  <c r="K214" i="3"/>
  <c r="K211" i="3"/>
  <c r="J211" i="3"/>
  <c r="H211" i="3"/>
  <c r="F211" i="3"/>
  <c r="K210" i="3"/>
  <c r="J210" i="3"/>
  <c r="H210" i="3"/>
  <c r="F210" i="3"/>
  <c r="K209" i="3"/>
  <c r="J209" i="3"/>
  <c r="H209" i="3"/>
  <c r="F209" i="3"/>
  <c r="L209" i="3" s="1"/>
  <c r="K208" i="3"/>
  <c r="J208" i="3"/>
  <c r="H208" i="3"/>
  <c r="F208" i="3"/>
  <c r="K207" i="3"/>
  <c r="J207" i="3"/>
  <c r="H207" i="3"/>
  <c r="F207" i="3"/>
  <c r="K206" i="3"/>
  <c r="J206" i="3"/>
  <c r="H206" i="3"/>
  <c r="F206" i="3"/>
  <c r="K205" i="3"/>
  <c r="J205" i="3"/>
  <c r="H205" i="3"/>
  <c r="F205" i="3"/>
  <c r="K204" i="3"/>
  <c r="J204" i="3"/>
  <c r="H204" i="3"/>
  <c r="F204" i="3"/>
  <c r="K203" i="3"/>
  <c r="J203" i="3"/>
  <c r="H203" i="3"/>
  <c r="F203" i="3"/>
  <c r="K202" i="3"/>
  <c r="J202" i="3"/>
  <c r="H202" i="3"/>
  <c r="F202" i="3"/>
  <c r="K201" i="3"/>
  <c r="J201" i="3"/>
  <c r="H201" i="3"/>
  <c r="F201" i="3"/>
  <c r="K200" i="3"/>
  <c r="J200" i="3"/>
  <c r="H200" i="3"/>
  <c r="F200" i="3"/>
  <c r="K199" i="3"/>
  <c r="J199" i="3"/>
  <c r="H199" i="3"/>
  <c r="F199" i="3"/>
  <c r="L199" i="3" s="1"/>
  <c r="K198" i="3"/>
  <c r="J198" i="3"/>
  <c r="H198" i="3"/>
  <c r="F198" i="3"/>
  <c r="L198" i="3" s="1"/>
  <c r="K197" i="3"/>
  <c r="J197" i="3"/>
  <c r="H197" i="3"/>
  <c r="F197" i="3"/>
  <c r="K196" i="3"/>
  <c r="J196" i="3"/>
  <c r="H196" i="3"/>
  <c r="F196" i="3"/>
  <c r="K195" i="3"/>
  <c r="J195" i="3"/>
  <c r="H195" i="3"/>
  <c r="F195" i="3"/>
  <c r="K194" i="3"/>
  <c r="J194" i="3"/>
  <c r="H194" i="3"/>
  <c r="F194" i="3"/>
  <c r="L194" i="3" s="1"/>
  <c r="K193" i="3"/>
  <c r="J193" i="3"/>
  <c r="H193" i="3"/>
  <c r="F193" i="3"/>
  <c r="K192" i="3"/>
  <c r="J192" i="3"/>
  <c r="H192" i="3"/>
  <c r="F192" i="3"/>
  <c r="K191" i="3"/>
  <c r="J191" i="3"/>
  <c r="H191" i="3"/>
  <c r="F191" i="3"/>
  <c r="AY190" i="3"/>
  <c r="AY189" i="3"/>
  <c r="AY188" i="3"/>
  <c r="K185" i="3"/>
  <c r="J185" i="3"/>
  <c r="H185" i="3"/>
  <c r="F185" i="3"/>
  <c r="K184" i="3"/>
  <c r="J184" i="3"/>
  <c r="H184" i="3"/>
  <c r="F184" i="3"/>
  <c r="K183" i="3"/>
  <c r="J183" i="3"/>
  <c r="H183" i="3"/>
  <c r="F183" i="3"/>
  <c r="K182" i="3"/>
  <c r="J182" i="3"/>
  <c r="H182" i="3"/>
  <c r="F182" i="3"/>
  <c r="L182" i="3" s="1"/>
  <c r="K181" i="3"/>
  <c r="J181" i="3"/>
  <c r="H181" i="3"/>
  <c r="F181" i="3"/>
  <c r="K180" i="3"/>
  <c r="J180" i="3"/>
  <c r="H180" i="3"/>
  <c r="F180" i="3"/>
  <c r="K179" i="3"/>
  <c r="J179" i="3"/>
  <c r="H179" i="3"/>
  <c r="F179" i="3"/>
  <c r="K178" i="3"/>
  <c r="J178" i="3"/>
  <c r="H178" i="3"/>
  <c r="F178" i="3"/>
  <c r="K177" i="3"/>
  <c r="J177" i="3"/>
  <c r="H177" i="3"/>
  <c r="F177" i="3"/>
  <c r="K176" i="3"/>
  <c r="J176" i="3"/>
  <c r="H176" i="3"/>
  <c r="F176" i="3"/>
  <c r="K175" i="3"/>
  <c r="J175" i="3"/>
  <c r="H175" i="3"/>
  <c r="F175" i="3"/>
  <c r="K174" i="3"/>
  <c r="J174" i="3"/>
  <c r="H174" i="3"/>
  <c r="F174" i="3"/>
  <c r="L174" i="3" s="1"/>
  <c r="K173" i="3"/>
  <c r="J173" i="3"/>
  <c r="H173" i="3"/>
  <c r="F173" i="3"/>
  <c r="K172" i="3"/>
  <c r="J172" i="3"/>
  <c r="H172" i="3"/>
  <c r="F172" i="3"/>
  <c r="K171" i="3"/>
  <c r="J171" i="3"/>
  <c r="H171" i="3"/>
  <c r="F171" i="3"/>
  <c r="K170" i="3"/>
  <c r="J170" i="3"/>
  <c r="H170" i="3"/>
  <c r="F170" i="3"/>
  <c r="L170" i="3" s="1"/>
  <c r="K169" i="3"/>
  <c r="J169" i="3"/>
  <c r="H169" i="3"/>
  <c r="F169" i="3"/>
  <c r="K168" i="3"/>
  <c r="J168" i="3"/>
  <c r="H168" i="3"/>
  <c r="F168" i="3"/>
  <c r="K167" i="3"/>
  <c r="J167" i="3"/>
  <c r="H167" i="3"/>
  <c r="F167" i="3"/>
  <c r="AY166" i="3"/>
  <c r="AY165" i="3"/>
  <c r="AY164" i="3"/>
  <c r="AY163" i="3"/>
  <c r="AY162" i="3"/>
  <c r="K159" i="3"/>
  <c r="J159" i="3"/>
  <c r="H159" i="3"/>
  <c r="F159" i="3"/>
  <c r="K158" i="3"/>
  <c r="J158" i="3"/>
  <c r="H158" i="3"/>
  <c r="F158" i="3"/>
  <c r="K157" i="3"/>
  <c r="J157" i="3"/>
  <c r="H157" i="3"/>
  <c r="F157" i="3"/>
  <c r="K156" i="3"/>
  <c r="J156" i="3"/>
  <c r="H156" i="3"/>
  <c r="F156" i="3"/>
  <c r="AY155" i="3"/>
  <c r="AY154" i="3"/>
  <c r="AY153" i="3"/>
  <c r="AY152" i="3"/>
  <c r="AY151" i="3"/>
  <c r="AY150" i="3"/>
  <c r="AY149" i="3"/>
  <c r="AY148" i="3"/>
  <c r="AY145" i="3"/>
  <c r="AY144" i="3"/>
  <c r="AY143" i="3"/>
  <c r="AY141" i="3"/>
  <c r="AY140" i="3"/>
  <c r="AY139" i="3"/>
  <c r="AY138" i="3"/>
  <c r="AY136" i="3"/>
  <c r="AY135" i="3"/>
  <c r="AY134" i="3"/>
  <c r="AY133" i="3"/>
  <c r="AY132" i="3"/>
  <c r="AY130" i="3"/>
  <c r="AY129" i="3"/>
  <c r="AY128" i="3"/>
  <c r="AY127" i="3"/>
  <c r="AY126" i="3"/>
  <c r="AY125" i="3"/>
  <c r="AY124" i="3"/>
  <c r="AY122" i="3"/>
  <c r="AY121" i="3"/>
  <c r="AY120" i="3"/>
  <c r="AY119" i="3"/>
  <c r="AY118" i="3"/>
  <c r="AY117" i="3"/>
  <c r="AY115" i="3"/>
  <c r="AY114" i="3"/>
  <c r="AY113" i="3"/>
  <c r="AY112" i="3"/>
  <c r="AY111" i="3"/>
  <c r="K107" i="3"/>
  <c r="J107" i="3"/>
  <c r="H107" i="3"/>
  <c r="F107" i="3"/>
  <c r="K106" i="3"/>
  <c r="J106" i="3"/>
  <c r="H106" i="3"/>
  <c r="F106" i="3"/>
  <c r="K105" i="3"/>
  <c r="J105" i="3"/>
  <c r="H105" i="3"/>
  <c r="F105" i="3"/>
  <c r="K104" i="3"/>
  <c r="J104" i="3"/>
  <c r="H104" i="3"/>
  <c r="F104" i="3"/>
  <c r="K103" i="3"/>
  <c r="J103" i="3"/>
  <c r="H103" i="3"/>
  <c r="F103" i="3"/>
  <c r="K102" i="3"/>
  <c r="J102" i="3"/>
  <c r="H102" i="3"/>
  <c r="F102" i="3"/>
  <c r="K101" i="3"/>
  <c r="J101" i="3"/>
  <c r="H101" i="3"/>
  <c r="F101" i="3"/>
  <c r="K100" i="3"/>
  <c r="J100" i="3"/>
  <c r="H100" i="3"/>
  <c r="F100" i="3"/>
  <c r="K99" i="3"/>
  <c r="J99" i="3"/>
  <c r="H99" i="3"/>
  <c r="F99" i="3"/>
  <c r="K98" i="3"/>
  <c r="J98" i="3"/>
  <c r="H98" i="3"/>
  <c r="F98" i="3"/>
  <c r="K97" i="3"/>
  <c r="J97" i="3"/>
  <c r="H97" i="3"/>
  <c r="F97" i="3"/>
  <c r="K96" i="3"/>
  <c r="J96" i="3"/>
  <c r="H96" i="3"/>
  <c r="F96" i="3"/>
  <c r="K95" i="3"/>
  <c r="J95" i="3"/>
  <c r="H95" i="3"/>
  <c r="F95" i="3"/>
  <c r="K94" i="3"/>
  <c r="J94" i="3"/>
  <c r="H94" i="3"/>
  <c r="F94" i="3"/>
  <c r="AY93" i="3"/>
  <c r="AY92" i="3"/>
  <c r="AY91" i="3"/>
  <c r="AY90" i="3"/>
  <c r="AY89" i="3"/>
  <c r="AY88" i="3"/>
  <c r="AY87" i="3"/>
  <c r="AY86" i="3"/>
  <c r="AY85" i="3"/>
  <c r="AY84" i="3"/>
  <c r="K81" i="3"/>
  <c r="J81" i="3"/>
  <c r="H81" i="3"/>
  <c r="F81" i="3"/>
  <c r="K80" i="3"/>
  <c r="J80" i="3"/>
  <c r="H80" i="3"/>
  <c r="F80" i="3"/>
  <c r="L80" i="3" s="1"/>
  <c r="K79" i="3"/>
  <c r="J79" i="3"/>
  <c r="H79" i="3"/>
  <c r="F79" i="3"/>
  <c r="K78" i="3"/>
  <c r="J78" i="3"/>
  <c r="H78" i="3"/>
  <c r="F78" i="3"/>
  <c r="K77" i="3"/>
  <c r="J77" i="3"/>
  <c r="H77" i="3"/>
  <c r="F77" i="3"/>
  <c r="K76" i="3"/>
  <c r="J76" i="3"/>
  <c r="H76" i="3"/>
  <c r="F76" i="3"/>
  <c r="K75" i="3"/>
  <c r="J75" i="3"/>
  <c r="H75" i="3"/>
  <c r="F75" i="3"/>
  <c r="K74" i="3"/>
  <c r="J74" i="3"/>
  <c r="H74" i="3"/>
  <c r="F74" i="3"/>
  <c r="K73" i="3"/>
  <c r="J73" i="3"/>
  <c r="H73" i="3"/>
  <c r="F73" i="3"/>
  <c r="L73" i="3" s="1"/>
  <c r="K72" i="3"/>
  <c r="J72" i="3"/>
  <c r="H72" i="3"/>
  <c r="F72" i="3"/>
  <c r="K71" i="3"/>
  <c r="J71" i="3"/>
  <c r="H71" i="3"/>
  <c r="F71" i="3"/>
  <c r="K70" i="3"/>
  <c r="J70" i="3"/>
  <c r="H70" i="3"/>
  <c r="F70" i="3"/>
  <c r="K69" i="3"/>
  <c r="J69" i="3"/>
  <c r="H69" i="3"/>
  <c r="F69" i="3"/>
  <c r="L69" i="3" s="1"/>
  <c r="K55" i="3"/>
  <c r="J55" i="3"/>
  <c r="H55" i="3"/>
  <c r="F55" i="3"/>
  <c r="K54" i="3"/>
  <c r="J54" i="3"/>
  <c r="H54" i="3"/>
  <c r="F54" i="3"/>
  <c r="K53" i="3"/>
  <c r="J53" i="3"/>
  <c r="H53" i="3"/>
  <c r="F53" i="3"/>
  <c r="K52" i="3"/>
  <c r="J52" i="3"/>
  <c r="H52" i="3"/>
  <c r="F52" i="3"/>
  <c r="L52" i="3" s="1"/>
  <c r="K51" i="3"/>
  <c r="J51" i="3"/>
  <c r="H51" i="3"/>
  <c r="F51" i="3"/>
  <c r="K50" i="3"/>
  <c r="J50" i="3"/>
  <c r="H50" i="3"/>
  <c r="F50" i="3"/>
  <c r="K49" i="3"/>
  <c r="J49" i="3"/>
  <c r="H49" i="3"/>
  <c r="F49" i="3"/>
  <c r="K48" i="3"/>
  <c r="J48" i="3"/>
  <c r="H48" i="3"/>
  <c r="F48" i="3"/>
  <c r="L48" i="3" s="1"/>
  <c r="K47" i="3"/>
  <c r="J47" i="3"/>
  <c r="H47" i="3"/>
  <c r="F47" i="3"/>
  <c r="K46" i="3"/>
  <c r="J46" i="3"/>
  <c r="H46" i="3"/>
  <c r="F46" i="3"/>
  <c r="K45" i="3"/>
  <c r="J45" i="3"/>
  <c r="H45" i="3"/>
  <c r="F45" i="3"/>
  <c r="K44" i="3"/>
  <c r="J44" i="3"/>
  <c r="H44" i="3"/>
  <c r="F44" i="3"/>
  <c r="L44" i="3" s="1"/>
  <c r="K43" i="3"/>
  <c r="J43" i="3"/>
  <c r="H43" i="3"/>
  <c r="F43" i="3"/>
  <c r="K42" i="3"/>
  <c r="J42" i="3"/>
  <c r="H42" i="3"/>
  <c r="F42" i="3"/>
  <c r="K41" i="3"/>
  <c r="J41" i="3"/>
  <c r="H41" i="3"/>
  <c r="F41" i="3"/>
  <c r="K40" i="3"/>
  <c r="J40" i="3"/>
  <c r="H40" i="3"/>
  <c r="F40" i="3"/>
  <c r="L40" i="3" s="1"/>
  <c r="K39" i="3"/>
  <c r="J39" i="3"/>
  <c r="H39" i="3"/>
  <c r="F39" i="3"/>
  <c r="K38" i="3"/>
  <c r="J38" i="3"/>
  <c r="H38" i="3"/>
  <c r="F38" i="3"/>
  <c r="K37" i="3"/>
  <c r="J37" i="3"/>
  <c r="H37" i="3"/>
  <c r="F37" i="3"/>
  <c r="K36" i="3"/>
  <c r="J36" i="3"/>
  <c r="H36" i="3"/>
  <c r="F36" i="3"/>
  <c r="L36" i="3" s="1"/>
  <c r="AY35" i="3"/>
  <c r="AY34" i="3"/>
  <c r="AY33" i="3"/>
  <c r="AY32" i="3"/>
  <c r="K29" i="3"/>
  <c r="J29" i="3"/>
  <c r="H29" i="3"/>
  <c r="F29" i="3"/>
  <c r="K28" i="3"/>
  <c r="J28" i="3"/>
  <c r="H28" i="3"/>
  <c r="F28" i="3"/>
  <c r="L28" i="3" s="1"/>
  <c r="K27" i="3"/>
  <c r="J27" i="3"/>
  <c r="H27" i="3"/>
  <c r="F27" i="3"/>
  <c r="K26" i="3"/>
  <c r="J26" i="3"/>
  <c r="H26" i="3"/>
  <c r="F26" i="3"/>
  <c r="K25" i="3"/>
  <c r="J25" i="3"/>
  <c r="H25" i="3"/>
  <c r="F25" i="3"/>
  <c r="K24" i="3"/>
  <c r="J24" i="3"/>
  <c r="H24" i="3"/>
  <c r="F24" i="3"/>
  <c r="K23" i="3"/>
  <c r="J23" i="3"/>
  <c r="H23" i="3"/>
  <c r="F23" i="3"/>
  <c r="K22" i="3"/>
  <c r="J22" i="3"/>
  <c r="H22" i="3"/>
  <c r="F22" i="3"/>
  <c r="L22" i="3" s="1"/>
  <c r="K21" i="3"/>
  <c r="J21" i="3"/>
  <c r="H21" i="3"/>
  <c r="F21" i="3"/>
  <c r="K20" i="3"/>
  <c r="J20" i="3"/>
  <c r="H20" i="3"/>
  <c r="F20" i="3"/>
  <c r="K19" i="3"/>
  <c r="J19" i="3"/>
  <c r="H19" i="3"/>
  <c r="F19" i="3"/>
  <c r="K18" i="3"/>
  <c r="J18" i="3"/>
  <c r="H18" i="3"/>
  <c r="F18" i="3"/>
  <c r="K17" i="3"/>
  <c r="J17" i="3"/>
  <c r="H17" i="3"/>
  <c r="F17" i="3"/>
  <c r="K16" i="3"/>
  <c r="J16" i="3"/>
  <c r="H16" i="3"/>
  <c r="F16" i="3"/>
  <c r="K15" i="3"/>
  <c r="J15" i="3"/>
  <c r="H15" i="3"/>
  <c r="F15" i="3"/>
  <c r="K14" i="3"/>
  <c r="J14" i="3"/>
  <c r="H14" i="3"/>
  <c r="F14" i="3"/>
  <c r="K13" i="3"/>
  <c r="J13" i="3"/>
  <c r="H13" i="3"/>
  <c r="F13" i="3"/>
  <c r="K12" i="3"/>
  <c r="J12" i="3"/>
  <c r="H12" i="3"/>
  <c r="F12" i="3"/>
  <c r="L12" i="3" s="1"/>
  <c r="K11" i="3"/>
  <c r="J11" i="3"/>
  <c r="H11" i="3"/>
  <c r="F11" i="3"/>
  <c r="AY10" i="3"/>
  <c r="AY9" i="3"/>
  <c r="AY8" i="3"/>
  <c r="AY7" i="3"/>
  <c r="AY6" i="3"/>
  <c r="S13" i="2"/>
  <c r="S12" i="2"/>
  <c r="S11" i="2"/>
  <c r="S10" i="2"/>
  <c r="S9" i="2"/>
  <c r="S8" i="2"/>
  <c r="S7" i="2"/>
  <c r="S6" i="2"/>
  <c r="E32" i="1"/>
  <c r="E31" i="1"/>
  <c r="E6" i="1"/>
  <c r="E5" i="1"/>
  <c r="L94" i="3" l="1"/>
  <c r="L98" i="3"/>
  <c r="L106" i="3"/>
  <c r="L217" i="3"/>
  <c r="L225" i="3"/>
  <c r="L229" i="3"/>
  <c r="L233" i="3"/>
  <c r="L237" i="3"/>
  <c r="L171" i="3"/>
  <c r="L183" i="3"/>
  <c r="L167" i="3"/>
  <c r="L175" i="3"/>
  <c r="L95" i="3"/>
  <c r="L99" i="3"/>
  <c r="L103" i="3"/>
  <c r="L219" i="3"/>
  <c r="L223" i="3"/>
  <c r="L227" i="3"/>
  <c r="L235" i="3"/>
  <c r="L105" i="3"/>
  <c r="L19" i="3"/>
  <c r="L203" i="3"/>
  <c r="L54" i="3"/>
  <c r="L71" i="3"/>
  <c r="L75" i="3"/>
  <c r="L79" i="3"/>
  <c r="L158" i="3"/>
  <c r="L204" i="3"/>
  <c r="L168" i="3"/>
  <c r="L180" i="3"/>
  <c r="L184" i="3"/>
  <c r="L173" i="3"/>
  <c r="L185" i="3"/>
  <c r="L13" i="3"/>
  <c r="L25" i="3"/>
  <c r="L37" i="3"/>
  <c r="L49" i="3"/>
  <c r="L53" i="3"/>
  <c r="L70" i="3"/>
  <c r="L74" i="3"/>
  <c r="L78" i="3"/>
  <c r="L97" i="3"/>
  <c r="L101" i="3"/>
  <c r="L218" i="3"/>
  <c r="L222" i="3"/>
  <c r="L230" i="3"/>
  <c r="L234" i="3"/>
  <c r="L193" i="3"/>
  <c r="L197" i="3"/>
  <c r="L224" i="3"/>
  <c r="L41" i="3"/>
  <c r="L211" i="3"/>
  <c r="L196" i="3"/>
  <c r="L102" i="3"/>
  <c r="L177" i="3"/>
  <c r="L27" i="3"/>
  <c r="BC129" i="3"/>
  <c r="F129" i="3"/>
  <c r="BA129" i="3"/>
  <c r="K114" i="3"/>
  <c r="BA114" i="3"/>
  <c r="H129" i="3"/>
  <c r="BB129" i="3"/>
  <c r="H114" i="3"/>
  <c r="BB114" i="3"/>
  <c r="H121" i="3"/>
  <c r="BB121" i="3"/>
  <c r="J121" i="3"/>
  <c r="BC121" i="3"/>
  <c r="J114" i="3"/>
  <c r="BC114" i="3"/>
  <c r="H6" i="3"/>
  <c r="BB6" i="3"/>
  <c r="H164" i="3"/>
  <c r="BB164" i="3"/>
  <c r="J164" i="3"/>
  <c r="BC164" i="3"/>
  <c r="H153" i="3"/>
  <c r="BB153" i="3"/>
  <c r="J153" i="3"/>
  <c r="BC153" i="3"/>
  <c r="J10" i="3"/>
  <c r="BC10" i="3"/>
  <c r="L226" i="3"/>
  <c r="L236" i="3"/>
  <c r="L228" i="3"/>
  <c r="L192" i="3"/>
  <c r="L208" i="3"/>
  <c r="L205" i="3"/>
  <c r="L206" i="3"/>
  <c r="L191" i="3"/>
  <c r="L195" i="3"/>
  <c r="L207" i="3"/>
  <c r="L201" i="3"/>
  <c r="L178" i="3"/>
  <c r="L181" i="3"/>
  <c r="L179" i="3"/>
  <c r="L172" i="3"/>
  <c r="L159" i="3"/>
  <c r="L107" i="3"/>
  <c r="L72" i="3"/>
  <c r="L76" i="3"/>
  <c r="L77" i="3"/>
  <c r="L50" i="3"/>
  <c r="L47" i="3"/>
  <c r="L51" i="3"/>
  <c r="L43" i="3"/>
  <c r="L45" i="3"/>
  <c r="L46" i="3"/>
  <c r="L38" i="3"/>
  <c r="L21" i="3"/>
  <c r="L24" i="3"/>
  <c r="L17" i="3"/>
  <c r="L14" i="3"/>
  <c r="L18" i="3"/>
  <c r="L16" i="3"/>
  <c r="L11" i="3"/>
  <c r="L15" i="3"/>
  <c r="L23" i="3"/>
  <c r="L157" i="3"/>
  <c r="L156" i="3"/>
  <c r="J82" i="3"/>
  <c r="I8" i="2" s="1"/>
  <c r="J8" i="2" s="1"/>
  <c r="J238" i="3"/>
  <c r="I13" i="2" s="1"/>
  <c r="J13" i="2" s="1"/>
  <c r="BA121" i="3"/>
  <c r="BA153" i="3"/>
  <c r="L96" i="3"/>
  <c r="L100" i="3"/>
  <c r="K129" i="3"/>
  <c r="J129" i="3"/>
  <c r="L176" i="3"/>
  <c r="L169" i="3"/>
  <c r="L42" i="3"/>
  <c r="L26" i="3"/>
  <c r="L202" i="3"/>
  <c r="L221" i="3"/>
  <c r="L20" i="3"/>
  <c r="L39" i="3"/>
  <c r="L104" i="3"/>
  <c r="L81" i="3"/>
  <c r="K215" i="3"/>
  <c r="F215" i="3"/>
  <c r="L215" i="3" s="1"/>
  <c r="F114" i="3"/>
  <c r="L29" i="3"/>
  <c r="L231" i="3"/>
  <c r="L55" i="3"/>
  <c r="L220" i="3"/>
  <c r="F214" i="3"/>
  <c r="L200" i="3"/>
  <c r="L210" i="3"/>
  <c r="L216" i="3"/>
  <c r="L114" i="3" l="1"/>
  <c r="L129" i="3"/>
  <c r="BB93" i="3"/>
  <c r="H33" i="3"/>
  <c r="J92" i="3"/>
  <c r="BC92" i="3"/>
  <c r="J7" i="3"/>
  <c r="BC7" i="3"/>
  <c r="H32" i="3"/>
  <c r="BB32" i="3"/>
  <c r="H35" i="3"/>
  <c r="BB35" i="3"/>
  <c r="J85" i="3"/>
  <c r="BC85" i="3"/>
  <c r="H10" i="3"/>
  <c r="BB10" i="3"/>
  <c r="J87" i="3"/>
  <c r="BC87" i="3"/>
  <c r="J35" i="3"/>
  <c r="BC35" i="3"/>
  <c r="H9" i="3"/>
  <c r="BB9" i="3"/>
  <c r="J6" i="3"/>
  <c r="BC6" i="3"/>
  <c r="H7" i="3"/>
  <c r="BB7" i="3"/>
  <c r="H132" i="3"/>
  <c r="BB132" i="3"/>
  <c r="J32" i="3"/>
  <c r="BC32" i="3"/>
  <c r="H93" i="3"/>
  <c r="J132" i="3"/>
  <c r="BC132" i="3"/>
  <c r="F153" i="3"/>
  <c r="L153" i="3" s="1"/>
  <c r="K153" i="3"/>
  <c r="F121" i="3"/>
  <c r="L121" i="3" s="1"/>
  <c r="K121" i="3"/>
  <c r="H82" i="3"/>
  <c r="G8" i="2" s="1"/>
  <c r="H8" i="2" s="1"/>
  <c r="F238" i="3"/>
  <c r="L214" i="3"/>
  <c r="BB33" i="3" l="1"/>
  <c r="J144" i="3"/>
  <c r="J188" i="3"/>
  <c r="BC188" i="3"/>
  <c r="H34" i="3"/>
  <c r="H56" i="3" s="1"/>
  <c r="G7" i="2" s="1"/>
  <c r="H7" i="2" s="1"/>
  <c r="BB34" i="3"/>
  <c r="H92" i="3"/>
  <c r="BB92" i="3"/>
  <c r="J9" i="3"/>
  <c r="BC9" i="3"/>
  <c r="H8" i="3"/>
  <c r="H30" i="3" s="1"/>
  <c r="G6" i="2" s="1"/>
  <c r="H6" i="2" s="1"/>
  <c r="BB8" i="3"/>
  <c r="J34" i="3"/>
  <c r="BC34" i="3"/>
  <c r="H85" i="3"/>
  <c r="BB85" i="3"/>
  <c r="H115" i="3"/>
  <c r="BB115" i="3"/>
  <c r="J90" i="3"/>
  <c r="BC90" i="3"/>
  <c r="J162" i="3"/>
  <c r="BC162" i="3"/>
  <c r="H84" i="3"/>
  <c r="BB84" i="3"/>
  <c r="J166" i="3"/>
  <c r="BC166" i="3"/>
  <c r="J117" i="3"/>
  <c r="BC117" i="3"/>
  <c r="J165" i="3"/>
  <c r="BC165" i="3"/>
  <c r="J163" i="3"/>
  <c r="BC163" i="3"/>
  <c r="H113" i="3"/>
  <c r="BB113" i="3"/>
  <c r="H125" i="3"/>
  <c r="BB125" i="3"/>
  <c r="H87" i="3"/>
  <c r="BB87" i="3"/>
  <c r="J112" i="3"/>
  <c r="BC112" i="3"/>
  <c r="H151" i="3"/>
  <c r="BB151" i="3"/>
  <c r="H118" i="3"/>
  <c r="BB118" i="3"/>
  <c r="H127" i="3"/>
  <c r="BB127" i="3"/>
  <c r="J139" i="3"/>
  <c r="BC139" i="3"/>
  <c r="J84" i="3"/>
  <c r="BC84" i="3"/>
  <c r="J125" i="3"/>
  <c r="BC125" i="3"/>
  <c r="H120" i="3"/>
  <c r="BB120" i="3"/>
  <c r="H135" i="3"/>
  <c r="BB135" i="3"/>
  <c r="J149" i="3"/>
  <c r="BC149" i="3"/>
  <c r="J93" i="3"/>
  <c r="BC93" i="3"/>
  <c r="BA164" i="3"/>
  <c r="L238" i="3"/>
  <c r="E13" i="2"/>
  <c r="BA115" i="3"/>
  <c r="BB141" i="3" l="1"/>
  <c r="BB122" i="3"/>
  <c r="BB130" i="3"/>
  <c r="J186" i="3"/>
  <c r="I11" i="2" s="1"/>
  <c r="J11" i="2" s="1"/>
  <c r="BC144" i="3"/>
  <c r="H141" i="3"/>
  <c r="H149" i="3"/>
  <c r="BB149" i="3"/>
  <c r="J115" i="3"/>
  <c r="BC115" i="3"/>
  <c r="H166" i="3"/>
  <c r="BB166" i="3"/>
  <c r="J148" i="3"/>
  <c r="BC148" i="3"/>
  <c r="J135" i="3"/>
  <c r="BC135" i="3"/>
  <c r="H155" i="3"/>
  <c r="BB155" i="3"/>
  <c r="J86" i="3"/>
  <c r="BC86" i="3"/>
  <c r="J138" i="3"/>
  <c r="BC138" i="3"/>
  <c r="J130" i="3"/>
  <c r="BC130" i="3"/>
  <c r="H163" i="3"/>
  <c r="BB163" i="3"/>
  <c r="H188" i="3"/>
  <c r="BB188" i="3"/>
  <c r="H124" i="3"/>
  <c r="BB124" i="3"/>
  <c r="H111" i="3"/>
  <c r="BB111" i="3"/>
  <c r="H165" i="3"/>
  <c r="H186" i="3" s="1"/>
  <c r="G11" i="2" s="1"/>
  <c r="H11" i="2" s="1"/>
  <c r="BB165" i="3"/>
  <c r="J33" i="3"/>
  <c r="J56" i="3" s="1"/>
  <c r="I7" i="2" s="1"/>
  <c r="J7" i="2" s="1"/>
  <c r="BC33" i="3"/>
  <c r="J89" i="3"/>
  <c r="BC89" i="3"/>
  <c r="J189" i="3"/>
  <c r="BC189" i="3"/>
  <c r="H189" i="3"/>
  <c r="BB189" i="3"/>
  <c r="H117" i="3"/>
  <c r="BB117" i="3"/>
  <c r="J128" i="3"/>
  <c r="BC128" i="3"/>
  <c r="H88" i="3"/>
  <c r="BB88" i="3"/>
  <c r="J145" i="3"/>
  <c r="BC145" i="3"/>
  <c r="J122" i="3"/>
  <c r="BC122" i="3"/>
  <c r="J8" i="3"/>
  <c r="J30" i="3" s="1"/>
  <c r="I6" i="2" s="1"/>
  <c r="J6" i="2" s="1"/>
  <c r="BC8" i="3"/>
  <c r="H134" i="3"/>
  <c r="BB134" i="3"/>
  <c r="H139" i="3"/>
  <c r="BB139" i="3"/>
  <c r="H138" i="3"/>
  <c r="BB138" i="3"/>
  <c r="H128" i="3"/>
  <c r="BB128" i="3"/>
  <c r="H148" i="3"/>
  <c r="BB148" i="3"/>
  <c r="J88" i="3"/>
  <c r="BC88" i="3"/>
  <c r="H119" i="3"/>
  <c r="BB119" i="3"/>
  <c r="J118" i="3"/>
  <c r="BC118" i="3"/>
  <c r="J136" i="3"/>
  <c r="BC136" i="3"/>
  <c r="H112" i="3"/>
  <c r="BB112" i="3"/>
  <c r="J190" i="3"/>
  <c r="BC190" i="3"/>
  <c r="J126" i="3"/>
  <c r="BC126" i="3"/>
  <c r="J150" i="3"/>
  <c r="BC150" i="3"/>
  <c r="J140" i="3"/>
  <c r="BC140" i="3"/>
  <c r="H190" i="3"/>
  <c r="BB190" i="3"/>
  <c r="J124" i="3"/>
  <c r="BC124" i="3"/>
  <c r="J119" i="3"/>
  <c r="BC119" i="3"/>
  <c r="H152" i="3"/>
  <c r="BB152" i="3"/>
  <c r="J127" i="3"/>
  <c r="BC127" i="3"/>
  <c r="J113" i="3"/>
  <c r="BC113" i="3"/>
  <c r="J111" i="3"/>
  <c r="BC111" i="3"/>
  <c r="J152" i="3"/>
  <c r="BC152" i="3"/>
  <c r="J141" i="3"/>
  <c r="BC141" i="3"/>
  <c r="J151" i="3"/>
  <c r="BC151" i="3"/>
  <c r="J155" i="3"/>
  <c r="BC155" i="3"/>
  <c r="H162" i="3"/>
  <c r="BB162" i="3"/>
  <c r="H144" i="3"/>
  <c r="BB144" i="3"/>
  <c r="J120" i="3"/>
  <c r="BC120" i="3"/>
  <c r="BA33" i="3"/>
  <c r="BA6" i="3"/>
  <c r="K164" i="3"/>
  <c r="F164" i="3"/>
  <c r="L164" i="3" s="1"/>
  <c r="K115" i="3"/>
  <c r="F115" i="3"/>
  <c r="F13" i="2"/>
  <c r="L13" i="2" s="1"/>
  <c r="E27" i="1" s="1"/>
  <c r="K13" i="2"/>
  <c r="BA10" i="3"/>
  <c r="H130" i="3" l="1"/>
  <c r="H122" i="3"/>
  <c r="J212" i="3"/>
  <c r="I12" i="2" s="1"/>
  <c r="J12" i="2" s="1"/>
  <c r="L115" i="3"/>
  <c r="H212" i="3"/>
  <c r="G12" i="2" s="1"/>
  <c r="H12" i="2" s="1"/>
  <c r="H136" i="3"/>
  <c r="BB136" i="3"/>
  <c r="J133" i="3"/>
  <c r="BC133" i="3"/>
  <c r="H86" i="3"/>
  <c r="BB86" i="3"/>
  <c r="H143" i="3"/>
  <c r="BB143" i="3"/>
  <c r="J134" i="3"/>
  <c r="BC134" i="3"/>
  <c r="J143" i="3"/>
  <c r="BC143" i="3"/>
  <c r="H133" i="3"/>
  <c r="BB133" i="3"/>
  <c r="H145" i="3"/>
  <c r="BB145" i="3"/>
  <c r="J154" i="3"/>
  <c r="BC154" i="3"/>
  <c r="J91" i="3"/>
  <c r="J108" i="3" s="1"/>
  <c r="I9" i="2" s="1"/>
  <c r="J9" i="2" s="1"/>
  <c r="BC91" i="3"/>
  <c r="BA9" i="3"/>
  <c r="BA32" i="3"/>
  <c r="BA7" i="3"/>
  <c r="BA93" i="3"/>
  <c r="F10" i="3"/>
  <c r="L10" i="3" s="1"/>
  <c r="K10" i="3"/>
  <c r="F33" i="3"/>
  <c r="L33" i="3" s="1"/>
  <c r="K33" i="3"/>
  <c r="K6" i="3"/>
  <c r="F6" i="3"/>
  <c r="BA132" i="3"/>
  <c r="H91" i="3" l="1"/>
  <c r="BB91" i="3"/>
  <c r="H90" i="3"/>
  <c r="BB90" i="3"/>
  <c r="H154" i="3"/>
  <c r="BB154" i="3"/>
  <c r="I10" i="2"/>
  <c r="J10" i="2" s="1"/>
  <c r="I5" i="2" s="1"/>
  <c r="J5" i="2" s="1"/>
  <c r="E11" i="1" s="1"/>
  <c r="BA35" i="3"/>
  <c r="K32" i="3"/>
  <c r="F32" i="3"/>
  <c r="L32" i="3" s="1"/>
  <c r="F7" i="3"/>
  <c r="L7" i="3" s="1"/>
  <c r="K7" i="3"/>
  <c r="F9" i="3"/>
  <c r="L9" i="3" s="1"/>
  <c r="K9" i="3"/>
  <c r="F93" i="3"/>
  <c r="L93" i="3" s="1"/>
  <c r="K93" i="3"/>
  <c r="BA34" i="3"/>
  <c r="L6" i="3"/>
  <c r="F132" i="3"/>
  <c r="L132" i="3" s="1"/>
  <c r="K132" i="3"/>
  <c r="J28" i="2" l="1"/>
  <c r="H126" i="3"/>
  <c r="BB126" i="3"/>
  <c r="H89" i="3"/>
  <c r="H108" i="3" s="1"/>
  <c r="G9" i="2" s="1"/>
  <c r="H9" i="2" s="1"/>
  <c r="BB89" i="3"/>
  <c r="H150" i="3"/>
  <c r="BB150" i="3"/>
  <c r="H140" i="3"/>
  <c r="BB140" i="3"/>
  <c r="F35" i="3"/>
  <c r="L35" i="3" s="1"/>
  <c r="K35" i="3"/>
  <c r="BA84" i="3"/>
  <c r="K34" i="3"/>
  <c r="F34" i="3"/>
  <c r="G10" i="2" l="1"/>
  <c r="H10" i="2" s="1"/>
  <c r="G5" i="2" s="1"/>
  <c r="H5" i="2" s="1"/>
  <c r="E8" i="1" s="1"/>
  <c r="E9" i="1" s="1"/>
  <c r="E10" i="1" s="1"/>
  <c r="BA165" i="3"/>
  <c r="BA166" i="3"/>
  <c r="F84" i="3"/>
  <c r="K84" i="3"/>
  <c r="BA162" i="3"/>
  <c r="BA8" i="3"/>
  <c r="L34" i="3"/>
  <c r="F56" i="3"/>
  <c r="BA163" i="3"/>
  <c r="E17" i="1" l="1"/>
  <c r="E15" i="1"/>
  <c r="E14" i="1"/>
  <c r="E16" i="1" s="1"/>
  <c r="H28" i="2"/>
  <c r="E22" i="1"/>
  <c r="E21" i="1"/>
  <c r="BA124" i="3"/>
  <c r="BA138" i="3"/>
  <c r="BA117" i="3"/>
  <c r="BA148" i="3"/>
  <c r="E12" i="1"/>
  <c r="E13" i="1"/>
  <c r="F162" i="3"/>
  <c r="K162" i="3"/>
  <c r="BA151" i="3"/>
  <c r="BA118" i="3"/>
  <c r="BA127" i="3"/>
  <c r="K166" i="3"/>
  <c r="F166" i="3"/>
  <c r="L166" i="3" s="1"/>
  <c r="BA88" i="3"/>
  <c r="BA152" i="3"/>
  <c r="BA128" i="3"/>
  <c r="BA119" i="3"/>
  <c r="BA120" i="3"/>
  <c r="BA86" i="3"/>
  <c r="L84" i="3"/>
  <c r="L56" i="3"/>
  <c r="E7" i="2"/>
  <c r="BA126" i="3"/>
  <c r="BA140" i="3"/>
  <c r="BA150" i="3"/>
  <c r="BA89" i="3"/>
  <c r="K165" i="3"/>
  <c r="F165" i="3"/>
  <c r="L165" i="3" s="1"/>
  <c r="K163" i="3"/>
  <c r="F163" i="3"/>
  <c r="L163" i="3" s="1"/>
  <c r="F8" i="3"/>
  <c r="K8" i="3"/>
  <c r="BA149" i="3"/>
  <c r="BA139" i="3"/>
  <c r="BA125" i="3"/>
  <c r="K148" i="3" l="1"/>
  <c r="F148" i="3"/>
  <c r="L148" i="3" s="1"/>
  <c r="BA92" i="3"/>
  <c r="F124" i="3"/>
  <c r="L124" i="3" s="1"/>
  <c r="K124" i="3"/>
  <c r="F117" i="3"/>
  <c r="L117" i="3" s="1"/>
  <c r="K117" i="3"/>
  <c r="K138" i="3"/>
  <c r="F138" i="3"/>
  <c r="L138" i="3" s="1"/>
  <c r="BA85" i="3"/>
  <c r="BA87" i="3"/>
  <c r="F139" i="3"/>
  <c r="L139" i="3" s="1"/>
  <c r="K139" i="3"/>
  <c r="K126" i="3"/>
  <c r="F126" i="3"/>
  <c r="L126" i="3" s="1"/>
  <c r="K128" i="3"/>
  <c r="F128" i="3"/>
  <c r="L128" i="3" s="1"/>
  <c r="F118" i="3"/>
  <c r="L118" i="3" s="1"/>
  <c r="K118" i="3"/>
  <c r="K125" i="3"/>
  <c r="F125" i="3"/>
  <c r="L125" i="3" s="1"/>
  <c r="F149" i="3"/>
  <c r="L149" i="3" s="1"/>
  <c r="K149" i="3"/>
  <c r="F186" i="3"/>
  <c r="L162" i="3"/>
  <c r="K86" i="3"/>
  <c r="F86" i="3"/>
  <c r="K89" i="3"/>
  <c r="F89" i="3"/>
  <c r="L89" i="3" s="1"/>
  <c r="K150" i="3"/>
  <c r="F150" i="3"/>
  <c r="L150" i="3" s="1"/>
  <c r="K7" i="2"/>
  <c r="F7" i="2"/>
  <c r="L7" i="2" s="1"/>
  <c r="K152" i="3"/>
  <c r="F152" i="3"/>
  <c r="L152" i="3" s="1"/>
  <c r="K120" i="3"/>
  <c r="F120" i="3"/>
  <c r="L120" i="3" s="1"/>
  <c r="BA145" i="3"/>
  <c r="BA136" i="3"/>
  <c r="K151" i="3"/>
  <c r="F151" i="3"/>
  <c r="L151" i="3" s="1"/>
  <c r="F140" i="3"/>
  <c r="L140" i="3" s="1"/>
  <c r="K140" i="3"/>
  <c r="K88" i="3"/>
  <c r="F88" i="3"/>
  <c r="L88" i="3" s="1"/>
  <c r="F82" i="3"/>
  <c r="K127" i="3"/>
  <c r="F127" i="3"/>
  <c r="L127" i="3" s="1"/>
  <c r="K119" i="3"/>
  <c r="F119" i="3"/>
  <c r="L119" i="3" s="1"/>
  <c r="L8" i="3"/>
  <c r="F30" i="3"/>
  <c r="F92" i="3" l="1"/>
  <c r="L92" i="3" s="1"/>
  <c r="K92" i="3"/>
  <c r="K85" i="3"/>
  <c r="F85" i="3"/>
  <c r="L85" i="3" s="1"/>
  <c r="BA90" i="3"/>
  <c r="F87" i="3"/>
  <c r="L87" i="3" s="1"/>
  <c r="K87" i="3"/>
  <c r="L186" i="3"/>
  <c r="E11" i="2"/>
  <c r="L30" i="3"/>
  <c r="E6" i="2"/>
  <c r="L86" i="3"/>
  <c r="K136" i="3"/>
  <c r="F136" i="3"/>
  <c r="L136" i="3" s="1"/>
  <c r="F145" i="3"/>
  <c r="L145" i="3" s="1"/>
  <c r="K145" i="3"/>
  <c r="L82" i="3"/>
  <c r="E8" i="2"/>
  <c r="BA135" i="3" l="1"/>
  <c r="K135" i="3"/>
  <c r="F135" i="3"/>
  <c r="L135" i="3" s="1"/>
  <c r="BA144" i="3"/>
  <c r="K144" i="3"/>
  <c r="F144" i="3"/>
  <c r="L144" i="3" s="1"/>
  <c r="F90" i="3"/>
  <c r="L90" i="3" s="1"/>
  <c r="K90" i="3"/>
  <c r="F6" i="2"/>
  <c r="K6" i="2"/>
  <c r="F11" i="2"/>
  <c r="L11" i="2" s="1"/>
  <c r="K11" i="2"/>
  <c r="K8" i="2"/>
  <c r="F8" i="2"/>
  <c r="L8" i="2" s="1"/>
  <c r="BA190" i="3" l="1"/>
  <c r="BA188" i="3"/>
  <c r="L6" i="2"/>
  <c r="BA134" i="3"/>
  <c r="BA143" i="3"/>
  <c r="BA189" i="3"/>
  <c r="BA155" i="3" l="1"/>
  <c r="BA141" i="3"/>
  <c r="BA130" i="3"/>
  <c r="BA122" i="3"/>
  <c r="F188" i="3"/>
  <c r="K188" i="3"/>
  <c r="K189" i="3"/>
  <c r="F189" i="3"/>
  <c r="L189" i="3" s="1"/>
  <c r="K143" i="3"/>
  <c r="F143" i="3"/>
  <c r="L143" i="3" s="1"/>
  <c r="K190" i="3"/>
  <c r="F190" i="3"/>
  <c r="L190" i="3" s="1"/>
  <c r="K134" i="3"/>
  <c r="F134" i="3"/>
  <c r="L134" i="3" s="1"/>
  <c r="BA113" i="3"/>
  <c r="K130" i="3" l="1"/>
  <c r="F130" i="3"/>
  <c r="L130" i="3" s="1"/>
  <c r="F141" i="3"/>
  <c r="L141" i="3" s="1"/>
  <c r="K141" i="3"/>
  <c r="F155" i="3"/>
  <c r="L155" i="3" s="1"/>
  <c r="K155" i="3"/>
  <c r="K122" i="3"/>
  <c r="F122" i="3"/>
  <c r="L122" i="3" s="1"/>
  <c r="BA112" i="3"/>
  <c r="F113" i="3"/>
  <c r="L113" i="3" s="1"/>
  <c r="K113" i="3"/>
  <c r="L188" i="3"/>
  <c r="F212" i="3"/>
  <c r="K112" i="3" l="1"/>
  <c r="F112" i="3"/>
  <c r="L112" i="3" s="1"/>
  <c r="L212" i="3"/>
  <c r="E12" i="2"/>
  <c r="K12" i="2" l="1"/>
  <c r="F12" i="2"/>
  <c r="L12" i="2" s="1"/>
  <c r="BA133" i="3" l="1"/>
  <c r="BA111" i="3"/>
  <c r="K111" i="3" l="1"/>
  <c r="F111" i="3"/>
  <c r="L111" i="3" s="1"/>
  <c r="K133" i="3"/>
  <c r="F133" i="3"/>
  <c r="L133" i="3" s="1"/>
  <c r="BA154" i="3" l="1"/>
  <c r="BA91" i="3"/>
  <c r="K91" i="3" l="1"/>
  <c r="F91" i="3"/>
  <c r="F154" i="3"/>
  <c r="K154" i="3"/>
  <c r="L154" i="3" l="1"/>
  <c r="L91" i="3"/>
  <c r="L160" i="3" l="1"/>
  <c r="E10" i="2"/>
  <c r="L108" i="3"/>
  <c r="E9" i="2"/>
  <c r="F10" i="2" l="1"/>
  <c r="L10" i="2" s="1"/>
  <c r="K10" i="2"/>
  <c r="K9" i="2"/>
  <c r="F9" i="2"/>
  <c r="E5" i="2" l="1"/>
  <c r="L9" i="2"/>
  <c r="K5" i="2" l="1"/>
  <c r="F5" i="2"/>
  <c r="L5" i="2" l="1"/>
  <c r="L28" i="2" s="1"/>
  <c r="E4" i="1"/>
  <c r="E7" i="1" s="1"/>
  <c r="F28" i="2"/>
  <c r="E20" i="1" l="1"/>
  <c r="E18" i="1"/>
  <c r="E19" i="1"/>
  <c r="E23" i="1" l="1"/>
  <c r="E24" i="1" s="1"/>
  <c r="E25" i="1" s="1"/>
  <c r="E26" i="1" l="1"/>
  <c r="E28" i="1"/>
  <c r="E29" i="1" s="1"/>
  <c r="E30" i="1" s="1"/>
  <c r="E33" i="1" s="1"/>
  <c r="F2" i="1" s="1"/>
</calcChain>
</file>

<file path=xl/sharedStrings.xml><?xml version="1.0" encoding="utf-8"?>
<sst xmlns="http://schemas.openxmlformats.org/spreadsheetml/2006/main" count="1365" uniqueCount="365">
  <si>
    <t>규      격</t>
  </si>
  <si>
    <t>15</t>
  </si>
  <si>
    <t>스테인리스강판[제작/설치-강판]</t>
  </si>
  <si>
    <t>M-BAR,1M미만,인서트 유</t>
  </si>
  <si>
    <t>천장점검구 설치</t>
  </si>
  <si>
    <t>YZD007000000</t>
  </si>
  <si>
    <t>일반9.5mm×2PLY</t>
  </si>
  <si>
    <t>준공청소</t>
  </si>
  <si>
    <t>FU-01</t>
  </si>
  <si>
    <t>구        성        비</t>
  </si>
  <si>
    <t>1.01</t>
  </si>
  <si>
    <t>A30</t>
  </si>
  <si>
    <t>(AZZ+B10+Q10/1.1)*%%</t>
  </si>
  <si>
    <t>창호 철거</t>
  </si>
  <si>
    <t>경량철골천장틀</t>
  </si>
  <si>
    <t>직접노무비 * 2.3%</t>
  </si>
  <si>
    <t>BZZ*%%</t>
  </si>
  <si>
    <t>P10</t>
  </si>
  <si>
    <t>시간당 노임산출 계수</t>
  </si>
  <si>
    <t>폐기물처리비</t>
  </si>
  <si>
    <t>B10*%%</t>
  </si>
  <si>
    <t>공 사 원 가 계 산 서</t>
  </si>
  <si>
    <t>1/8*16/12*25/20</t>
  </si>
  <si>
    <t>ZZB120100000</t>
  </si>
  <si>
    <t>산근</t>
  </si>
  <si>
    <t>직접노무비 * 4.75%</t>
  </si>
  <si>
    <t>JUK20</t>
  </si>
  <si>
    <t>C30</t>
  </si>
  <si>
    <t>DZZ*%%</t>
  </si>
  <si>
    <t>AZZ+BZZ+CZZ</t>
  </si>
  <si>
    <t>ZZB130200000</t>
  </si>
  <si>
    <t>녹막이페인트 칠</t>
  </si>
  <si>
    <t>0107  제작가구공사</t>
  </si>
  <si>
    <t>1회.1종</t>
  </si>
  <si>
    <t>식</t>
  </si>
  <si>
    <t>ST'L 50*50*1.2T, 지정도장마감</t>
  </si>
  <si>
    <t>[ 합           계 ]</t>
  </si>
  <si>
    <t>YZS005000000</t>
  </si>
  <si>
    <t>일위대가내역소수점처리</t>
  </si>
  <si>
    <t>ZZ0000100000</t>
  </si>
  <si>
    <t>JUK16</t>
  </si>
  <si>
    <t>입면_6</t>
  </si>
  <si>
    <t>물가자료</t>
  </si>
  <si>
    <t>공종코드</t>
  </si>
  <si>
    <t>1239551</t>
  </si>
  <si>
    <t>13.14</t>
  </si>
  <si>
    <t>JUK14</t>
  </si>
  <si>
    <t>ZZB200100000</t>
  </si>
  <si>
    <t>산업안전보건관리비</t>
  </si>
  <si>
    <t>산출경비(기계경비)</t>
  </si>
  <si>
    <t>JUK5</t>
  </si>
  <si>
    <t>노   무   비</t>
  </si>
  <si>
    <t>경비 단가 적용률</t>
  </si>
  <si>
    <t>ZZB110100000</t>
  </si>
  <si>
    <t>AL몰딩설치(W형)</t>
  </si>
  <si>
    <t>메모장</t>
  </si>
  <si>
    <t>경비단가적용</t>
  </si>
  <si>
    <t>일반9.5mm×1PLY</t>
  </si>
  <si>
    <t>경비 할증 계수</t>
  </si>
  <si>
    <t>0106  공통창호공사</t>
  </si>
  <si>
    <t>0103</t>
  </si>
  <si>
    <t>품목코드형식</t>
  </si>
  <si>
    <t>FU-02</t>
  </si>
  <si>
    <t>YZS003000000</t>
  </si>
  <si>
    <t>[7등급+7등급미만] 130억 미만 ~ 81억(고시금액) 이상</t>
  </si>
  <si>
    <t>공 종 별 내 역 서</t>
  </si>
  <si>
    <t>JUK18</t>
  </si>
  <si>
    <t>ZZA000200000</t>
  </si>
  <si>
    <t>3.56</t>
  </si>
  <si>
    <t>(AZZ+B10+C30)*%%</t>
  </si>
  <si>
    <t>0105</t>
  </si>
  <si>
    <t>조사가격2</t>
  </si>
  <si>
    <t>이 Sheet는 수정하지 마십시요</t>
  </si>
  <si>
    <t>ST'L PLATE 제작/설치</t>
  </si>
  <si>
    <t>코드</t>
  </si>
  <si>
    <t>ZZB130100000</t>
  </si>
  <si>
    <t>size : 2317*350*2900</t>
  </si>
  <si>
    <t>32906</t>
  </si>
  <si>
    <t>JUK9</t>
  </si>
  <si>
    <t>직  접  노  무  비</t>
  </si>
  <si>
    <t>단가명</t>
  </si>
  <si>
    <t>YZD014000000</t>
  </si>
  <si>
    <t>걸레받이 설치</t>
  </si>
  <si>
    <t>일  반  관  리  비</t>
  </si>
  <si>
    <t>고  용  보  험  료</t>
  </si>
  <si>
    <t>부가세,조달수수료포함</t>
  </si>
  <si>
    <t>BZZ</t>
  </si>
  <si>
    <t>0106</t>
  </si>
  <si>
    <t>0101  공통가설공사</t>
  </si>
  <si>
    <t>JUK4</t>
  </si>
  <si>
    <t>01  청운대학교 은천관</t>
  </si>
  <si>
    <t>E20</t>
  </si>
  <si>
    <t>9</t>
  </si>
  <si>
    <t>부  가  가  치  세</t>
  </si>
  <si>
    <t>4.75</t>
  </si>
  <si>
    <t>내부, 2회, 1급, 석고보드면(올퍼티)</t>
  </si>
  <si>
    <t>작업설,부산물(△)</t>
  </si>
  <si>
    <t>A10</t>
  </si>
  <si>
    <t>JUK11</t>
  </si>
  <si>
    <t>입면_1</t>
  </si>
  <si>
    <t>국민  연금  보험료</t>
  </si>
  <si>
    <t>CC0</t>
  </si>
  <si>
    <t>AD-03</t>
  </si>
  <si>
    <t>JUK2</t>
  </si>
  <si>
    <t>입면_5</t>
  </si>
  <si>
    <t>0103  공통바닥공사</t>
  </si>
  <si>
    <t>(재료비+직노+도급자관급) * 3.11%</t>
  </si>
  <si>
    <t>비      고</t>
  </si>
  <si>
    <t>JUK8</t>
  </si>
  <si>
    <t>B20</t>
  </si>
  <si>
    <t>중밀도섬유판, THK9×1PLY</t>
  </si>
  <si>
    <t>5</t>
  </si>
  <si>
    <t>노무비*3.56%</t>
  </si>
  <si>
    <t>1회 사이클시간</t>
  </si>
  <si>
    <t>철재면</t>
  </si>
  <si>
    <t>입면_2</t>
  </si>
  <si>
    <t>JUK17</t>
  </si>
  <si>
    <t>ZZB140100000</t>
  </si>
  <si>
    <t>0101</t>
  </si>
  <si>
    <t>간  접  노  무  비</t>
  </si>
  <si>
    <t>(재료비+노무비)* 5%</t>
  </si>
  <si>
    <t>ZZB400100000</t>
  </si>
  <si>
    <t>size : (3400+1540)*450*450</t>
  </si>
  <si>
    <t>시간당작업량</t>
  </si>
  <si>
    <t>CQ0</t>
  </si>
  <si>
    <t>AD-01</t>
  </si>
  <si>
    <t>Q20</t>
  </si>
  <si>
    <t>원내역</t>
  </si>
  <si>
    <t>자재단가적용</t>
  </si>
  <si>
    <t>10</t>
  </si>
  <si>
    <t>YZD006000000</t>
  </si>
  <si>
    <t>C20+C30+C70+C90+CA0+CB0+CC0+CE0+C60+CH0+CD0+CH3+CH4+CQ0+CT0+CU0+CV0+CW0</t>
  </si>
  <si>
    <t>P30+Q10+Q20+Q30+Q40+Q50+Q60</t>
  </si>
  <si>
    <t>ST'L 100*50*1.2T, 지정도장마감</t>
  </si>
  <si>
    <t>[ 소          계 ]</t>
  </si>
  <si>
    <t>조달청가격</t>
  </si>
  <si>
    <t>거래가격</t>
  </si>
  <si>
    <t>합산제외</t>
  </si>
  <si>
    <t>ZZC000100000</t>
  </si>
  <si>
    <t>YZS004000000</t>
  </si>
  <si>
    <t>계</t>
  </si>
  <si>
    <t>size : 7500*2900</t>
  </si>
  <si>
    <t>내부 천장, 2회, 2급, 석고보드면(올퍼티)</t>
  </si>
  <si>
    <t>DZZ+E10+E20+CE1+F30+F40+F10+F60+F70</t>
  </si>
  <si>
    <t>C90</t>
  </si>
  <si>
    <t>2.3</t>
  </si>
  <si>
    <t>간접등박스제작설치</t>
  </si>
  <si>
    <t>개소</t>
  </si>
  <si>
    <t>칼라,15*15*15*15*1.0mm</t>
  </si>
  <si>
    <t>JUK6</t>
  </si>
  <si>
    <t>size : 2600*2700</t>
  </si>
  <si>
    <t>0104  공통천장공사</t>
  </si>
  <si>
    <t>물가정보</t>
  </si>
  <si>
    <t>건축물 현장정리</t>
  </si>
  <si>
    <t>노인장기요양보험료</t>
  </si>
  <si>
    <t>0102  공통철거공사</t>
  </si>
  <si>
    <t>JUK15</t>
  </si>
  <si>
    <t>450*450mm</t>
  </si>
  <si>
    <t>0104</t>
  </si>
  <si>
    <t>적용률</t>
  </si>
  <si>
    <t>ZZD000100000</t>
  </si>
  <si>
    <t>P10+P20</t>
  </si>
  <si>
    <t>수량</t>
  </si>
  <si>
    <t>벽돌 쌓기(1.5B)</t>
  </si>
  <si>
    <t>P30</t>
  </si>
  <si>
    <t>B10+B20</t>
  </si>
  <si>
    <t>비  고</t>
  </si>
  <si>
    <t>공급가액 * 10%</t>
  </si>
  <si>
    <t>YZA001000000</t>
  </si>
  <si>
    <t>환경보전비</t>
  </si>
  <si>
    <t>보양지 붙이기</t>
  </si>
  <si>
    <t>ZZG000100000</t>
  </si>
  <si>
    <t>시간당 작업사이클</t>
  </si>
  <si>
    <t>CD0</t>
  </si>
  <si>
    <t>공종구분명</t>
  </si>
  <si>
    <t>CT0</t>
  </si>
  <si>
    <t>YZA002000000</t>
  </si>
  <si>
    <t>SEQNO</t>
  </si>
  <si>
    <t>F70</t>
  </si>
  <si>
    <t>구조틀+스틸 플레이트 2T 이하</t>
  </si>
  <si>
    <t>A20</t>
  </si>
  <si>
    <t>바탕만들기+수성페인트 뿜칠</t>
  </si>
  <si>
    <t>경      비</t>
  </si>
  <si>
    <t>일반변수</t>
  </si>
  <si>
    <t>P10*%%</t>
  </si>
  <si>
    <t>01</t>
  </si>
  <si>
    <t>모든 건설공사</t>
  </si>
  <si>
    <t>노  무  비</t>
  </si>
  <si>
    <t>먹매김(구조부 먹매김)</t>
  </si>
  <si>
    <t>[ 청운대학교 은천관 ]</t>
  </si>
  <si>
    <t>JUK7</t>
  </si>
  <si>
    <t>추정금액 1억원이상 건설공사</t>
  </si>
  <si>
    <t>조정률</t>
  </si>
  <si>
    <t>재   료   비</t>
  </si>
  <si>
    <t>DZZ</t>
  </si>
  <si>
    <t>30×30×1.4@450×450</t>
  </si>
  <si>
    <t>직  접  재  료  비</t>
  </si>
  <si>
    <t>재료비 할증 계수</t>
  </si>
  <si>
    <t>SET</t>
  </si>
  <si>
    <t>50×45@450, H=3.5M이하</t>
  </si>
  <si>
    <t>THK=1.2mm(보통)</t>
  </si>
  <si>
    <t>손료저장</t>
  </si>
  <si>
    <t>YZD015000000</t>
  </si>
  <si>
    <t>노무비단가적용</t>
  </si>
  <si>
    <t>CZZ</t>
  </si>
  <si>
    <t>건강보험료* 13.14%</t>
  </si>
  <si>
    <t>경        비</t>
  </si>
  <si>
    <t>퇴직  공제  부금비</t>
  </si>
  <si>
    <t>도급자설치관급자재</t>
  </si>
  <si>
    <t>CH0</t>
  </si>
  <si>
    <t>YZS002000000</t>
  </si>
  <si>
    <t>직접노무비* 3.595%</t>
  </si>
  <si>
    <t>1/8*16/12*25/20*12/10</t>
  </si>
  <si>
    <t>변수</t>
  </si>
  <si>
    <t/>
  </si>
  <si>
    <t>입면_3</t>
  </si>
  <si>
    <t>재료비 단가 적용률</t>
  </si>
  <si>
    <t>0107</t>
  </si>
  <si>
    <t>순   공   사   원   가</t>
  </si>
  <si>
    <t>건축물보양</t>
  </si>
  <si>
    <t>JUK1</t>
  </si>
  <si>
    <t>유성페인트 롤러칠</t>
  </si>
  <si>
    <t>목조, 철골조, 조적조</t>
  </si>
  <si>
    <t>W10</t>
  </si>
  <si>
    <t>내역,일위대가 품명,규격,단위 따로적용</t>
  </si>
  <si>
    <t>앵커 볼트 설치</t>
  </si>
  <si>
    <t>ZZB300100000</t>
  </si>
  <si>
    <t>AD-02</t>
  </si>
  <si>
    <t>그 밖의 건설폐기물에 가연성 5% 이하 혼합</t>
  </si>
  <si>
    <t>JUK12</t>
  </si>
  <si>
    <t>8</t>
  </si>
  <si>
    <t>자재</t>
  </si>
  <si>
    <t>ZZF000100000</t>
  </si>
  <si>
    <t>내부 천장, 2회, 1급, 콘크리트·모르타르면</t>
  </si>
  <si>
    <t>0108</t>
  </si>
  <si>
    <t>품목코드</t>
  </si>
  <si>
    <t>1/8*16/12*25/20*24/15</t>
  </si>
  <si>
    <t>노무비 단가 적용률</t>
  </si>
  <si>
    <t>국민  건강  보험료</t>
  </si>
  <si>
    <t>JUK19</t>
  </si>
  <si>
    <t>재  료  비</t>
  </si>
  <si>
    <t>기   타    경   비</t>
  </si>
  <si>
    <t>B10</t>
  </si>
  <si>
    <t>호표번호</t>
  </si>
  <si>
    <t>간  접  재  료  비</t>
  </si>
  <si>
    <t>관급자설치관급자재</t>
  </si>
  <si>
    <t>분체도장</t>
  </si>
  <si>
    <t>3.595</t>
  </si>
  <si>
    <t>석고판나사못붙임(바탕용,천장)</t>
  </si>
  <si>
    <t>유통물가</t>
  </si>
  <si>
    <t>각파이프구조틀(보통)</t>
  </si>
  <si>
    <t>도      급      액</t>
  </si>
  <si>
    <t>ZZB700100000</t>
  </si>
  <si>
    <t>0108  폐기물처리비</t>
  </si>
  <si>
    <t>3.11</t>
  </si>
  <si>
    <t>6</t>
  </si>
  <si>
    <t>size : 2900*2900</t>
  </si>
  <si>
    <t>혼합건설폐기물</t>
  </si>
  <si>
    <t>일위</t>
  </si>
  <si>
    <t>손료적용</t>
  </si>
  <si>
    <t>ZZB000100000</t>
  </si>
  <si>
    <t>혼합건설폐기물 상차비 및 운반비</t>
  </si>
  <si>
    <t>61628720</t>
  </si>
  <si>
    <t>1</t>
  </si>
  <si>
    <t>ITEMSEQNO</t>
  </si>
  <si>
    <t>대</t>
  </si>
  <si>
    <t>16톤 암롤트럭, 30km</t>
  </si>
  <si>
    <t>M2</t>
  </si>
  <si>
    <t>(재료비+직노+기계경비) * 0.3%</t>
  </si>
  <si>
    <t>0105  벽체마감공사</t>
  </si>
  <si>
    <t>AZZ</t>
  </si>
  <si>
    <t>17.5</t>
  </si>
  <si>
    <t>천장, 2PLY</t>
  </si>
  <si>
    <t>단위</t>
  </si>
  <si>
    <t>합      계</t>
  </si>
  <si>
    <t>칸막이벽틀 설치</t>
  </si>
  <si>
    <t>철재면, 2회. 1급</t>
  </si>
  <si>
    <t>입면_4</t>
  </si>
  <si>
    <t>3.6m 이하</t>
  </si>
  <si>
    <t>TTTTTTTF</t>
  </si>
  <si>
    <t>조사가격1</t>
  </si>
  <si>
    <t>노무비 할증 계수</t>
  </si>
  <si>
    <t>(AZZ+BZZ)*%%</t>
  </si>
  <si>
    <t>바탕만들기+수성페인트 롤러칠</t>
  </si>
  <si>
    <t>ZZA000100000</t>
  </si>
  <si>
    <t>설정</t>
  </si>
  <si>
    <t>단  가</t>
  </si>
  <si>
    <t>직접노무비* 17.5%</t>
  </si>
  <si>
    <t>이동식강관말비계</t>
  </si>
  <si>
    <t>A</t>
  </si>
  <si>
    <t>A10+A20-A30</t>
  </si>
  <si>
    <t>JUK10</t>
  </si>
  <si>
    <t>개</t>
  </si>
  <si>
    <t>내역단가 소수점처리</t>
  </si>
  <si>
    <t>H:100, 지정도장마감</t>
  </si>
  <si>
    <t>공사구분</t>
  </si>
  <si>
    <t>CB0</t>
  </si>
  <si>
    <t>R</t>
  </si>
  <si>
    <t>일반</t>
  </si>
  <si>
    <t>XXXXXXXXXXXXXXXXX</t>
  </si>
  <si>
    <t>인테리어필름 / 시공도</t>
  </si>
  <si>
    <t>품      목</t>
  </si>
  <si>
    <t>-폴딩도어하단벽체조성</t>
  </si>
  <si>
    <t>총   공   사    비</t>
  </si>
  <si>
    <t>공   급    가   액</t>
  </si>
  <si>
    <t>스틸 마감재 철거</t>
  </si>
  <si>
    <t>20120321</t>
  </si>
  <si>
    <t>부자재포함</t>
  </si>
  <si>
    <t>중밀도섬유판, THK15×1PLY</t>
  </si>
  <si>
    <t>ø20 이하</t>
  </si>
  <si>
    <t>캐노피고정철물 / 시공도</t>
  </si>
  <si>
    <t>석고판나사못붙임(바탕용,벽)</t>
  </si>
  <si>
    <t>JUK13</t>
  </si>
  <si>
    <t>노무비 * 1.01%</t>
  </si>
  <si>
    <t>환율</t>
  </si>
  <si>
    <t>35875445</t>
  </si>
  <si>
    <t>1단2m, 3개월</t>
  </si>
  <si>
    <t>CE0</t>
  </si>
  <si>
    <t>금      액</t>
  </si>
  <si>
    <t>내역금액소수점처리</t>
  </si>
  <si>
    <t>M</t>
  </si>
  <si>
    <t>Q10</t>
  </si>
  <si>
    <t>미확인 데이터</t>
  </si>
  <si>
    <t>원가비목코드</t>
  </si>
  <si>
    <t>단산</t>
  </si>
  <si>
    <t>AW-02</t>
  </si>
  <si>
    <t>FU-03</t>
  </si>
  <si>
    <t>천장 구조틀 철거</t>
  </si>
  <si>
    <t>C</t>
  </si>
  <si>
    <t>P20</t>
  </si>
  <si>
    <t>계 * 8%</t>
  </si>
  <si>
    <t>size : 1975*800*1000</t>
  </si>
  <si>
    <t>YZS001000000</t>
  </si>
  <si>
    <t>확정내역</t>
  </si>
  <si>
    <t>합판 또는 판재류 철거</t>
  </si>
  <si>
    <t>벽, MDF붙임</t>
  </si>
  <si>
    <t>0102</t>
  </si>
  <si>
    <t>Z:in , 0.42 x 1220mm NW (방염 프리미엄우드)</t>
  </si>
  <si>
    <t>이              윤</t>
  </si>
  <si>
    <t>외송각재, 30×30@450×450</t>
  </si>
  <si>
    <t>CA0</t>
  </si>
  <si>
    <t>CB0*%%</t>
  </si>
  <si>
    <t>공 종 별 집 계 표</t>
  </si>
  <si>
    <t>0</t>
  </si>
  <si>
    <t>비        목</t>
  </si>
  <si>
    <t>(BZZ+CZZ+E10)*%%</t>
  </si>
  <si>
    <t>AW-01</t>
  </si>
  <si>
    <t>size : 6400*1900</t>
  </si>
  <si>
    <t>금  액</t>
  </si>
  <si>
    <t>공사기간 1개월이상 건설공사</t>
  </si>
  <si>
    <t>경량벽체철골틀 설치(C-50)</t>
  </si>
  <si>
    <t>산  재  보  험  료</t>
  </si>
  <si>
    <t>E10</t>
  </si>
  <si>
    <t>5억미만, 일반건설공사(갑)</t>
  </si>
  <si>
    <t>JUK3</t>
  </si>
  <si>
    <t>(노무비+경비+일반관리비) * 15%</t>
  </si>
  <si>
    <t>size : 6400*2800</t>
  </si>
  <si>
    <t>TON</t>
  </si>
  <si>
    <t>0.3</t>
  </si>
  <si>
    <t>석면분담금</t>
  </si>
  <si>
    <t>노무비 * 0.006%</t>
    <phoneticPr fontId="8" type="noConversion"/>
  </si>
  <si>
    <t>임금채권부담금</t>
  </si>
  <si>
    <t>노무비 * 0.09%</t>
    <phoneticPr fontId="8" type="noConversion"/>
  </si>
  <si>
    <t>기존바닥 재사용</t>
    <phoneticPr fontId="8" type="noConversion"/>
  </si>
  <si>
    <t>화이트자석유리보드 / 시공도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</si>
</sst>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#;\-#,###;#"/>
    <numFmt numFmtId="177" formatCode="#,###;\-#,###;#;"/>
    <numFmt numFmtId="178" formatCode="#,##0.00#;\-#,##0.00#;#"/>
    <numFmt numFmtId="179" formatCode="#,###"/>
    <numFmt numFmtId="180" formatCode="_-* #,##0.00_-;\-* #,##0.00_-;_-* &quot;-&quot;_-;_-@_-"/>
  </numFmts>
  <fonts count="9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u/>
      <sz val="11"/>
      <color theme="10"/>
      <name val="맑은 고딕"/>
      <family val="3"/>
    </font>
    <font>
      <b/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3" fillId="0" borderId="4" xfId="0" applyFont="1" applyBorder="1" applyAlignment="1">
      <alignment horizontal="left" vertical="center"/>
    </xf>
    <xf numFmtId="0" fontId="4" fillId="0" borderId="2" xfId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179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wrapText="1"/>
    </xf>
    <xf numFmtId="177" fontId="3" fillId="0" borderId="4" xfId="0" applyNumberFormat="1" applyFont="1" applyBorder="1" applyAlignment="1">
      <alignment horizontal="left" vertical="center" shrinkToFit="1"/>
    </xf>
    <xf numFmtId="0" fontId="3" fillId="0" borderId="4" xfId="0" applyNumberFormat="1" applyFont="1" applyBorder="1" applyAlignment="1">
      <alignment horizontal="left" vertical="center" shrinkToFit="1"/>
    </xf>
    <xf numFmtId="176" fontId="3" fillId="0" borderId="4" xfId="0" applyNumberFormat="1" applyFont="1" applyBorder="1" applyAlignment="1">
      <alignment horizontal="right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4" fillId="0" borderId="0" xfId="1" applyFont="1" applyBorder="1" applyAlignment="1">
      <alignment horizontal="right" vertical="center" shrinkToFit="1"/>
    </xf>
    <xf numFmtId="0" fontId="0" fillId="0" borderId="0" xfId="0" applyAlignment="1">
      <alignment horizontal="center"/>
    </xf>
    <xf numFmtId="180" fontId="3" fillId="0" borderId="4" xfId="2" applyNumberFormat="1" applyFont="1" applyBorder="1" applyAlignment="1">
      <alignment horizontal="right" vertical="center" shrinkToFit="1"/>
    </xf>
    <xf numFmtId="180" fontId="0" fillId="0" borderId="0" xfId="2" applyNumberFormat="1" applyFont="1" applyAlignment="1"/>
    <xf numFmtId="0" fontId="3" fillId="0" borderId="4" xfId="0" applyFont="1" applyBorder="1" applyAlignment="1">
      <alignment horizontal="center" vertical="center" wrapText="1"/>
    </xf>
    <xf numFmtId="180" fontId="3" fillId="0" borderId="4" xfId="2" applyNumberFormat="1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43" fontId="0" fillId="0" borderId="0" xfId="0" applyNumberForma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80" fontId="2" fillId="0" borderId="7" xfId="2" applyNumberFormat="1" applyFont="1" applyBorder="1" applyAlignment="1">
      <alignment horizontal="center" vertical="center"/>
    </xf>
    <xf numFmtId="180" fontId="2" fillId="0" borderId="6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O33"/>
  <sheetViews>
    <sheetView tabSelected="1" view="pageBreakPreview" topLeftCell="B1" zoomScaleNormal="100" zoomScaleSheetLayoutView="100" workbookViewId="0">
      <selection activeCell="F18" sqref="F18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28" t="s">
        <v>21</v>
      </c>
      <c r="B1" s="28"/>
      <c r="C1" s="28"/>
      <c r="D1" s="28"/>
      <c r="E1" s="28"/>
      <c r="F1" s="28"/>
      <c r="G1" s="28"/>
    </row>
    <row r="2" spans="1:15" ht="21.95" customHeight="1" x14ac:dyDescent="0.3">
      <c r="A2" s="29" t="s">
        <v>189</v>
      </c>
      <c r="B2" s="29"/>
      <c r="C2" s="29"/>
      <c r="D2" s="29"/>
      <c r="E2" s="29"/>
      <c r="F2" s="36" t="str">
        <f>"금액: 일금  "&amp;NUMBERSTRING(E33,1)&amp;"원정("&amp;TEXT(E33,"#,###원")&amp;")"</f>
        <v>금액: 일금  영원정(원)</v>
      </c>
      <c r="G2" s="36"/>
    </row>
    <row r="3" spans="1:15" ht="21.95" customHeight="1" x14ac:dyDescent="0.3">
      <c r="A3" s="15" t="s">
        <v>214</v>
      </c>
      <c r="B3" s="30" t="s">
        <v>344</v>
      </c>
      <c r="C3" s="31"/>
      <c r="D3" s="32"/>
      <c r="E3" s="15" t="s">
        <v>318</v>
      </c>
      <c r="F3" s="15" t="s">
        <v>9</v>
      </c>
      <c r="G3" s="15" t="s">
        <v>107</v>
      </c>
      <c r="H3" s="15" t="s">
        <v>289</v>
      </c>
      <c r="I3" s="15" t="s">
        <v>230</v>
      </c>
    </row>
    <row r="4" spans="1:15" ht="20.100000000000001" customHeight="1" x14ac:dyDescent="0.3">
      <c r="A4" s="17" t="s">
        <v>97</v>
      </c>
      <c r="B4" s="33" t="s">
        <v>218</v>
      </c>
      <c r="C4" s="33" t="s">
        <v>193</v>
      </c>
      <c r="D4" s="16" t="s">
        <v>196</v>
      </c>
      <c r="E4" s="4">
        <f>TRUNC(공종별집계표!F5, 0)</f>
        <v>0</v>
      </c>
      <c r="F4" s="17"/>
      <c r="G4" s="17"/>
      <c r="H4" s="13">
        <v>100</v>
      </c>
      <c r="I4" s="17" t="s">
        <v>196</v>
      </c>
      <c r="J4" s="17" t="s">
        <v>343</v>
      </c>
      <c r="K4" s="17" t="s">
        <v>262</v>
      </c>
      <c r="L4" s="13">
        <v>61628720</v>
      </c>
      <c r="M4" s="17" t="s">
        <v>343</v>
      </c>
      <c r="N4" s="17" t="s">
        <v>306</v>
      </c>
      <c r="O4" s="17" t="s">
        <v>39</v>
      </c>
    </row>
    <row r="5" spans="1:15" ht="20.100000000000001" customHeight="1" x14ac:dyDescent="0.3">
      <c r="A5" s="17" t="s">
        <v>180</v>
      </c>
      <c r="B5" s="34"/>
      <c r="C5" s="34"/>
      <c r="D5" s="16" t="s">
        <v>244</v>
      </c>
      <c r="E5" s="4">
        <f>TRUNC(, 0)</f>
        <v>0</v>
      </c>
      <c r="F5" s="17"/>
      <c r="G5" s="17"/>
      <c r="H5" s="13">
        <v>110</v>
      </c>
      <c r="I5" s="17" t="s">
        <v>244</v>
      </c>
      <c r="J5" s="17" t="s">
        <v>343</v>
      </c>
      <c r="K5" s="17" t="s">
        <v>214</v>
      </c>
      <c r="L5" s="13">
        <v>0</v>
      </c>
      <c r="M5" s="17" t="s">
        <v>343</v>
      </c>
      <c r="N5" s="17"/>
      <c r="O5" s="17" t="s">
        <v>168</v>
      </c>
    </row>
    <row r="6" spans="1:15" ht="20.100000000000001" customHeight="1" x14ac:dyDescent="0.3">
      <c r="A6" s="17" t="s">
        <v>11</v>
      </c>
      <c r="B6" s="34"/>
      <c r="C6" s="34"/>
      <c r="D6" s="16" t="s">
        <v>96</v>
      </c>
      <c r="E6" s="4">
        <f>TRUNC(, 0)</f>
        <v>0</v>
      </c>
      <c r="F6" s="17"/>
      <c r="G6" s="17"/>
      <c r="H6" s="13">
        <v>120</v>
      </c>
      <c r="I6" s="17" t="s">
        <v>96</v>
      </c>
      <c r="J6" s="17" t="s">
        <v>343</v>
      </c>
      <c r="K6" s="17" t="s">
        <v>214</v>
      </c>
      <c r="L6" s="13">
        <v>0</v>
      </c>
      <c r="M6" s="17" t="s">
        <v>343</v>
      </c>
      <c r="N6" s="17"/>
      <c r="O6" s="17" t="s">
        <v>176</v>
      </c>
    </row>
    <row r="7" spans="1:15" ht="20.100000000000001" customHeight="1" x14ac:dyDescent="0.3">
      <c r="A7" s="17" t="s">
        <v>270</v>
      </c>
      <c r="B7" s="34"/>
      <c r="C7" s="35"/>
      <c r="D7" s="16" t="s">
        <v>134</v>
      </c>
      <c r="E7" s="4">
        <f>TRUNC(E4+E5-E6, 0)</f>
        <v>0</v>
      </c>
      <c r="F7" s="17"/>
      <c r="G7" s="17"/>
      <c r="H7" s="13">
        <v>190</v>
      </c>
      <c r="I7" s="17" t="s">
        <v>134</v>
      </c>
      <c r="J7" s="17" t="s">
        <v>343</v>
      </c>
      <c r="K7" s="17" t="s">
        <v>290</v>
      </c>
      <c r="L7" s="13">
        <v>61628720</v>
      </c>
      <c r="M7" s="17" t="s">
        <v>343</v>
      </c>
      <c r="N7" s="17"/>
      <c r="O7" s="17" t="s">
        <v>332</v>
      </c>
    </row>
    <row r="8" spans="1:15" ht="20.100000000000001" customHeight="1" x14ac:dyDescent="0.3">
      <c r="A8" s="17" t="s">
        <v>242</v>
      </c>
      <c r="B8" s="34"/>
      <c r="C8" s="33" t="s">
        <v>51</v>
      </c>
      <c r="D8" s="16" t="s">
        <v>79</v>
      </c>
      <c r="E8" s="4">
        <f>TRUNC(공종별집계표!H5, 0)</f>
        <v>0</v>
      </c>
      <c r="F8" s="17"/>
      <c r="G8" s="17"/>
      <c r="H8" s="13">
        <v>200</v>
      </c>
      <c r="I8" s="17" t="s">
        <v>79</v>
      </c>
      <c r="J8" s="17" t="s">
        <v>343</v>
      </c>
      <c r="K8" s="17" t="s">
        <v>315</v>
      </c>
      <c r="L8" s="13">
        <v>35875445</v>
      </c>
      <c r="M8" s="17" t="s">
        <v>343</v>
      </c>
      <c r="N8" s="17"/>
      <c r="O8" s="17" t="s">
        <v>284</v>
      </c>
    </row>
    <row r="9" spans="1:15" ht="20.100000000000001" customHeight="1" x14ac:dyDescent="0.3">
      <c r="A9" s="17" t="s">
        <v>109</v>
      </c>
      <c r="B9" s="34"/>
      <c r="C9" s="34"/>
      <c r="D9" s="16" t="s">
        <v>119</v>
      </c>
      <c r="E9" s="4">
        <f>TRUNC(E8*0.175, 0)</f>
        <v>0</v>
      </c>
      <c r="F9" s="17" t="s">
        <v>287</v>
      </c>
      <c r="G9" s="17"/>
      <c r="H9" s="13">
        <v>210</v>
      </c>
      <c r="I9" s="17" t="s">
        <v>119</v>
      </c>
      <c r="J9" s="17" t="s">
        <v>271</v>
      </c>
      <c r="K9" s="17" t="s">
        <v>20</v>
      </c>
      <c r="L9" s="13">
        <v>6278202</v>
      </c>
      <c r="M9" s="17" t="s">
        <v>343</v>
      </c>
      <c r="N9" s="17"/>
      <c r="O9" s="17" t="s">
        <v>67</v>
      </c>
    </row>
    <row r="10" spans="1:15" ht="20.100000000000001" customHeight="1" x14ac:dyDescent="0.3">
      <c r="A10" s="17" t="s">
        <v>86</v>
      </c>
      <c r="B10" s="34"/>
      <c r="C10" s="35"/>
      <c r="D10" s="16" t="s">
        <v>134</v>
      </c>
      <c r="E10" s="4">
        <f>TRUNC(E8+E9, 0)</f>
        <v>0</v>
      </c>
      <c r="F10" s="17"/>
      <c r="G10" s="17"/>
      <c r="H10" s="13">
        <v>290</v>
      </c>
      <c r="I10" s="17" t="s">
        <v>134</v>
      </c>
      <c r="J10" s="17" t="s">
        <v>343</v>
      </c>
      <c r="K10" s="17" t="s">
        <v>165</v>
      </c>
      <c r="L10" s="13">
        <v>42153647</v>
      </c>
      <c r="M10" s="17" t="s">
        <v>343</v>
      </c>
      <c r="N10" s="17"/>
      <c r="O10" s="17" t="s">
        <v>210</v>
      </c>
    </row>
    <row r="11" spans="1:15" ht="20.100000000000001" customHeight="1" x14ac:dyDescent="0.3">
      <c r="A11" s="17" t="s">
        <v>27</v>
      </c>
      <c r="B11" s="34"/>
      <c r="C11" s="33" t="s">
        <v>206</v>
      </c>
      <c r="D11" s="16" t="s">
        <v>49</v>
      </c>
      <c r="E11" s="4">
        <f>TRUNC(공종별집계표!J5, 0)</f>
        <v>0</v>
      </c>
      <c r="F11" s="17"/>
      <c r="G11" s="17"/>
      <c r="H11" s="13">
        <v>3100</v>
      </c>
      <c r="I11" s="17" t="s">
        <v>49</v>
      </c>
      <c r="J11" s="17" t="s">
        <v>343</v>
      </c>
      <c r="K11" s="17" t="s">
        <v>77</v>
      </c>
      <c r="L11" s="13">
        <v>32906</v>
      </c>
      <c r="M11" s="17" t="s">
        <v>343</v>
      </c>
      <c r="N11" s="17"/>
      <c r="O11" s="17" t="s">
        <v>260</v>
      </c>
    </row>
    <row r="12" spans="1:15" ht="20.100000000000001" customHeight="1" x14ac:dyDescent="0.3">
      <c r="A12" s="17" t="s">
        <v>144</v>
      </c>
      <c r="B12" s="34"/>
      <c r="C12" s="34"/>
      <c r="D12" s="16" t="s">
        <v>351</v>
      </c>
      <c r="E12" s="4">
        <f>TRUNC(E10*0.0356, 0)</f>
        <v>0</v>
      </c>
      <c r="F12" s="17" t="s">
        <v>112</v>
      </c>
      <c r="G12" s="17" t="s">
        <v>186</v>
      </c>
      <c r="H12" s="13">
        <v>3300</v>
      </c>
      <c r="I12" s="17" t="s">
        <v>351</v>
      </c>
      <c r="J12" s="17" t="s">
        <v>68</v>
      </c>
      <c r="K12" s="17" t="s">
        <v>16</v>
      </c>
      <c r="L12" s="13">
        <v>1500669</v>
      </c>
      <c r="M12" s="17" t="s">
        <v>343</v>
      </c>
      <c r="N12" s="17"/>
      <c r="O12" s="17" t="s">
        <v>53</v>
      </c>
    </row>
    <row r="13" spans="1:15" ht="20.100000000000001" customHeight="1" x14ac:dyDescent="0.3">
      <c r="A13" s="17" t="s">
        <v>340</v>
      </c>
      <c r="B13" s="34"/>
      <c r="C13" s="34"/>
      <c r="D13" s="16" t="s">
        <v>84</v>
      </c>
      <c r="E13" s="4">
        <f>TRUNC(E10*0.0101, 0)</f>
        <v>0</v>
      </c>
      <c r="F13" s="17" t="s">
        <v>313</v>
      </c>
      <c r="G13" s="17" t="s">
        <v>64</v>
      </c>
      <c r="H13" s="13">
        <v>3400</v>
      </c>
      <c r="I13" s="17" t="s">
        <v>84</v>
      </c>
      <c r="J13" s="17" t="s">
        <v>10</v>
      </c>
      <c r="K13" s="17" t="s">
        <v>16</v>
      </c>
      <c r="L13" s="13">
        <v>425751</v>
      </c>
      <c r="M13" s="17" t="s">
        <v>343</v>
      </c>
      <c r="N13" s="17"/>
      <c r="O13" s="17" t="s">
        <v>23</v>
      </c>
    </row>
    <row r="14" spans="1:15" ht="20.100000000000001" customHeight="1" x14ac:dyDescent="0.3">
      <c r="A14" s="17" t="s">
        <v>296</v>
      </c>
      <c r="B14" s="34"/>
      <c r="C14" s="34"/>
      <c r="D14" s="16" t="s">
        <v>238</v>
      </c>
      <c r="E14" s="4">
        <f>TRUNC(E8*0.03595, 0)</f>
        <v>0</v>
      </c>
      <c r="F14" s="17" t="s">
        <v>211</v>
      </c>
      <c r="G14" s="17" t="s">
        <v>349</v>
      </c>
      <c r="H14" s="13">
        <v>3500</v>
      </c>
      <c r="I14" s="17" t="s">
        <v>238</v>
      </c>
      <c r="J14" s="17" t="s">
        <v>247</v>
      </c>
      <c r="K14" s="17" t="s">
        <v>20</v>
      </c>
      <c r="L14" s="13">
        <v>1289722</v>
      </c>
      <c r="M14" s="17" t="s">
        <v>343</v>
      </c>
      <c r="N14" s="17"/>
      <c r="O14" s="17" t="s">
        <v>75</v>
      </c>
    </row>
    <row r="15" spans="1:15" ht="20.100000000000001" customHeight="1" x14ac:dyDescent="0.3">
      <c r="A15" s="17" t="s">
        <v>101</v>
      </c>
      <c r="B15" s="34"/>
      <c r="C15" s="34"/>
      <c r="D15" s="16" t="s">
        <v>100</v>
      </c>
      <c r="E15" s="4">
        <f>TRUNC(E8*0.0475, 0)</f>
        <v>0</v>
      </c>
      <c r="F15" s="17" t="s">
        <v>25</v>
      </c>
      <c r="G15" s="17" t="s">
        <v>349</v>
      </c>
      <c r="H15" s="13">
        <v>3600</v>
      </c>
      <c r="I15" s="17" t="s">
        <v>100</v>
      </c>
      <c r="J15" s="17" t="s">
        <v>94</v>
      </c>
      <c r="K15" s="17" t="s">
        <v>20</v>
      </c>
      <c r="L15" s="13">
        <v>1704083</v>
      </c>
      <c r="M15" s="17" t="s">
        <v>343</v>
      </c>
      <c r="N15" s="17"/>
      <c r="O15" s="17" t="s">
        <v>117</v>
      </c>
    </row>
    <row r="16" spans="1:15" ht="20.100000000000001" customHeight="1" x14ac:dyDescent="0.3">
      <c r="A16" s="17" t="s">
        <v>173</v>
      </c>
      <c r="B16" s="34"/>
      <c r="C16" s="34"/>
      <c r="D16" s="16" t="s">
        <v>154</v>
      </c>
      <c r="E16" s="4">
        <f>TRUNC(E14*0.1314, 0)</f>
        <v>0</v>
      </c>
      <c r="F16" s="17" t="s">
        <v>205</v>
      </c>
      <c r="G16" s="17" t="s">
        <v>349</v>
      </c>
      <c r="H16" s="13">
        <v>3750</v>
      </c>
      <c r="I16" s="17" t="s">
        <v>154</v>
      </c>
      <c r="J16" s="17" t="s">
        <v>45</v>
      </c>
      <c r="K16" s="17" t="s">
        <v>341</v>
      </c>
      <c r="L16" s="13">
        <v>169469</v>
      </c>
      <c r="M16" s="17" t="s">
        <v>343</v>
      </c>
      <c r="N16" s="17"/>
      <c r="O16" s="17" t="s">
        <v>30</v>
      </c>
    </row>
    <row r="17" spans="1:15" ht="20.100000000000001" customHeight="1" x14ac:dyDescent="0.3">
      <c r="A17" s="17" t="s">
        <v>317</v>
      </c>
      <c r="B17" s="34"/>
      <c r="C17" s="34"/>
      <c r="D17" s="16" t="s">
        <v>207</v>
      </c>
      <c r="E17" s="4">
        <f>TRUNC(E8*0.023, 0)</f>
        <v>0</v>
      </c>
      <c r="F17" s="17" t="s">
        <v>15</v>
      </c>
      <c r="G17" s="17" t="s">
        <v>191</v>
      </c>
      <c r="H17" s="13">
        <v>3775</v>
      </c>
      <c r="I17" s="17" t="s">
        <v>207</v>
      </c>
      <c r="J17" s="17" t="s">
        <v>145</v>
      </c>
      <c r="K17" s="17" t="s">
        <v>20</v>
      </c>
      <c r="L17" s="13">
        <v>825135</v>
      </c>
      <c r="M17" s="17" t="s">
        <v>343</v>
      </c>
      <c r="N17" s="17"/>
      <c r="O17" s="17" t="s">
        <v>47</v>
      </c>
    </row>
    <row r="18" spans="1:15" ht="20.100000000000001" customHeight="1" x14ac:dyDescent="0.3">
      <c r="A18" s="17" t="s">
        <v>209</v>
      </c>
      <c r="B18" s="34"/>
      <c r="C18" s="34"/>
      <c r="D18" s="16" t="s">
        <v>48</v>
      </c>
      <c r="E18" s="4">
        <f>TRUNC((E7+E8+E31/1.1)*0.0311, 0)</f>
        <v>0</v>
      </c>
      <c r="F18" s="17" t="s">
        <v>106</v>
      </c>
      <c r="G18" s="17" t="s">
        <v>353</v>
      </c>
      <c r="H18" s="13">
        <v>3900</v>
      </c>
      <c r="I18" s="17" t="s">
        <v>48</v>
      </c>
      <c r="J18" s="17" t="s">
        <v>254</v>
      </c>
      <c r="K18" s="17" t="s">
        <v>12</v>
      </c>
      <c r="L18" s="13">
        <v>3032379</v>
      </c>
      <c r="M18" s="17" t="s">
        <v>343</v>
      </c>
      <c r="N18" s="17"/>
      <c r="O18" s="17" t="s">
        <v>226</v>
      </c>
    </row>
    <row r="19" spans="1:15" ht="20.100000000000001" customHeight="1" x14ac:dyDescent="0.3">
      <c r="A19" s="17" t="s">
        <v>124</v>
      </c>
      <c r="B19" s="34"/>
      <c r="C19" s="34"/>
      <c r="D19" s="16" t="s">
        <v>169</v>
      </c>
      <c r="E19" s="4">
        <f>TRUNC((E7+E8+E11)*0.003, 0)</f>
        <v>0</v>
      </c>
      <c r="F19" s="17" t="s">
        <v>268</v>
      </c>
      <c r="G19" s="17"/>
      <c r="H19" s="13">
        <v>4600</v>
      </c>
      <c r="I19" s="17" t="s">
        <v>169</v>
      </c>
      <c r="J19" s="17" t="s">
        <v>358</v>
      </c>
      <c r="K19" s="17" t="s">
        <v>69</v>
      </c>
      <c r="L19" s="13">
        <v>292611</v>
      </c>
      <c r="M19" s="17" t="s">
        <v>343</v>
      </c>
      <c r="N19" s="17"/>
      <c r="O19" s="17" t="s">
        <v>252</v>
      </c>
    </row>
    <row r="20" spans="1:15" ht="20.100000000000001" customHeight="1" x14ac:dyDescent="0.3">
      <c r="A20" s="17" t="s">
        <v>175</v>
      </c>
      <c r="B20" s="34"/>
      <c r="C20" s="34"/>
      <c r="D20" s="16" t="s">
        <v>241</v>
      </c>
      <c r="E20" s="4">
        <f>TRUNC((E7+E10)*0.05, 0)</f>
        <v>0</v>
      </c>
      <c r="F20" s="17" t="s">
        <v>120</v>
      </c>
      <c r="G20" s="17"/>
      <c r="H20" s="13">
        <v>4700</v>
      </c>
      <c r="I20" s="17" t="s">
        <v>241</v>
      </c>
      <c r="J20" s="17" t="s">
        <v>111</v>
      </c>
      <c r="K20" s="17" t="s">
        <v>282</v>
      </c>
      <c r="L20" s="13">
        <v>5189118</v>
      </c>
      <c r="M20" s="17" t="s">
        <v>343</v>
      </c>
      <c r="N20" s="17"/>
      <c r="O20" s="17" t="s">
        <v>121</v>
      </c>
    </row>
    <row r="21" spans="1:15" ht="20.100000000000001" customHeight="1" x14ac:dyDescent="0.3">
      <c r="A21" s="17"/>
      <c r="B21" s="34"/>
      <c r="C21" s="34"/>
      <c r="D21" s="16" t="s">
        <v>359</v>
      </c>
      <c r="E21" s="4">
        <f>E10*0.006%</f>
        <v>0</v>
      </c>
      <c r="F21" s="17" t="s">
        <v>360</v>
      </c>
      <c r="G21" s="17"/>
      <c r="H21" s="13"/>
      <c r="I21" s="17"/>
      <c r="J21" s="17"/>
      <c r="K21" s="17"/>
      <c r="L21" s="13"/>
      <c r="M21" s="17"/>
      <c r="N21" s="17"/>
      <c r="O21" s="17"/>
    </row>
    <row r="22" spans="1:15" ht="20.100000000000001" customHeight="1" x14ac:dyDescent="0.3">
      <c r="A22" s="17"/>
      <c r="B22" s="34"/>
      <c r="C22" s="34"/>
      <c r="D22" s="16" t="s">
        <v>361</v>
      </c>
      <c r="E22" s="4">
        <f>E10*0.09%</f>
        <v>0</v>
      </c>
      <c r="F22" s="17" t="s">
        <v>362</v>
      </c>
      <c r="G22" s="17"/>
      <c r="H22" s="13"/>
      <c r="I22" s="17"/>
      <c r="J22" s="17"/>
      <c r="K22" s="17"/>
      <c r="L22" s="13"/>
      <c r="M22" s="17"/>
      <c r="N22" s="17"/>
      <c r="O22" s="17"/>
    </row>
    <row r="23" spans="1:15" ht="20.100000000000001" customHeight="1" x14ac:dyDescent="0.3">
      <c r="A23" s="17" t="s">
        <v>204</v>
      </c>
      <c r="B23" s="35"/>
      <c r="C23" s="35"/>
      <c r="D23" s="16" t="s">
        <v>134</v>
      </c>
      <c r="E23" s="4">
        <f>TRUNC(+E11+E12+E13+E14+E15+E17+E18+E16+E19+E20+E21+E22, 0)</f>
        <v>0</v>
      </c>
      <c r="F23" s="17"/>
      <c r="G23" s="17"/>
      <c r="H23" s="13">
        <v>9910</v>
      </c>
      <c r="I23" s="17" t="s">
        <v>134</v>
      </c>
      <c r="J23" s="17" t="s">
        <v>343</v>
      </c>
      <c r="K23" s="17" t="s">
        <v>131</v>
      </c>
      <c r="L23" s="13">
        <v>14461843</v>
      </c>
      <c r="M23" s="17" t="s">
        <v>343</v>
      </c>
      <c r="N23" s="17"/>
      <c r="O23" s="17" t="s">
        <v>63</v>
      </c>
    </row>
    <row r="24" spans="1:15" ht="20.100000000000001" customHeight="1" x14ac:dyDescent="0.3">
      <c r="A24" s="17" t="s">
        <v>194</v>
      </c>
      <c r="B24" s="37" t="s">
        <v>140</v>
      </c>
      <c r="C24" s="38"/>
      <c r="D24" s="39"/>
      <c r="E24" s="4">
        <f>TRUNC(E7+E10+E23, 0)</f>
        <v>0</v>
      </c>
      <c r="F24" s="17"/>
      <c r="G24" s="17"/>
      <c r="H24" s="13">
        <v>900710</v>
      </c>
      <c r="I24" s="17" t="s">
        <v>140</v>
      </c>
      <c r="J24" s="17" t="s">
        <v>343</v>
      </c>
      <c r="K24" s="17" t="s">
        <v>29</v>
      </c>
      <c r="L24" s="13">
        <v>118244210</v>
      </c>
      <c r="M24" s="17" t="s">
        <v>343</v>
      </c>
      <c r="N24" s="17"/>
      <c r="O24" s="17" t="s">
        <v>139</v>
      </c>
    </row>
    <row r="25" spans="1:15" ht="20.100000000000001" customHeight="1" x14ac:dyDescent="0.3">
      <c r="A25" s="17" t="s">
        <v>352</v>
      </c>
      <c r="B25" s="37" t="s">
        <v>83</v>
      </c>
      <c r="C25" s="38"/>
      <c r="D25" s="39"/>
      <c r="E25" s="4">
        <f>TRUNC(E24*0.08, 0)</f>
        <v>0</v>
      </c>
      <c r="F25" s="17" t="s">
        <v>330</v>
      </c>
      <c r="G25" s="17"/>
      <c r="H25" s="13">
        <v>900810</v>
      </c>
      <c r="I25" s="17" t="s">
        <v>83</v>
      </c>
      <c r="J25" s="17" t="s">
        <v>230</v>
      </c>
      <c r="K25" s="17" t="s">
        <v>28</v>
      </c>
      <c r="L25" s="13">
        <v>9459536</v>
      </c>
      <c r="M25" s="17" t="s">
        <v>343</v>
      </c>
      <c r="N25" s="17"/>
      <c r="O25" s="17" t="s">
        <v>138</v>
      </c>
    </row>
    <row r="26" spans="1:15" ht="20.100000000000001" customHeight="1" x14ac:dyDescent="0.3">
      <c r="A26" s="17" t="s">
        <v>91</v>
      </c>
      <c r="B26" s="37" t="s">
        <v>338</v>
      </c>
      <c r="C26" s="38"/>
      <c r="D26" s="39"/>
      <c r="E26" s="4">
        <f>TRUNC((E10+E23+E25)*0.15, 0)</f>
        <v>0</v>
      </c>
      <c r="F26" s="17" t="s">
        <v>355</v>
      </c>
      <c r="G26" s="17"/>
      <c r="H26" s="13">
        <v>900820</v>
      </c>
      <c r="I26" s="17" t="s">
        <v>338</v>
      </c>
      <c r="J26" s="17" t="s">
        <v>1</v>
      </c>
      <c r="K26" s="17" t="s">
        <v>345</v>
      </c>
      <c r="L26" s="13">
        <v>9911253</v>
      </c>
      <c r="M26" s="17" t="s">
        <v>343</v>
      </c>
      <c r="N26" s="17"/>
      <c r="O26" s="17" t="s">
        <v>160</v>
      </c>
    </row>
    <row r="27" spans="1:15" ht="20.100000000000001" customHeight="1" x14ac:dyDescent="0.3">
      <c r="A27" s="17" t="s">
        <v>178</v>
      </c>
      <c r="B27" s="37" t="s">
        <v>19</v>
      </c>
      <c r="C27" s="38"/>
      <c r="D27" s="39"/>
      <c r="E27" s="4">
        <f>TRUNC(공종별집계표!L13, 0)</f>
        <v>0</v>
      </c>
      <c r="F27" s="17"/>
      <c r="G27" s="17"/>
      <c r="H27" s="13">
        <v>900880</v>
      </c>
      <c r="I27" s="17" t="s">
        <v>19</v>
      </c>
      <c r="J27" s="17" t="s">
        <v>343</v>
      </c>
      <c r="K27" s="17" t="s">
        <v>44</v>
      </c>
      <c r="L27" s="13">
        <v>1239551</v>
      </c>
      <c r="M27" s="17" t="s">
        <v>343</v>
      </c>
      <c r="N27" s="17"/>
      <c r="O27" s="17" t="s">
        <v>130</v>
      </c>
    </row>
    <row r="28" spans="1:15" ht="20.100000000000001" customHeight="1" x14ac:dyDescent="0.3">
      <c r="A28" s="17" t="s">
        <v>17</v>
      </c>
      <c r="B28" s="37" t="s">
        <v>304</v>
      </c>
      <c r="C28" s="38"/>
      <c r="D28" s="39"/>
      <c r="E28" s="4">
        <f>TRUNC(E24+E25+E26+E27, 0)</f>
        <v>0</v>
      </c>
      <c r="F28" s="17"/>
      <c r="G28" s="17"/>
      <c r="H28" s="13">
        <v>900900</v>
      </c>
      <c r="I28" s="17" t="s">
        <v>304</v>
      </c>
      <c r="J28" s="17" t="s">
        <v>343</v>
      </c>
      <c r="K28" s="17" t="s">
        <v>143</v>
      </c>
      <c r="L28" s="13">
        <v>138854550</v>
      </c>
      <c r="M28" s="17" t="s">
        <v>343</v>
      </c>
      <c r="N28" s="17"/>
      <c r="O28" s="17" t="s">
        <v>5</v>
      </c>
    </row>
    <row r="29" spans="1:15" ht="20.100000000000001" customHeight="1" x14ac:dyDescent="0.3">
      <c r="A29" s="17" t="s">
        <v>329</v>
      </c>
      <c r="B29" s="37" t="s">
        <v>93</v>
      </c>
      <c r="C29" s="38"/>
      <c r="D29" s="39"/>
      <c r="E29" s="4">
        <f>TRUNC(E28*0.1, 0)</f>
        <v>0</v>
      </c>
      <c r="F29" s="17" t="s">
        <v>167</v>
      </c>
      <c r="G29" s="17"/>
      <c r="H29" s="13">
        <v>900920</v>
      </c>
      <c r="I29" s="17" t="s">
        <v>93</v>
      </c>
      <c r="J29" s="17" t="s">
        <v>129</v>
      </c>
      <c r="K29" s="17" t="s">
        <v>184</v>
      </c>
      <c r="L29" s="13">
        <v>13885455</v>
      </c>
      <c r="M29" s="17" t="s">
        <v>343</v>
      </c>
      <c r="N29" s="17"/>
      <c r="O29" s="17" t="s">
        <v>232</v>
      </c>
    </row>
    <row r="30" spans="1:15" ht="20.100000000000001" customHeight="1" x14ac:dyDescent="0.3">
      <c r="A30" s="17" t="s">
        <v>164</v>
      </c>
      <c r="B30" s="37" t="s">
        <v>251</v>
      </c>
      <c r="C30" s="38"/>
      <c r="D30" s="39"/>
      <c r="E30" s="4">
        <f>TRUNC(E28+E29, 0)</f>
        <v>0</v>
      </c>
      <c r="F30" s="17"/>
      <c r="G30" s="17"/>
      <c r="H30" s="13">
        <v>900990</v>
      </c>
      <c r="I30" s="17" t="s">
        <v>251</v>
      </c>
      <c r="J30" s="17" t="s">
        <v>343</v>
      </c>
      <c r="K30" s="17" t="s">
        <v>161</v>
      </c>
      <c r="L30" s="13">
        <v>152740005</v>
      </c>
      <c r="M30" s="17" t="s">
        <v>343</v>
      </c>
      <c r="N30" s="17"/>
      <c r="O30" s="17" t="s">
        <v>81</v>
      </c>
    </row>
    <row r="31" spans="1:15" ht="20.100000000000001" customHeight="1" x14ac:dyDescent="0.3">
      <c r="A31" s="17" t="s">
        <v>321</v>
      </c>
      <c r="B31" s="37" t="s">
        <v>208</v>
      </c>
      <c r="C31" s="38"/>
      <c r="D31" s="39"/>
      <c r="E31" s="4">
        <f>TRUNC(0, 0)</f>
        <v>0</v>
      </c>
      <c r="F31" s="17" t="s">
        <v>85</v>
      </c>
      <c r="G31" s="17"/>
      <c r="H31" s="13">
        <v>1001010</v>
      </c>
      <c r="I31" s="17" t="s">
        <v>208</v>
      </c>
      <c r="J31" s="17" t="s">
        <v>343</v>
      </c>
      <c r="K31" s="17" t="s">
        <v>214</v>
      </c>
      <c r="L31" s="13">
        <v>0</v>
      </c>
      <c r="M31" s="17" t="s">
        <v>343</v>
      </c>
      <c r="N31" s="17"/>
      <c r="O31" s="17" t="s">
        <v>171</v>
      </c>
    </row>
    <row r="32" spans="1:15" ht="20.100000000000001" customHeight="1" x14ac:dyDescent="0.3">
      <c r="A32" s="17" t="s">
        <v>126</v>
      </c>
      <c r="B32" s="37" t="s">
        <v>245</v>
      </c>
      <c r="C32" s="38"/>
      <c r="D32" s="39"/>
      <c r="E32" s="4">
        <f>TRUNC(0, 0)</f>
        <v>0</v>
      </c>
      <c r="F32" s="17" t="s">
        <v>85</v>
      </c>
      <c r="G32" s="17"/>
      <c r="H32" s="13">
        <v>1001020</v>
      </c>
      <c r="I32" s="17" t="s">
        <v>245</v>
      </c>
      <c r="J32" s="17" t="s">
        <v>343</v>
      </c>
      <c r="K32" s="17" t="s">
        <v>214</v>
      </c>
      <c r="L32" s="13">
        <v>0</v>
      </c>
      <c r="M32" s="17" t="s">
        <v>343</v>
      </c>
      <c r="N32" s="17"/>
      <c r="O32" s="17" t="s">
        <v>202</v>
      </c>
    </row>
    <row r="33" spans="1:15" ht="20.100000000000001" customHeight="1" x14ac:dyDescent="0.3">
      <c r="A33" s="17" t="s">
        <v>223</v>
      </c>
      <c r="B33" s="37" t="s">
        <v>303</v>
      </c>
      <c r="C33" s="38"/>
      <c r="D33" s="39"/>
      <c r="E33" s="4">
        <f>TRUNC(E30+E31+E32, 0)</f>
        <v>0</v>
      </c>
      <c r="F33" s="17"/>
      <c r="G33" s="17"/>
      <c r="H33" s="13">
        <v>1001100</v>
      </c>
      <c r="I33" s="17" t="s">
        <v>303</v>
      </c>
      <c r="J33" s="17" t="s">
        <v>343</v>
      </c>
      <c r="K33" s="17" t="s">
        <v>132</v>
      </c>
      <c r="L33" s="13">
        <v>152740005</v>
      </c>
      <c r="M33" s="17" t="s">
        <v>343</v>
      </c>
      <c r="N33" s="17"/>
      <c r="O33" s="17" t="s">
        <v>37</v>
      </c>
    </row>
  </sheetData>
  <mergeCells count="18"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A1:G1"/>
    <mergeCell ref="A2:E2"/>
    <mergeCell ref="B3:D3"/>
    <mergeCell ref="B4:B23"/>
    <mergeCell ref="C4:C7"/>
    <mergeCell ref="C8:C10"/>
    <mergeCell ref="C11:C23"/>
    <mergeCell ref="F2:G2"/>
  </mergeCells>
  <phoneticPr fontId="8" type="noConversion"/>
  <printOptions horizontalCentered="1"/>
  <pageMargins left="0.39370078740157483" right="0.39370078740157483" top="0.39370078740157483" bottom="0.39370078740157483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S28"/>
  <sheetViews>
    <sheetView view="pageBreakPreview" zoomScaleNormal="100" zoomScaleSheetLayoutView="100" workbookViewId="0">
      <selection activeCell="E8" sqref="E8"/>
    </sheetView>
  </sheetViews>
  <sheetFormatPr defaultColWidth="9.125" defaultRowHeight="16.5" x14ac:dyDescent="0.3"/>
  <cols>
    <col min="1" max="2" width="30.625" customWidth="1"/>
    <col min="3" max="3" width="4.625" style="21" customWidth="1"/>
    <col min="4" max="4" width="8.625" style="23" customWidth="1"/>
    <col min="5" max="12" width="13.625" customWidth="1"/>
    <col min="13" max="13" width="12.625" customWidth="1"/>
    <col min="14" max="19" width="9.125" hidden="1"/>
  </cols>
  <sheetData>
    <row r="1" spans="1:19" ht="28.5" customHeight="1" x14ac:dyDescent="0.3">
      <c r="A1" s="28" t="s">
        <v>342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9" ht="28.5" customHeight="1" x14ac:dyDescent="0.3">
      <c r="A2" s="29" t="s">
        <v>189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9" ht="28.5" customHeight="1" x14ac:dyDescent="0.3">
      <c r="A3" s="40" t="s">
        <v>301</v>
      </c>
      <c r="B3" s="40" t="s">
        <v>0</v>
      </c>
      <c r="C3" s="40" t="s">
        <v>273</v>
      </c>
      <c r="D3" s="42" t="s">
        <v>162</v>
      </c>
      <c r="E3" s="30" t="s">
        <v>240</v>
      </c>
      <c r="F3" s="32"/>
      <c r="G3" s="30" t="s">
        <v>187</v>
      </c>
      <c r="H3" s="32"/>
      <c r="I3" s="30" t="s">
        <v>182</v>
      </c>
      <c r="J3" s="32"/>
      <c r="K3" s="30" t="s">
        <v>274</v>
      </c>
      <c r="L3" s="32"/>
      <c r="M3" s="40" t="s">
        <v>166</v>
      </c>
    </row>
    <row r="4" spans="1:19" ht="28.5" customHeight="1" x14ac:dyDescent="0.3">
      <c r="A4" s="41"/>
      <c r="B4" s="41"/>
      <c r="C4" s="41"/>
      <c r="D4" s="43"/>
      <c r="E4" s="15" t="s">
        <v>286</v>
      </c>
      <c r="F4" s="15" t="s">
        <v>348</v>
      </c>
      <c r="G4" s="15" t="s">
        <v>286</v>
      </c>
      <c r="H4" s="15" t="s">
        <v>348</v>
      </c>
      <c r="I4" s="15" t="s">
        <v>286</v>
      </c>
      <c r="J4" s="15" t="s">
        <v>348</v>
      </c>
      <c r="K4" s="15" t="s">
        <v>286</v>
      </c>
      <c r="L4" s="15" t="s">
        <v>348</v>
      </c>
      <c r="M4" s="41"/>
    </row>
    <row r="5" spans="1:19" ht="28.5" customHeight="1" x14ac:dyDescent="0.3">
      <c r="A5" s="1" t="s">
        <v>90</v>
      </c>
      <c r="B5" s="17"/>
      <c r="C5" s="16" t="s">
        <v>34</v>
      </c>
      <c r="D5" s="22">
        <v>1</v>
      </c>
      <c r="E5" s="7">
        <f>F6+F7+F8+F9+F10+F11+F12</f>
        <v>0</v>
      </c>
      <c r="F5" s="7">
        <f t="shared" ref="F5:F13" si="0">D5*E5</f>
        <v>0</v>
      </c>
      <c r="G5" s="7">
        <f>H6+H7+H8+H9+H10+H11+H12</f>
        <v>0</v>
      </c>
      <c r="H5" s="7">
        <f t="shared" ref="H5:H13" si="1">D5*G5</f>
        <v>0</v>
      </c>
      <c r="I5" s="7">
        <f>J6+J7+J8+J9+J10+J11+J12</f>
        <v>0</v>
      </c>
      <c r="J5" s="7">
        <f t="shared" ref="J5:J13" si="2">D5*I5</f>
        <v>0</v>
      </c>
      <c r="K5" s="7">
        <f t="shared" ref="K5:K13" si="3">E5+G5+I5</f>
        <v>0</v>
      </c>
      <c r="L5" s="7">
        <f t="shared" ref="L5:L13" si="4">F5+H5+J5</f>
        <v>0</v>
      </c>
      <c r="M5" s="8"/>
      <c r="N5" s="6" t="s">
        <v>185</v>
      </c>
      <c r="O5" s="14">
        <v>100000</v>
      </c>
      <c r="P5" s="19"/>
      <c r="R5" s="6" t="s">
        <v>214</v>
      </c>
      <c r="S5" s="19" t="s">
        <v>214</v>
      </c>
    </row>
    <row r="6" spans="1:19" ht="28.5" customHeight="1" x14ac:dyDescent="0.3">
      <c r="A6" s="1" t="s">
        <v>88</v>
      </c>
      <c r="B6" s="17"/>
      <c r="C6" s="16" t="s">
        <v>34</v>
      </c>
      <c r="D6" s="22">
        <v>1</v>
      </c>
      <c r="E6" s="7">
        <f>공종별내역서!F30</f>
        <v>0</v>
      </c>
      <c r="F6" s="7">
        <f t="shared" si="0"/>
        <v>0</v>
      </c>
      <c r="G6" s="7">
        <f>공종별내역서!H30</f>
        <v>0</v>
      </c>
      <c r="H6" s="7">
        <f t="shared" si="1"/>
        <v>0</v>
      </c>
      <c r="I6" s="7">
        <f>공종별내역서!J30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24"/>
      <c r="N6" s="6" t="s">
        <v>118</v>
      </c>
      <c r="O6" s="14">
        <v>125000</v>
      </c>
      <c r="P6" s="19"/>
      <c r="R6" s="6" t="s">
        <v>214</v>
      </c>
      <c r="S6" s="20" t="str">
        <f>HYPERLINK("#공종별내역서!A5", "▶바로가기")</f>
        <v>▶바로가기</v>
      </c>
    </row>
    <row r="7" spans="1:19" ht="28.5" customHeight="1" x14ac:dyDescent="0.3">
      <c r="A7" s="1" t="s">
        <v>155</v>
      </c>
      <c r="B7" s="17"/>
      <c r="C7" s="16" t="s">
        <v>34</v>
      </c>
      <c r="D7" s="22">
        <v>1</v>
      </c>
      <c r="E7" s="7">
        <f>공종별내역서!F56</f>
        <v>0</v>
      </c>
      <c r="F7" s="7">
        <f t="shared" si="0"/>
        <v>0</v>
      </c>
      <c r="G7" s="7">
        <f>공종별내역서!H56</f>
        <v>0</v>
      </c>
      <c r="H7" s="7">
        <f t="shared" si="1"/>
        <v>0</v>
      </c>
      <c r="I7" s="7">
        <f>공종별내역서!J56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24"/>
      <c r="N7" s="6" t="s">
        <v>336</v>
      </c>
      <c r="O7" s="14">
        <v>137500</v>
      </c>
      <c r="P7" s="19"/>
      <c r="R7" s="6" t="s">
        <v>214</v>
      </c>
      <c r="S7" s="20" t="str">
        <f>HYPERLINK("#공종별내역서!A31", "▶바로가기")</f>
        <v>▶바로가기</v>
      </c>
    </row>
    <row r="8" spans="1:19" ht="28.5" customHeight="1" x14ac:dyDescent="0.3">
      <c r="A8" s="1" t="s">
        <v>105</v>
      </c>
      <c r="B8" s="17"/>
      <c r="C8" s="16" t="s">
        <v>34</v>
      </c>
      <c r="D8" s="22">
        <v>1</v>
      </c>
      <c r="E8" s="7">
        <f>공종별내역서!F82</f>
        <v>0</v>
      </c>
      <c r="F8" s="7">
        <f t="shared" si="0"/>
        <v>0</v>
      </c>
      <c r="G8" s="7">
        <f>공종별내역서!H82</f>
        <v>0</v>
      </c>
      <c r="H8" s="7">
        <f t="shared" si="1"/>
        <v>0</v>
      </c>
      <c r="I8" s="7">
        <f>공종별내역서!J82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24"/>
      <c r="N8" s="6" t="s">
        <v>60</v>
      </c>
      <c r="O8" s="14">
        <v>146875</v>
      </c>
      <c r="P8" s="19"/>
      <c r="R8" s="6" t="s">
        <v>214</v>
      </c>
      <c r="S8" s="20" t="str">
        <f>HYPERLINK("#공종별내역서!A57", "▶바로가기")</f>
        <v>▶바로가기</v>
      </c>
    </row>
    <row r="9" spans="1:19" ht="28.5" customHeight="1" x14ac:dyDescent="0.3">
      <c r="A9" s="1" t="s">
        <v>151</v>
      </c>
      <c r="B9" s="17"/>
      <c r="C9" s="16" t="s">
        <v>34</v>
      </c>
      <c r="D9" s="22">
        <v>1</v>
      </c>
      <c r="E9" s="7">
        <f>공종별내역서!F108</f>
        <v>0</v>
      </c>
      <c r="F9" s="7">
        <f t="shared" si="0"/>
        <v>0</v>
      </c>
      <c r="G9" s="7">
        <f>공종별내역서!H108</f>
        <v>0</v>
      </c>
      <c r="H9" s="7">
        <f t="shared" si="1"/>
        <v>0</v>
      </c>
      <c r="I9" s="7">
        <f>공종별내역서!J108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24"/>
      <c r="N9" s="6" t="s">
        <v>158</v>
      </c>
      <c r="O9" s="14">
        <v>148437</v>
      </c>
      <c r="P9" s="19"/>
      <c r="R9" s="6" t="s">
        <v>214</v>
      </c>
      <c r="S9" s="20" t="str">
        <f>HYPERLINK("#공종별내역서!A83", "▶바로가기")</f>
        <v>▶바로가기</v>
      </c>
    </row>
    <row r="10" spans="1:19" ht="28.5" customHeight="1" x14ac:dyDescent="0.3">
      <c r="A10" s="1" t="s">
        <v>269</v>
      </c>
      <c r="B10" s="17"/>
      <c r="C10" s="16" t="s">
        <v>34</v>
      </c>
      <c r="D10" s="22">
        <v>1</v>
      </c>
      <c r="E10" s="7">
        <f>공종별내역서!F160</f>
        <v>0</v>
      </c>
      <c r="F10" s="7">
        <f t="shared" si="0"/>
        <v>0</v>
      </c>
      <c r="G10" s="7">
        <f>공종별내역서!H160</f>
        <v>0</v>
      </c>
      <c r="H10" s="7">
        <f t="shared" si="1"/>
        <v>0</v>
      </c>
      <c r="I10" s="7">
        <f>공종별내역서!J160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24"/>
      <c r="N10" s="6" t="s">
        <v>70</v>
      </c>
      <c r="O10" s="14">
        <v>149218</v>
      </c>
      <c r="P10" s="19"/>
      <c r="R10" s="6" t="s">
        <v>214</v>
      </c>
      <c r="S10" s="20" t="str">
        <f>HYPERLINK("#공종별내역서!A109", "▶바로가기")</f>
        <v>▶바로가기</v>
      </c>
    </row>
    <row r="11" spans="1:19" ht="28.5" customHeight="1" x14ac:dyDescent="0.3">
      <c r="A11" s="1" t="s">
        <v>59</v>
      </c>
      <c r="B11" s="17"/>
      <c r="C11" s="16" t="s">
        <v>34</v>
      </c>
      <c r="D11" s="22">
        <v>1</v>
      </c>
      <c r="E11" s="7">
        <f>공종별내역서!F186</f>
        <v>0</v>
      </c>
      <c r="F11" s="7">
        <f t="shared" si="0"/>
        <v>0</v>
      </c>
      <c r="G11" s="7">
        <f>공종별내역서!H186</f>
        <v>0</v>
      </c>
      <c r="H11" s="7">
        <f t="shared" si="1"/>
        <v>0</v>
      </c>
      <c r="I11" s="7">
        <f>공종별내역서!J186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24"/>
      <c r="N11" s="6" t="s">
        <v>87</v>
      </c>
      <c r="O11" s="14">
        <v>149609</v>
      </c>
      <c r="P11" s="19"/>
      <c r="R11" s="6" t="s">
        <v>214</v>
      </c>
      <c r="S11" s="20" t="str">
        <f>HYPERLINK("#공종별내역서!A161", "▶바로가기")</f>
        <v>▶바로가기</v>
      </c>
    </row>
    <row r="12" spans="1:19" ht="28.5" customHeight="1" x14ac:dyDescent="0.3">
      <c r="A12" s="1" t="s">
        <v>32</v>
      </c>
      <c r="B12" s="17"/>
      <c r="C12" s="16" t="s">
        <v>34</v>
      </c>
      <c r="D12" s="22">
        <v>1</v>
      </c>
      <c r="E12" s="7">
        <f>공종별내역서!F212</f>
        <v>0</v>
      </c>
      <c r="F12" s="7">
        <f t="shared" si="0"/>
        <v>0</v>
      </c>
      <c r="G12" s="7">
        <f>공종별내역서!H212</f>
        <v>0</v>
      </c>
      <c r="H12" s="7">
        <f t="shared" si="1"/>
        <v>0</v>
      </c>
      <c r="I12" s="7">
        <f>공종별내역서!J212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24"/>
      <c r="N12" s="6" t="s">
        <v>217</v>
      </c>
      <c r="O12" s="14">
        <v>149804</v>
      </c>
      <c r="P12" s="19"/>
      <c r="R12" s="6" t="s">
        <v>214</v>
      </c>
      <c r="S12" s="20" t="str">
        <f>HYPERLINK("#공종별내역서!A187", "▶바로가기")</f>
        <v>▶바로가기</v>
      </c>
    </row>
    <row r="13" spans="1:19" ht="28.5" customHeight="1" x14ac:dyDescent="0.3">
      <c r="A13" s="1" t="s">
        <v>253</v>
      </c>
      <c r="B13" s="17"/>
      <c r="C13" s="16" t="s">
        <v>34</v>
      </c>
      <c r="D13" s="22">
        <v>1</v>
      </c>
      <c r="E13" s="7">
        <f>공종별내역서!F238</f>
        <v>0</v>
      </c>
      <c r="F13" s="7">
        <f t="shared" si="0"/>
        <v>0</v>
      </c>
      <c r="G13" s="7">
        <f>공종별내역서!H238</f>
        <v>0</v>
      </c>
      <c r="H13" s="7">
        <f t="shared" si="1"/>
        <v>0</v>
      </c>
      <c r="I13" s="7">
        <f>공종별내역서!J238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24" t="s">
        <v>137</v>
      </c>
      <c r="N13" s="6" t="s">
        <v>234</v>
      </c>
      <c r="O13" s="14">
        <v>149993</v>
      </c>
      <c r="P13" s="19" t="s">
        <v>255</v>
      </c>
      <c r="R13" s="6" t="s">
        <v>214</v>
      </c>
      <c r="S13" s="20" t="str">
        <f>HYPERLINK("#공종별내역서!A213", "▶바로가기")</f>
        <v>▶바로가기</v>
      </c>
    </row>
    <row r="14" spans="1:19" ht="28.5" customHeight="1" x14ac:dyDescent="0.3">
      <c r="A14" s="17" t="s">
        <v>214</v>
      </c>
      <c r="B14" s="17" t="s">
        <v>214</v>
      </c>
      <c r="C14" s="16" t="s">
        <v>214</v>
      </c>
      <c r="D14" s="25" t="s">
        <v>214</v>
      </c>
      <c r="E14" s="17" t="s">
        <v>214</v>
      </c>
      <c r="F14" s="17" t="s">
        <v>214</v>
      </c>
      <c r="G14" s="17" t="s">
        <v>214</v>
      </c>
      <c r="H14" s="17" t="s">
        <v>214</v>
      </c>
      <c r="I14" s="17" t="s">
        <v>214</v>
      </c>
      <c r="J14" s="17" t="s">
        <v>214</v>
      </c>
      <c r="K14" s="17" t="s">
        <v>214</v>
      </c>
      <c r="L14" s="17" t="s">
        <v>214</v>
      </c>
      <c r="M14" s="17" t="s">
        <v>214</v>
      </c>
    </row>
    <row r="15" spans="1:19" ht="28.5" customHeight="1" x14ac:dyDescent="0.3">
      <c r="A15" s="17" t="s">
        <v>214</v>
      </c>
      <c r="B15" s="17" t="s">
        <v>214</v>
      </c>
      <c r="C15" s="16" t="s">
        <v>214</v>
      </c>
      <c r="D15" s="25" t="s">
        <v>214</v>
      </c>
      <c r="E15" s="17" t="s">
        <v>214</v>
      </c>
      <c r="F15" s="17" t="s">
        <v>214</v>
      </c>
      <c r="G15" s="17" t="s">
        <v>214</v>
      </c>
      <c r="H15" s="17" t="s">
        <v>214</v>
      </c>
      <c r="I15" s="17" t="s">
        <v>214</v>
      </c>
      <c r="J15" s="17" t="s">
        <v>214</v>
      </c>
      <c r="K15" s="17" t="s">
        <v>214</v>
      </c>
      <c r="L15" s="17" t="s">
        <v>214</v>
      </c>
      <c r="M15" s="17" t="s">
        <v>214</v>
      </c>
    </row>
    <row r="16" spans="1:19" ht="28.5" customHeight="1" x14ac:dyDescent="0.3">
      <c r="A16" s="17" t="s">
        <v>214</v>
      </c>
      <c r="B16" s="17" t="s">
        <v>214</v>
      </c>
      <c r="C16" s="16" t="s">
        <v>214</v>
      </c>
      <c r="D16" s="25" t="s">
        <v>214</v>
      </c>
      <c r="E16" s="17" t="s">
        <v>214</v>
      </c>
      <c r="F16" s="17" t="s">
        <v>214</v>
      </c>
      <c r="G16" s="17" t="s">
        <v>214</v>
      </c>
      <c r="H16" s="17" t="s">
        <v>214</v>
      </c>
      <c r="I16" s="17" t="s">
        <v>214</v>
      </c>
      <c r="J16" s="17" t="s">
        <v>214</v>
      </c>
      <c r="K16" s="17" t="s">
        <v>214</v>
      </c>
      <c r="L16" s="17" t="s">
        <v>214</v>
      </c>
      <c r="M16" s="17" t="s">
        <v>214</v>
      </c>
    </row>
    <row r="17" spans="1:13" ht="28.5" customHeight="1" x14ac:dyDescent="0.3">
      <c r="A17" s="17" t="s">
        <v>214</v>
      </c>
      <c r="B17" s="17" t="s">
        <v>214</v>
      </c>
      <c r="C17" s="16" t="s">
        <v>214</v>
      </c>
      <c r="D17" s="25" t="s">
        <v>214</v>
      </c>
      <c r="E17" s="17" t="s">
        <v>214</v>
      </c>
      <c r="F17" s="17" t="s">
        <v>214</v>
      </c>
      <c r="G17" s="17" t="s">
        <v>214</v>
      </c>
      <c r="H17" s="17" t="s">
        <v>214</v>
      </c>
      <c r="I17" s="17" t="s">
        <v>214</v>
      </c>
      <c r="J17" s="17" t="s">
        <v>214</v>
      </c>
      <c r="K17" s="17" t="s">
        <v>214</v>
      </c>
      <c r="L17" s="17" t="s">
        <v>214</v>
      </c>
      <c r="M17" s="17" t="s">
        <v>214</v>
      </c>
    </row>
    <row r="18" spans="1:13" ht="28.5" customHeight="1" x14ac:dyDescent="0.3">
      <c r="A18" s="17" t="s">
        <v>214</v>
      </c>
      <c r="B18" s="17" t="s">
        <v>214</v>
      </c>
      <c r="C18" s="16" t="s">
        <v>214</v>
      </c>
      <c r="D18" s="25" t="s">
        <v>214</v>
      </c>
      <c r="E18" s="17" t="s">
        <v>214</v>
      </c>
      <c r="F18" s="17" t="s">
        <v>214</v>
      </c>
      <c r="G18" s="17" t="s">
        <v>214</v>
      </c>
      <c r="H18" s="17" t="s">
        <v>214</v>
      </c>
      <c r="I18" s="17" t="s">
        <v>214</v>
      </c>
      <c r="J18" s="17" t="s">
        <v>214</v>
      </c>
      <c r="K18" s="17" t="s">
        <v>214</v>
      </c>
      <c r="L18" s="17" t="s">
        <v>214</v>
      </c>
      <c r="M18" s="17" t="s">
        <v>214</v>
      </c>
    </row>
    <row r="19" spans="1:13" ht="28.5" customHeight="1" x14ac:dyDescent="0.3">
      <c r="A19" s="17" t="s">
        <v>214</v>
      </c>
      <c r="B19" s="17" t="s">
        <v>214</v>
      </c>
      <c r="C19" s="16" t="s">
        <v>214</v>
      </c>
      <c r="D19" s="25" t="s">
        <v>214</v>
      </c>
      <c r="E19" s="17" t="s">
        <v>214</v>
      </c>
      <c r="F19" s="17" t="s">
        <v>214</v>
      </c>
      <c r="G19" s="17" t="s">
        <v>214</v>
      </c>
      <c r="H19" s="17" t="s">
        <v>214</v>
      </c>
      <c r="I19" s="17" t="s">
        <v>214</v>
      </c>
      <c r="J19" s="17" t="s">
        <v>214</v>
      </c>
      <c r="K19" s="17" t="s">
        <v>214</v>
      </c>
      <c r="L19" s="17" t="s">
        <v>214</v>
      </c>
      <c r="M19" s="17" t="s">
        <v>214</v>
      </c>
    </row>
    <row r="20" spans="1:13" ht="28.5" customHeight="1" x14ac:dyDescent="0.3">
      <c r="A20" s="17" t="s">
        <v>214</v>
      </c>
      <c r="B20" s="17" t="s">
        <v>214</v>
      </c>
      <c r="C20" s="16" t="s">
        <v>214</v>
      </c>
      <c r="D20" s="25" t="s">
        <v>214</v>
      </c>
      <c r="E20" s="17" t="s">
        <v>214</v>
      </c>
      <c r="F20" s="17" t="s">
        <v>214</v>
      </c>
      <c r="G20" s="17" t="s">
        <v>214</v>
      </c>
      <c r="H20" s="17" t="s">
        <v>214</v>
      </c>
      <c r="I20" s="17" t="s">
        <v>214</v>
      </c>
      <c r="J20" s="17" t="s">
        <v>214</v>
      </c>
      <c r="K20" s="17" t="s">
        <v>214</v>
      </c>
      <c r="L20" s="17" t="s">
        <v>214</v>
      </c>
      <c r="M20" s="17" t="s">
        <v>214</v>
      </c>
    </row>
    <row r="21" spans="1:13" ht="28.5" customHeight="1" x14ac:dyDescent="0.3">
      <c r="A21" s="17" t="s">
        <v>214</v>
      </c>
      <c r="B21" s="17" t="s">
        <v>214</v>
      </c>
      <c r="C21" s="16" t="s">
        <v>214</v>
      </c>
      <c r="D21" s="25" t="s">
        <v>214</v>
      </c>
      <c r="E21" s="17" t="s">
        <v>214</v>
      </c>
      <c r="F21" s="17" t="s">
        <v>214</v>
      </c>
      <c r="G21" s="17" t="s">
        <v>214</v>
      </c>
      <c r="H21" s="17" t="s">
        <v>214</v>
      </c>
      <c r="I21" s="17" t="s">
        <v>214</v>
      </c>
      <c r="J21" s="17" t="s">
        <v>214</v>
      </c>
      <c r="K21" s="17" t="s">
        <v>214</v>
      </c>
      <c r="L21" s="17" t="s">
        <v>214</v>
      </c>
      <c r="M21" s="17" t="s">
        <v>214</v>
      </c>
    </row>
    <row r="22" spans="1:13" ht="28.5" customHeight="1" x14ac:dyDescent="0.3">
      <c r="A22" s="17" t="s">
        <v>214</v>
      </c>
      <c r="B22" s="17" t="s">
        <v>214</v>
      </c>
      <c r="C22" s="16" t="s">
        <v>214</v>
      </c>
      <c r="D22" s="25" t="s">
        <v>214</v>
      </c>
      <c r="E22" s="17" t="s">
        <v>214</v>
      </c>
      <c r="F22" s="17" t="s">
        <v>214</v>
      </c>
      <c r="G22" s="17" t="s">
        <v>214</v>
      </c>
      <c r="H22" s="17" t="s">
        <v>214</v>
      </c>
      <c r="I22" s="17" t="s">
        <v>214</v>
      </c>
      <c r="J22" s="17" t="s">
        <v>214</v>
      </c>
      <c r="K22" s="17" t="s">
        <v>214</v>
      </c>
      <c r="L22" s="17" t="s">
        <v>214</v>
      </c>
      <c r="M22" s="17" t="s">
        <v>214</v>
      </c>
    </row>
    <row r="23" spans="1:13" ht="28.5" customHeight="1" x14ac:dyDescent="0.3">
      <c r="A23" s="17" t="s">
        <v>214</v>
      </c>
      <c r="B23" s="17" t="s">
        <v>214</v>
      </c>
      <c r="C23" s="16" t="s">
        <v>214</v>
      </c>
      <c r="D23" s="25" t="s">
        <v>214</v>
      </c>
      <c r="E23" s="17" t="s">
        <v>214</v>
      </c>
      <c r="F23" s="17" t="s">
        <v>214</v>
      </c>
      <c r="G23" s="17" t="s">
        <v>214</v>
      </c>
      <c r="H23" s="17" t="s">
        <v>214</v>
      </c>
      <c r="I23" s="17" t="s">
        <v>214</v>
      </c>
      <c r="J23" s="17" t="s">
        <v>214</v>
      </c>
      <c r="K23" s="17" t="s">
        <v>214</v>
      </c>
      <c r="L23" s="17" t="s">
        <v>214</v>
      </c>
      <c r="M23" s="17" t="s">
        <v>214</v>
      </c>
    </row>
    <row r="24" spans="1:13" ht="28.5" customHeight="1" x14ac:dyDescent="0.3">
      <c r="A24" s="17" t="s">
        <v>214</v>
      </c>
      <c r="B24" s="17" t="s">
        <v>214</v>
      </c>
      <c r="C24" s="16" t="s">
        <v>214</v>
      </c>
      <c r="D24" s="25" t="s">
        <v>214</v>
      </c>
      <c r="E24" s="17" t="s">
        <v>214</v>
      </c>
      <c r="F24" s="17" t="s">
        <v>214</v>
      </c>
      <c r="G24" s="17" t="s">
        <v>214</v>
      </c>
      <c r="H24" s="17" t="s">
        <v>214</v>
      </c>
      <c r="I24" s="17" t="s">
        <v>214</v>
      </c>
      <c r="J24" s="17" t="s">
        <v>214</v>
      </c>
      <c r="K24" s="17" t="s">
        <v>214</v>
      </c>
      <c r="L24" s="17" t="s">
        <v>214</v>
      </c>
      <c r="M24" s="17" t="s">
        <v>214</v>
      </c>
    </row>
    <row r="25" spans="1:13" ht="28.5" customHeight="1" x14ac:dyDescent="0.3">
      <c r="A25" s="17" t="s">
        <v>214</v>
      </c>
      <c r="B25" s="17" t="s">
        <v>214</v>
      </c>
      <c r="C25" s="16" t="s">
        <v>214</v>
      </c>
      <c r="D25" s="25" t="s">
        <v>214</v>
      </c>
      <c r="E25" s="17" t="s">
        <v>214</v>
      </c>
      <c r="F25" s="17" t="s">
        <v>214</v>
      </c>
      <c r="G25" s="17" t="s">
        <v>214</v>
      </c>
      <c r="H25" s="17" t="s">
        <v>214</v>
      </c>
      <c r="I25" s="17" t="s">
        <v>214</v>
      </c>
      <c r="J25" s="17" t="s">
        <v>214</v>
      </c>
      <c r="K25" s="17" t="s">
        <v>214</v>
      </c>
      <c r="L25" s="17" t="s">
        <v>214</v>
      </c>
      <c r="M25" s="17" t="s">
        <v>214</v>
      </c>
    </row>
    <row r="26" spans="1:13" ht="28.5" customHeight="1" x14ac:dyDescent="0.3">
      <c r="A26" s="17" t="s">
        <v>214</v>
      </c>
      <c r="B26" s="17" t="s">
        <v>214</v>
      </c>
      <c r="C26" s="16" t="s">
        <v>214</v>
      </c>
      <c r="D26" s="25" t="s">
        <v>214</v>
      </c>
      <c r="E26" s="17" t="s">
        <v>214</v>
      </c>
      <c r="F26" s="17" t="s">
        <v>214</v>
      </c>
      <c r="G26" s="17" t="s">
        <v>214</v>
      </c>
      <c r="H26" s="17" t="s">
        <v>214</v>
      </c>
      <c r="I26" s="17" t="s">
        <v>214</v>
      </c>
      <c r="J26" s="17" t="s">
        <v>214</v>
      </c>
      <c r="K26" s="17" t="s">
        <v>214</v>
      </c>
      <c r="L26" s="17" t="s">
        <v>214</v>
      </c>
      <c r="M26" s="17" t="s">
        <v>214</v>
      </c>
    </row>
    <row r="27" spans="1:13" ht="28.5" customHeight="1" x14ac:dyDescent="0.3">
      <c r="A27" s="17" t="s">
        <v>214</v>
      </c>
      <c r="B27" s="17" t="s">
        <v>214</v>
      </c>
      <c r="C27" s="16" t="s">
        <v>214</v>
      </c>
      <c r="D27" s="25" t="s">
        <v>214</v>
      </c>
      <c r="E27" s="17" t="s">
        <v>214</v>
      </c>
      <c r="F27" s="17" t="s">
        <v>214</v>
      </c>
      <c r="G27" s="17" t="s">
        <v>214</v>
      </c>
      <c r="H27" s="17" t="s">
        <v>214</v>
      </c>
      <c r="I27" s="17" t="s">
        <v>214</v>
      </c>
      <c r="J27" s="17" t="s">
        <v>214</v>
      </c>
      <c r="K27" s="17" t="s">
        <v>214</v>
      </c>
      <c r="L27" s="17" t="s">
        <v>214</v>
      </c>
      <c r="M27" s="17" t="s">
        <v>214</v>
      </c>
    </row>
    <row r="28" spans="1:13" ht="28.5" customHeight="1" x14ac:dyDescent="0.3">
      <c r="A28" s="17" t="s">
        <v>36</v>
      </c>
      <c r="B28" s="17" t="s">
        <v>214</v>
      </c>
      <c r="C28" s="16" t="s">
        <v>214</v>
      </c>
      <c r="D28" s="25" t="s">
        <v>214</v>
      </c>
      <c r="E28" s="17" t="s">
        <v>214</v>
      </c>
      <c r="F28" s="7">
        <f>F5</f>
        <v>0</v>
      </c>
      <c r="G28" s="17" t="s">
        <v>214</v>
      </c>
      <c r="H28" s="7">
        <f>H5</f>
        <v>0</v>
      </c>
      <c r="I28" s="17" t="s">
        <v>214</v>
      </c>
      <c r="J28" s="7">
        <f>J5</f>
        <v>0</v>
      </c>
      <c r="K28" s="17" t="s">
        <v>214</v>
      </c>
      <c r="L28" s="7">
        <f>L5</f>
        <v>0</v>
      </c>
      <c r="M28" s="17" t="s">
        <v>214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8" type="noConversion"/>
  <printOptions horizontalCentered="1"/>
  <pageMargins left="0.39370078740157483" right="0.39370078740157483" top="0.39370078740157483" bottom="0.3937007874015748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BC238"/>
  <sheetViews>
    <sheetView view="pageBreakPreview" topLeftCell="A138" zoomScale="85" zoomScaleNormal="100" zoomScaleSheetLayoutView="85" workbookViewId="0">
      <selection activeCell="D146" sqref="D146"/>
    </sheetView>
  </sheetViews>
  <sheetFormatPr defaultColWidth="9.125" defaultRowHeight="16.5" x14ac:dyDescent="0.3"/>
  <cols>
    <col min="1" max="2" width="30.625" customWidth="1"/>
    <col min="3" max="3" width="4.625" style="21" customWidth="1"/>
    <col min="4" max="4" width="8.625" style="23" customWidth="1"/>
    <col min="5" max="12" width="13.625" customWidth="1"/>
    <col min="13" max="13" width="12.625" customWidth="1"/>
    <col min="14" max="48" width="9.125" hidden="1"/>
    <col min="49" max="49" width="9.125" style="21"/>
    <col min="50" max="51" width="9.125" hidden="1"/>
    <col min="54" max="54" width="12.625" bestFit="1" customWidth="1"/>
  </cols>
  <sheetData>
    <row r="1" spans="1:55" ht="30" customHeight="1" x14ac:dyDescent="0.3">
      <c r="A1" s="28" t="s">
        <v>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</row>
    <row r="2" spans="1:55" ht="28.5" customHeight="1" x14ac:dyDescent="0.3">
      <c r="A2" s="29" t="s">
        <v>189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</row>
    <row r="3" spans="1:55" ht="28.5" customHeight="1" x14ac:dyDescent="0.3">
      <c r="A3" s="40" t="s">
        <v>301</v>
      </c>
      <c r="B3" s="40" t="s">
        <v>0</v>
      </c>
      <c r="C3" s="40" t="s">
        <v>273</v>
      </c>
      <c r="D3" s="42" t="s">
        <v>162</v>
      </c>
      <c r="E3" s="30" t="s">
        <v>240</v>
      </c>
      <c r="F3" s="32"/>
      <c r="G3" s="30" t="s">
        <v>187</v>
      </c>
      <c r="H3" s="32"/>
      <c r="I3" s="30" t="s">
        <v>182</v>
      </c>
      <c r="J3" s="32"/>
      <c r="K3" s="30" t="s">
        <v>274</v>
      </c>
      <c r="L3" s="32"/>
      <c r="M3" s="40" t="s">
        <v>166</v>
      </c>
      <c r="N3" s="44" t="s">
        <v>235</v>
      </c>
      <c r="O3" s="45" t="s">
        <v>213</v>
      </c>
      <c r="P3" s="45" t="s">
        <v>285</v>
      </c>
      <c r="Q3" s="45" t="s">
        <v>43</v>
      </c>
      <c r="R3" s="45" t="s">
        <v>177</v>
      </c>
      <c r="S3" s="45" t="s">
        <v>264</v>
      </c>
      <c r="T3" s="45" t="s">
        <v>258</v>
      </c>
      <c r="U3" s="45" t="s">
        <v>324</v>
      </c>
      <c r="V3" s="45" t="s">
        <v>231</v>
      </c>
      <c r="W3" s="45" t="s">
        <v>24</v>
      </c>
      <c r="X3" s="45" t="s">
        <v>259</v>
      </c>
      <c r="Y3" s="45" t="s">
        <v>201</v>
      </c>
      <c r="Z3" s="45" t="s">
        <v>159</v>
      </c>
      <c r="AA3" s="45" t="s">
        <v>220</v>
      </c>
      <c r="AB3" s="45" t="s">
        <v>103</v>
      </c>
      <c r="AC3" s="45" t="s">
        <v>354</v>
      </c>
      <c r="AD3" s="45" t="s">
        <v>89</v>
      </c>
      <c r="AE3" s="45" t="s">
        <v>50</v>
      </c>
      <c r="AF3" s="45" t="s">
        <v>149</v>
      </c>
      <c r="AG3" s="45" t="s">
        <v>190</v>
      </c>
      <c r="AH3" s="45" t="s">
        <v>108</v>
      </c>
      <c r="AI3" s="45" t="s">
        <v>78</v>
      </c>
      <c r="AJ3" s="45" t="s">
        <v>291</v>
      </c>
      <c r="AK3" s="45" t="s">
        <v>98</v>
      </c>
      <c r="AL3" s="45" t="s">
        <v>229</v>
      </c>
      <c r="AM3" s="45" t="s">
        <v>312</v>
      </c>
      <c r="AN3" s="45" t="s">
        <v>46</v>
      </c>
      <c r="AO3" s="45" t="s">
        <v>156</v>
      </c>
      <c r="AP3" s="45" t="s">
        <v>40</v>
      </c>
      <c r="AQ3" s="45" t="s">
        <v>116</v>
      </c>
      <c r="AR3" s="45" t="s">
        <v>66</v>
      </c>
      <c r="AS3" s="45" t="s">
        <v>239</v>
      </c>
      <c r="AT3" s="45" t="s">
        <v>26</v>
      </c>
      <c r="AU3" s="45" t="s">
        <v>55</v>
      </c>
      <c r="AV3" s="45" t="s">
        <v>192</v>
      </c>
      <c r="AW3" s="40" t="s">
        <v>243</v>
      </c>
    </row>
    <row r="4" spans="1:55" ht="28.5" customHeight="1" x14ac:dyDescent="0.3">
      <c r="A4" s="41"/>
      <c r="B4" s="41"/>
      <c r="C4" s="41"/>
      <c r="D4" s="43"/>
      <c r="E4" s="15" t="s">
        <v>286</v>
      </c>
      <c r="F4" s="15" t="s">
        <v>348</v>
      </c>
      <c r="G4" s="15" t="s">
        <v>286</v>
      </c>
      <c r="H4" s="15" t="s">
        <v>348</v>
      </c>
      <c r="I4" s="15" t="s">
        <v>286</v>
      </c>
      <c r="J4" s="15" t="s">
        <v>348</v>
      </c>
      <c r="K4" s="15" t="s">
        <v>286</v>
      </c>
      <c r="L4" s="15" t="s">
        <v>348</v>
      </c>
      <c r="M4" s="41"/>
      <c r="N4" s="44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1"/>
    </row>
    <row r="5" spans="1:55" ht="28.5" customHeight="1" x14ac:dyDescent="0.3">
      <c r="A5" s="1" t="s">
        <v>88</v>
      </c>
      <c r="B5" s="17"/>
      <c r="C5" s="16" t="s">
        <v>34</v>
      </c>
      <c r="D5" s="25">
        <v>1</v>
      </c>
      <c r="E5" s="17" t="s">
        <v>214</v>
      </c>
      <c r="F5" s="17" t="s">
        <v>214</v>
      </c>
      <c r="G5" s="17" t="s">
        <v>214</v>
      </c>
      <c r="H5" s="17" t="s">
        <v>214</v>
      </c>
      <c r="I5" s="17"/>
      <c r="J5" s="17" t="s">
        <v>214</v>
      </c>
      <c r="K5" s="17" t="s">
        <v>214</v>
      </c>
      <c r="L5" s="17" t="s">
        <v>214</v>
      </c>
      <c r="M5" s="17"/>
      <c r="N5" s="12"/>
      <c r="Q5" s="19"/>
      <c r="R5" s="14"/>
      <c r="S5" s="14"/>
      <c r="AH5" s="19"/>
      <c r="AW5" s="16"/>
    </row>
    <row r="6" spans="1:55" ht="28.5" customHeight="1" x14ac:dyDescent="0.3">
      <c r="A6" s="17" t="s">
        <v>188</v>
      </c>
      <c r="B6" s="8" t="s">
        <v>298</v>
      </c>
      <c r="C6" s="16" t="s">
        <v>267</v>
      </c>
      <c r="D6" s="22">
        <v>142</v>
      </c>
      <c r="E6" s="11"/>
      <c r="F6" s="4">
        <f t="shared" ref="F6:F29" si="0">TRUNC(D6*E6,0)</f>
        <v>0</v>
      </c>
      <c r="G6" s="11"/>
      <c r="H6" s="4">
        <f t="shared" ref="H6:H29" si="1">TRUNC(D6*G6,0)</f>
        <v>0</v>
      </c>
      <c r="I6" s="11"/>
      <c r="J6" s="4">
        <f t="shared" ref="J6:J29" si="2">TRUNC(D6*I6,0)</f>
        <v>0</v>
      </c>
      <c r="K6" s="11">
        <f t="shared" ref="K6:K29" si="3">TRUNC(E6+G6+I6,0)</f>
        <v>0</v>
      </c>
      <c r="L6" s="4">
        <f t="shared" ref="L6:L29" si="4">TRUNC(F6+H6+J6,0)</f>
        <v>0</v>
      </c>
      <c r="M6" s="8"/>
      <c r="N6" s="5"/>
      <c r="O6" s="19"/>
      <c r="P6" s="19"/>
      <c r="Q6" s="19"/>
      <c r="R6" s="14"/>
      <c r="S6" s="14"/>
      <c r="T6" s="19"/>
      <c r="U6" s="19"/>
      <c r="V6" s="19"/>
      <c r="W6" s="19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9"/>
      <c r="AV6" s="14"/>
      <c r="AW6" s="26"/>
      <c r="AX6" s="6" t="s">
        <v>214</v>
      </c>
      <c r="AY6" s="20" t="str">
        <f>HYPERLINK("#일위대가목록!A4", "▶바로가기")</f>
        <v>▶바로가기</v>
      </c>
      <c r="BA6" s="27">
        <f>D6*E6</f>
        <v>0</v>
      </c>
      <c r="BB6" s="27">
        <f>D6*G6</f>
        <v>0</v>
      </c>
      <c r="BC6" s="27">
        <f>D6*I6</f>
        <v>0</v>
      </c>
    </row>
    <row r="7" spans="1:55" ht="28.5" customHeight="1" x14ac:dyDescent="0.3">
      <c r="A7" s="17" t="s">
        <v>153</v>
      </c>
      <c r="B7" s="8" t="s">
        <v>222</v>
      </c>
      <c r="C7" s="16" t="s">
        <v>267</v>
      </c>
      <c r="D7" s="22">
        <v>142</v>
      </c>
      <c r="E7" s="11"/>
      <c r="F7" s="4">
        <f t="shared" si="0"/>
        <v>0</v>
      </c>
      <c r="G7" s="11"/>
      <c r="H7" s="4">
        <f t="shared" si="1"/>
        <v>0</v>
      </c>
      <c r="I7" s="11"/>
      <c r="J7" s="4">
        <f t="shared" si="2"/>
        <v>0</v>
      </c>
      <c r="K7" s="11">
        <f t="shared" si="3"/>
        <v>0</v>
      </c>
      <c r="L7" s="4">
        <f t="shared" si="4"/>
        <v>0</v>
      </c>
      <c r="M7" s="8"/>
      <c r="N7" s="5"/>
      <c r="O7" s="19"/>
      <c r="P7" s="19"/>
      <c r="Q7" s="19"/>
      <c r="R7" s="14"/>
      <c r="S7" s="14"/>
      <c r="T7" s="19"/>
      <c r="U7" s="19"/>
      <c r="V7" s="19"/>
      <c r="W7" s="19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9"/>
      <c r="AV7" s="14"/>
      <c r="AW7" s="26"/>
      <c r="AX7" s="6" t="s">
        <v>214</v>
      </c>
      <c r="AY7" s="20" t="str">
        <f>HYPERLINK("#일위대가목록!A5", "▶바로가기")</f>
        <v>▶바로가기</v>
      </c>
      <c r="BA7" s="27">
        <f t="shared" ref="BA7:BA70" si="5">D7*E7</f>
        <v>0</v>
      </c>
      <c r="BB7" s="27">
        <f t="shared" ref="BB7:BB70" si="6">D7*G7</f>
        <v>0</v>
      </c>
      <c r="BC7" s="27">
        <f t="shared" ref="BC7:BC70" si="7">D7*I7</f>
        <v>0</v>
      </c>
    </row>
    <row r="8" spans="1:55" ht="28.5" customHeight="1" x14ac:dyDescent="0.3">
      <c r="A8" s="17" t="s">
        <v>288</v>
      </c>
      <c r="B8" s="8" t="s">
        <v>316</v>
      </c>
      <c r="C8" s="16" t="s">
        <v>265</v>
      </c>
      <c r="D8" s="22">
        <v>2</v>
      </c>
      <c r="E8" s="11"/>
      <c r="F8" s="4">
        <f t="shared" si="0"/>
        <v>0</v>
      </c>
      <c r="G8" s="11"/>
      <c r="H8" s="4">
        <f t="shared" si="1"/>
        <v>0</v>
      </c>
      <c r="I8" s="11"/>
      <c r="J8" s="4">
        <f t="shared" si="2"/>
        <v>0</v>
      </c>
      <c r="K8" s="11">
        <f t="shared" si="3"/>
        <v>0</v>
      </c>
      <c r="L8" s="4">
        <f t="shared" si="4"/>
        <v>0</v>
      </c>
      <c r="M8" s="8"/>
      <c r="N8" s="5"/>
      <c r="O8" s="19"/>
      <c r="P8" s="19"/>
      <c r="Q8" s="19"/>
      <c r="R8" s="14"/>
      <c r="S8" s="14"/>
      <c r="T8" s="19"/>
      <c r="U8" s="19"/>
      <c r="V8" s="19"/>
      <c r="W8" s="19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9"/>
      <c r="AV8" s="14"/>
      <c r="AW8" s="26"/>
      <c r="AX8" s="6" t="s">
        <v>214</v>
      </c>
      <c r="AY8" s="20" t="str">
        <f>HYPERLINK("#일위대가목록!A6", "▶바로가기")</f>
        <v>▶바로가기</v>
      </c>
      <c r="BA8" s="27">
        <f t="shared" si="5"/>
        <v>0</v>
      </c>
      <c r="BB8" s="27">
        <f t="shared" si="6"/>
        <v>0</v>
      </c>
      <c r="BC8" s="27">
        <f t="shared" si="7"/>
        <v>0</v>
      </c>
    </row>
    <row r="9" spans="1:55" ht="28.5" customHeight="1" x14ac:dyDescent="0.3">
      <c r="A9" s="17" t="s">
        <v>219</v>
      </c>
      <c r="B9" s="8" t="s">
        <v>170</v>
      </c>
      <c r="C9" s="16" t="s">
        <v>267</v>
      </c>
      <c r="D9" s="22">
        <v>142</v>
      </c>
      <c r="E9" s="11"/>
      <c r="F9" s="4">
        <f t="shared" si="0"/>
        <v>0</v>
      </c>
      <c r="G9" s="11"/>
      <c r="H9" s="4">
        <f t="shared" si="1"/>
        <v>0</v>
      </c>
      <c r="I9" s="11"/>
      <c r="J9" s="4">
        <f t="shared" si="2"/>
        <v>0</v>
      </c>
      <c r="K9" s="11">
        <f t="shared" si="3"/>
        <v>0</v>
      </c>
      <c r="L9" s="4">
        <f t="shared" si="4"/>
        <v>0</v>
      </c>
      <c r="M9" s="8"/>
      <c r="N9" s="5"/>
      <c r="O9" s="19"/>
      <c r="P9" s="19"/>
      <c r="Q9" s="19"/>
      <c r="R9" s="14"/>
      <c r="S9" s="14"/>
      <c r="T9" s="19"/>
      <c r="U9" s="19"/>
      <c r="V9" s="19"/>
      <c r="W9" s="19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9"/>
      <c r="AV9" s="14"/>
      <c r="AW9" s="26"/>
      <c r="AX9" s="6" t="s">
        <v>214</v>
      </c>
      <c r="AY9" s="20" t="str">
        <f>HYPERLINK("#일위대가목록!A7", "▶바로가기")</f>
        <v>▶바로가기</v>
      </c>
      <c r="BA9" s="27">
        <f t="shared" si="5"/>
        <v>0</v>
      </c>
      <c r="BB9" s="27">
        <f t="shared" si="6"/>
        <v>0</v>
      </c>
      <c r="BC9" s="27">
        <f t="shared" si="7"/>
        <v>0</v>
      </c>
    </row>
    <row r="10" spans="1:55" ht="28.5" customHeight="1" x14ac:dyDescent="0.3">
      <c r="A10" s="17" t="s">
        <v>7</v>
      </c>
      <c r="B10" s="8" t="s">
        <v>214</v>
      </c>
      <c r="C10" s="16" t="s">
        <v>267</v>
      </c>
      <c r="D10" s="22">
        <v>142</v>
      </c>
      <c r="E10" s="11"/>
      <c r="F10" s="4">
        <f t="shared" si="0"/>
        <v>0</v>
      </c>
      <c r="G10" s="11"/>
      <c r="H10" s="4">
        <f t="shared" si="1"/>
        <v>0</v>
      </c>
      <c r="I10" s="11"/>
      <c r="J10" s="4">
        <f t="shared" si="2"/>
        <v>0</v>
      </c>
      <c r="K10" s="11">
        <f t="shared" si="3"/>
        <v>0</v>
      </c>
      <c r="L10" s="4">
        <f t="shared" si="4"/>
        <v>0</v>
      </c>
      <c r="M10" s="8"/>
      <c r="N10" s="2"/>
      <c r="O10" s="18"/>
      <c r="P10" s="18"/>
      <c r="Q10" s="19"/>
      <c r="R10" s="14"/>
      <c r="S10" s="14"/>
      <c r="T10" s="19"/>
      <c r="U10" s="19"/>
      <c r="V10" s="19"/>
      <c r="W10" s="19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9"/>
      <c r="AV10" s="14"/>
      <c r="AW10" s="26"/>
      <c r="AX10" s="6" t="s">
        <v>214</v>
      </c>
      <c r="AY10" s="20" t="str">
        <f>HYPERLINK("#일위대가목록!A8", "▶바로가기")</f>
        <v>▶바로가기</v>
      </c>
      <c r="BA10" s="27">
        <f t="shared" si="5"/>
        <v>0</v>
      </c>
      <c r="BB10" s="27">
        <f t="shared" si="6"/>
        <v>0</v>
      </c>
      <c r="BC10" s="27">
        <f t="shared" si="7"/>
        <v>0</v>
      </c>
    </row>
    <row r="11" spans="1:55" ht="28.5" customHeight="1" x14ac:dyDescent="0.3">
      <c r="A11" s="17" t="s">
        <v>214</v>
      </c>
      <c r="B11" s="17" t="s">
        <v>214</v>
      </c>
      <c r="C11" s="16" t="s">
        <v>214</v>
      </c>
      <c r="D11" s="22"/>
      <c r="E11" s="11"/>
      <c r="F11" s="4">
        <f t="shared" si="0"/>
        <v>0</v>
      </c>
      <c r="G11" s="11"/>
      <c r="H11" s="4">
        <f t="shared" si="1"/>
        <v>0</v>
      </c>
      <c r="I11" s="11"/>
      <c r="J11" s="4">
        <f t="shared" si="2"/>
        <v>0</v>
      </c>
      <c r="K11" s="11">
        <f t="shared" si="3"/>
        <v>0</v>
      </c>
      <c r="L11" s="4">
        <f t="shared" si="4"/>
        <v>0</v>
      </c>
      <c r="M11" s="10"/>
      <c r="N11" s="17"/>
      <c r="O11" s="17"/>
      <c r="P11" s="17"/>
      <c r="AU11" s="19"/>
      <c r="AV11" s="14"/>
      <c r="AW11" s="26"/>
      <c r="BA11" s="27">
        <f t="shared" si="5"/>
        <v>0</v>
      </c>
      <c r="BB11" s="27">
        <f t="shared" si="6"/>
        <v>0</v>
      </c>
      <c r="BC11" s="27">
        <f t="shared" si="7"/>
        <v>0</v>
      </c>
    </row>
    <row r="12" spans="1:55" ht="28.5" customHeight="1" x14ac:dyDescent="0.3">
      <c r="A12" s="17" t="s">
        <v>214</v>
      </c>
      <c r="B12" s="17" t="s">
        <v>214</v>
      </c>
      <c r="C12" s="16" t="s">
        <v>214</v>
      </c>
      <c r="D12" s="22"/>
      <c r="E12" s="11"/>
      <c r="F12" s="4">
        <f t="shared" si="0"/>
        <v>0</v>
      </c>
      <c r="G12" s="11"/>
      <c r="H12" s="4">
        <f t="shared" si="1"/>
        <v>0</v>
      </c>
      <c r="I12" s="11"/>
      <c r="J12" s="4">
        <f t="shared" si="2"/>
        <v>0</v>
      </c>
      <c r="K12" s="11">
        <f t="shared" si="3"/>
        <v>0</v>
      </c>
      <c r="L12" s="4">
        <f t="shared" si="4"/>
        <v>0</v>
      </c>
      <c r="M12" s="10"/>
      <c r="N12" s="17"/>
      <c r="O12" s="17"/>
      <c r="P12" s="17"/>
      <c r="AU12" s="19"/>
      <c r="AV12" s="14"/>
      <c r="AW12" s="26"/>
      <c r="BA12" s="27">
        <f t="shared" si="5"/>
        <v>0</v>
      </c>
      <c r="BB12" s="27">
        <f t="shared" si="6"/>
        <v>0</v>
      </c>
      <c r="BC12" s="27">
        <f t="shared" si="7"/>
        <v>0</v>
      </c>
    </row>
    <row r="13" spans="1:55" ht="28.5" customHeight="1" x14ac:dyDescent="0.3">
      <c r="A13" s="17" t="s">
        <v>214</v>
      </c>
      <c r="B13" s="17" t="s">
        <v>214</v>
      </c>
      <c r="C13" s="16" t="s">
        <v>214</v>
      </c>
      <c r="D13" s="22"/>
      <c r="E13" s="11"/>
      <c r="F13" s="4">
        <f t="shared" si="0"/>
        <v>0</v>
      </c>
      <c r="G13" s="11"/>
      <c r="H13" s="4">
        <f t="shared" si="1"/>
        <v>0</v>
      </c>
      <c r="I13" s="11"/>
      <c r="J13" s="4">
        <f t="shared" si="2"/>
        <v>0</v>
      </c>
      <c r="K13" s="11">
        <f t="shared" si="3"/>
        <v>0</v>
      </c>
      <c r="L13" s="4">
        <f t="shared" si="4"/>
        <v>0</v>
      </c>
      <c r="M13" s="10"/>
      <c r="N13" s="17"/>
      <c r="O13" s="17"/>
      <c r="P13" s="17"/>
      <c r="AU13" s="19"/>
      <c r="AV13" s="14"/>
      <c r="AW13" s="26"/>
      <c r="BA13" s="27">
        <f t="shared" si="5"/>
        <v>0</v>
      </c>
      <c r="BB13" s="27">
        <f t="shared" si="6"/>
        <v>0</v>
      </c>
      <c r="BC13" s="27">
        <f t="shared" si="7"/>
        <v>0</v>
      </c>
    </row>
    <row r="14" spans="1:55" ht="28.5" customHeight="1" x14ac:dyDescent="0.3">
      <c r="A14" s="17" t="s">
        <v>214</v>
      </c>
      <c r="B14" s="17" t="s">
        <v>214</v>
      </c>
      <c r="C14" s="16" t="s">
        <v>214</v>
      </c>
      <c r="D14" s="22"/>
      <c r="E14" s="11"/>
      <c r="F14" s="4">
        <f t="shared" si="0"/>
        <v>0</v>
      </c>
      <c r="G14" s="11"/>
      <c r="H14" s="4">
        <f t="shared" si="1"/>
        <v>0</v>
      </c>
      <c r="I14" s="11"/>
      <c r="J14" s="4">
        <f t="shared" si="2"/>
        <v>0</v>
      </c>
      <c r="K14" s="11">
        <f t="shared" si="3"/>
        <v>0</v>
      </c>
      <c r="L14" s="4">
        <f t="shared" si="4"/>
        <v>0</v>
      </c>
      <c r="M14" s="10"/>
      <c r="N14" s="17"/>
      <c r="O14" s="17"/>
      <c r="P14" s="17"/>
      <c r="AU14" s="19"/>
      <c r="AV14" s="14"/>
      <c r="AW14" s="26"/>
      <c r="BA14" s="27">
        <f t="shared" si="5"/>
        <v>0</v>
      </c>
      <c r="BB14" s="27">
        <f t="shared" si="6"/>
        <v>0</v>
      </c>
      <c r="BC14" s="27">
        <f t="shared" si="7"/>
        <v>0</v>
      </c>
    </row>
    <row r="15" spans="1:55" ht="28.5" customHeight="1" x14ac:dyDescent="0.3">
      <c r="A15" s="17" t="s">
        <v>214</v>
      </c>
      <c r="B15" s="17" t="s">
        <v>214</v>
      </c>
      <c r="C15" s="16" t="s">
        <v>214</v>
      </c>
      <c r="D15" s="22"/>
      <c r="E15" s="11"/>
      <c r="F15" s="4">
        <f t="shared" si="0"/>
        <v>0</v>
      </c>
      <c r="G15" s="11"/>
      <c r="H15" s="4">
        <f t="shared" si="1"/>
        <v>0</v>
      </c>
      <c r="I15" s="11"/>
      <c r="J15" s="4">
        <f t="shared" si="2"/>
        <v>0</v>
      </c>
      <c r="K15" s="11">
        <f t="shared" si="3"/>
        <v>0</v>
      </c>
      <c r="L15" s="4">
        <f t="shared" si="4"/>
        <v>0</v>
      </c>
      <c r="M15" s="10"/>
      <c r="N15" s="17"/>
      <c r="O15" s="17"/>
      <c r="P15" s="17"/>
      <c r="AU15" s="19"/>
      <c r="AV15" s="14"/>
      <c r="AW15" s="26"/>
      <c r="BA15" s="27">
        <f t="shared" si="5"/>
        <v>0</v>
      </c>
      <c r="BB15" s="27">
        <f t="shared" si="6"/>
        <v>0</v>
      </c>
      <c r="BC15" s="27">
        <f t="shared" si="7"/>
        <v>0</v>
      </c>
    </row>
    <row r="16" spans="1:55" ht="28.5" customHeight="1" x14ac:dyDescent="0.3">
      <c r="A16" s="17" t="s">
        <v>214</v>
      </c>
      <c r="B16" s="17" t="s">
        <v>214</v>
      </c>
      <c r="C16" s="16" t="s">
        <v>214</v>
      </c>
      <c r="D16" s="22"/>
      <c r="E16" s="11"/>
      <c r="F16" s="4">
        <f t="shared" si="0"/>
        <v>0</v>
      </c>
      <c r="G16" s="11"/>
      <c r="H16" s="4">
        <f t="shared" si="1"/>
        <v>0</v>
      </c>
      <c r="I16" s="11"/>
      <c r="J16" s="4">
        <f t="shared" si="2"/>
        <v>0</v>
      </c>
      <c r="K16" s="11">
        <f t="shared" si="3"/>
        <v>0</v>
      </c>
      <c r="L16" s="4">
        <f t="shared" si="4"/>
        <v>0</v>
      </c>
      <c r="M16" s="10"/>
      <c r="N16" s="17"/>
      <c r="O16" s="17"/>
      <c r="P16" s="17"/>
      <c r="AU16" s="19"/>
      <c r="AV16" s="14"/>
      <c r="AW16" s="26"/>
      <c r="BA16" s="27">
        <f t="shared" si="5"/>
        <v>0</v>
      </c>
      <c r="BB16" s="27">
        <f t="shared" si="6"/>
        <v>0</v>
      </c>
      <c r="BC16" s="27">
        <f t="shared" si="7"/>
        <v>0</v>
      </c>
    </row>
    <row r="17" spans="1:55" ht="28.5" customHeight="1" x14ac:dyDescent="0.3">
      <c r="A17" s="17" t="s">
        <v>214</v>
      </c>
      <c r="B17" s="17" t="s">
        <v>214</v>
      </c>
      <c r="C17" s="16" t="s">
        <v>214</v>
      </c>
      <c r="D17" s="22"/>
      <c r="E17" s="11"/>
      <c r="F17" s="4">
        <f t="shared" si="0"/>
        <v>0</v>
      </c>
      <c r="G17" s="11"/>
      <c r="H17" s="4">
        <f t="shared" si="1"/>
        <v>0</v>
      </c>
      <c r="I17" s="11"/>
      <c r="J17" s="4">
        <f t="shared" si="2"/>
        <v>0</v>
      </c>
      <c r="K17" s="11">
        <f t="shared" si="3"/>
        <v>0</v>
      </c>
      <c r="L17" s="4">
        <f t="shared" si="4"/>
        <v>0</v>
      </c>
      <c r="M17" s="10"/>
      <c r="N17" s="17"/>
      <c r="O17" s="17"/>
      <c r="P17" s="17"/>
      <c r="AU17" s="19"/>
      <c r="AV17" s="14"/>
      <c r="AW17" s="26"/>
      <c r="BA17" s="27">
        <f t="shared" si="5"/>
        <v>0</v>
      </c>
      <c r="BB17" s="27">
        <f t="shared" si="6"/>
        <v>0</v>
      </c>
      <c r="BC17" s="27">
        <f t="shared" si="7"/>
        <v>0</v>
      </c>
    </row>
    <row r="18" spans="1:55" ht="28.5" customHeight="1" x14ac:dyDescent="0.3">
      <c r="A18" s="17" t="s">
        <v>214</v>
      </c>
      <c r="B18" s="17" t="s">
        <v>214</v>
      </c>
      <c r="C18" s="16" t="s">
        <v>214</v>
      </c>
      <c r="D18" s="22"/>
      <c r="E18" s="11"/>
      <c r="F18" s="4">
        <f t="shared" si="0"/>
        <v>0</v>
      </c>
      <c r="G18" s="11"/>
      <c r="H18" s="4">
        <f t="shared" si="1"/>
        <v>0</v>
      </c>
      <c r="I18" s="11"/>
      <c r="J18" s="4">
        <f t="shared" si="2"/>
        <v>0</v>
      </c>
      <c r="K18" s="11">
        <f t="shared" si="3"/>
        <v>0</v>
      </c>
      <c r="L18" s="4">
        <f t="shared" si="4"/>
        <v>0</v>
      </c>
      <c r="M18" s="10"/>
      <c r="N18" s="17"/>
      <c r="O18" s="17"/>
      <c r="P18" s="17"/>
      <c r="AU18" s="19"/>
      <c r="AV18" s="14"/>
      <c r="AW18" s="26"/>
      <c r="BA18" s="27">
        <f t="shared" si="5"/>
        <v>0</v>
      </c>
      <c r="BB18" s="27">
        <f t="shared" si="6"/>
        <v>0</v>
      </c>
      <c r="BC18" s="27">
        <f t="shared" si="7"/>
        <v>0</v>
      </c>
    </row>
    <row r="19" spans="1:55" ht="28.5" customHeight="1" x14ac:dyDescent="0.3">
      <c r="A19" s="17" t="s">
        <v>214</v>
      </c>
      <c r="B19" s="17" t="s">
        <v>214</v>
      </c>
      <c r="C19" s="16" t="s">
        <v>214</v>
      </c>
      <c r="D19" s="22"/>
      <c r="E19" s="11"/>
      <c r="F19" s="4">
        <f t="shared" si="0"/>
        <v>0</v>
      </c>
      <c r="G19" s="11"/>
      <c r="H19" s="4">
        <f t="shared" si="1"/>
        <v>0</v>
      </c>
      <c r="I19" s="11"/>
      <c r="J19" s="4">
        <f t="shared" si="2"/>
        <v>0</v>
      </c>
      <c r="K19" s="11">
        <f t="shared" si="3"/>
        <v>0</v>
      </c>
      <c r="L19" s="4">
        <f t="shared" si="4"/>
        <v>0</v>
      </c>
      <c r="M19" s="10"/>
      <c r="N19" s="17"/>
      <c r="O19" s="17"/>
      <c r="P19" s="17"/>
      <c r="AU19" s="19"/>
      <c r="AV19" s="14"/>
      <c r="AW19" s="26"/>
      <c r="BA19" s="27">
        <f t="shared" si="5"/>
        <v>0</v>
      </c>
      <c r="BB19" s="27">
        <f t="shared" si="6"/>
        <v>0</v>
      </c>
      <c r="BC19" s="27">
        <f t="shared" si="7"/>
        <v>0</v>
      </c>
    </row>
    <row r="20" spans="1:55" ht="28.5" customHeight="1" x14ac:dyDescent="0.3">
      <c r="A20" s="17" t="s">
        <v>214</v>
      </c>
      <c r="B20" s="17" t="s">
        <v>214</v>
      </c>
      <c r="C20" s="16" t="s">
        <v>214</v>
      </c>
      <c r="D20" s="22"/>
      <c r="E20" s="11"/>
      <c r="F20" s="4">
        <f t="shared" si="0"/>
        <v>0</v>
      </c>
      <c r="G20" s="11"/>
      <c r="H20" s="4">
        <f t="shared" si="1"/>
        <v>0</v>
      </c>
      <c r="I20" s="11"/>
      <c r="J20" s="4">
        <f t="shared" si="2"/>
        <v>0</v>
      </c>
      <c r="K20" s="11">
        <f t="shared" si="3"/>
        <v>0</v>
      </c>
      <c r="L20" s="4">
        <f t="shared" si="4"/>
        <v>0</v>
      </c>
      <c r="M20" s="10"/>
      <c r="N20" s="17"/>
      <c r="O20" s="17"/>
      <c r="P20" s="17"/>
      <c r="AU20" s="19"/>
      <c r="AV20" s="14"/>
      <c r="AW20" s="26"/>
      <c r="BA20" s="27">
        <f t="shared" si="5"/>
        <v>0</v>
      </c>
      <c r="BB20" s="27">
        <f t="shared" si="6"/>
        <v>0</v>
      </c>
      <c r="BC20" s="27">
        <f t="shared" si="7"/>
        <v>0</v>
      </c>
    </row>
    <row r="21" spans="1:55" ht="28.5" customHeight="1" x14ac:dyDescent="0.3">
      <c r="A21" s="17" t="s">
        <v>214</v>
      </c>
      <c r="B21" s="17" t="s">
        <v>214</v>
      </c>
      <c r="C21" s="16" t="s">
        <v>214</v>
      </c>
      <c r="D21" s="22"/>
      <c r="E21" s="11"/>
      <c r="F21" s="4">
        <f t="shared" si="0"/>
        <v>0</v>
      </c>
      <c r="G21" s="11"/>
      <c r="H21" s="4">
        <f t="shared" si="1"/>
        <v>0</v>
      </c>
      <c r="I21" s="11"/>
      <c r="J21" s="4">
        <f t="shared" si="2"/>
        <v>0</v>
      </c>
      <c r="K21" s="11">
        <f t="shared" si="3"/>
        <v>0</v>
      </c>
      <c r="L21" s="4">
        <f t="shared" si="4"/>
        <v>0</v>
      </c>
      <c r="M21" s="10"/>
      <c r="N21" s="17"/>
      <c r="O21" s="17"/>
      <c r="P21" s="17"/>
      <c r="AU21" s="19"/>
      <c r="AV21" s="14"/>
      <c r="AW21" s="26"/>
      <c r="BA21" s="27">
        <f t="shared" si="5"/>
        <v>0</v>
      </c>
      <c r="BB21" s="27">
        <f t="shared" si="6"/>
        <v>0</v>
      </c>
      <c r="BC21" s="27">
        <f t="shared" si="7"/>
        <v>0</v>
      </c>
    </row>
    <row r="22" spans="1:55" ht="28.5" customHeight="1" x14ac:dyDescent="0.3">
      <c r="A22" s="17" t="s">
        <v>214</v>
      </c>
      <c r="B22" s="17" t="s">
        <v>214</v>
      </c>
      <c r="C22" s="16" t="s">
        <v>214</v>
      </c>
      <c r="D22" s="22"/>
      <c r="E22" s="11"/>
      <c r="F22" s="4">
        <f t="shared" si="0"/>
        <v>0</v>
      </c>
      <c r="G22" s="11"/>
      <c r="H22" s="4">
        <f t="shared" si="1"/>
        <v>0</v>
      </c>
      <c r="I22" s="11"/>
      <c r="J22" s="4">
        <f t="shared" si="2"/>
        <v>0</v>
      </c>
      <c r="K22" s="11">
        <f t="shared" si="3"/>
        <v>0</v>
      </c>
      <c r="L22" s="4">
        <f t="shared" si="4"/>
        <v>0</v>
      </c>
      <c r="M22" s="10"/>
      <c r="N22" s="17"/>
      <c r="O22" s="17"/>
      <c r="P22" s="17"/>
      <c r="AU22" s="19"/>
      <c r="AV22" s="14"/>
      <c r="AW22" s="26"/>
      <c r="BA22" s="27">
        <f t="shared" si="5"/>
        <v>0</v>
      </c>
      <c r="BB22" s="27">
        <f t="shared" si="6"/>
        <v>0</v>
      </c>
      <c r="BC22" s="27">
        <f t="shared" si="7"/>
        <v>0</v>
      </c>
    </row>
    <row r="23" spans="1:55" ht="28.5" customHeight="1" x14ac:dyDescent="0.3">
      <c r="A23" s="17" t="s">
        <v>214</v>
      </c>
      <c r="B23" s="17" t="s">
        <v>214</v>
      </c>
      <c r="C23" s="16" t="s">
        <v>214</v>
      </c>
      <c r="D23" s="22"/>
      <c r="E23" s="11"/>
      <c r="F23" s="4">
        <f t="shared" si="0"/>
        <v>0</v>
      </c>
      <c r="G23" s="11"/>
      <c r="H23" s="4">
        <f t="shared" si="1"/>
        <v>0</v>
      </c>
      <c r="I23" s="11"/>
      <c r="J23" s="4">
        <f t="shared" si="2"/>
        <v>0</v>
      </c>
      <c r="K23" s="11">
        <f t="shared" si="3"/>
        <v>0</v>
      </c>
      <c r="L23" s="4">
        <f t="shared" si="4"/>
        <v>0</v>
      </c>
      <c r="M23" s="10"/>
      <c r="N23" s="17"/>
      <c r="O23" s="17"/>
      <c r="P23" s="17"/>
      <c r="AU23" s="19"/>
      <c r="AV23" s="14"/>
      <c r="AW23" s="26"/>
      <c r="BA23" s="27">
        <f t="shared" si="5"/>
        <v>0</v>
      </c>
      <c r="BB23" s="27">
        <f t="shared" si="6"/>
        <v>0</v>
      </c>
      <c r="BC23" s="27">
        <f t="shared" si="7"/>
        <v>0</v>
      </c>
    </row>
    <row r="24" spans="1:55" ht="28.5" customHeight="1" x14ac:dyDescent="0.3">
      <c r="A24" s="17" t="s">
        <v>214</v>
      </c>
      <c r="B24" s="17" t="s">
        <v>214</v>
      </c>
      <c r="C24" s="16" t="s">
        <v>214</v>
      </c>
      <c r="D24" s="22"/>
      <c r="E24" s="11"/>
      <c r="F24" s="4">
        <f t="shared" si="0"/>
        <v>0</v>
      </c>
      <c r="G24" s="11"/>
      <c r="H24" s="4">
        <f t="shared" si="1"/>
        <v>0</v>
      </c>
      <c r="I24" s="11"/>
      <c r="J24" s="4">
        <f t="shared" si="2"/>
        <v>0</v>
      </c>
      <c r="K24" s="11">
        <f t="shared" si="3"/>
        <v>0</v>
      </c>
      <c r="L24" s="4">
        <f t="shared" si="4"/>
        <v>0</v>
      </c>
      <c r="M24" s="10"/>
      <c r="N24" s="17"/>
      <c r="O24" s="17"/>
      <c r="P24" s="17"/>
      <c r="AU24" s="19"/>
      <c r="AV24" s="14"/>
      <c r="AW24" s="26"/>
      <c r="BA24" s="27">
        <f t="shared" si="5"/>
        <v>0</v>
      </c>
      <c r="BB24" s="27">
        <f t="shared" si="6"/>
        <v>0</v>
      </c>
      <c r="BC24" s="27">
        <f t="shared" si="7"/>
        <v>0</v>
      </c>
    </row>
    <row r="25" spans="1:55" ht="28.5" customHeight="1" x14ac:dyDescent="0.3">
      <c r="A25" s="17" t="s">
        <v>214</v>
      </c>
      <c r="B25" s="17" t="s">
        <v>214</v>
      </c>
      <c r="C25" s="16" t="s">
        <v>214</v>
      </c>
      <c r="D25" s="22"/>
      <c r="E25" s="11"/>
      <c r="F25" s="4">
        <f t="shared" si="0"/>
        <v>0</v>
      </c>
      <c r="G25" s="11"/>
      <c r="H25" s="4">
        <f t="shared" si="1"/>
        <v>0</v>
      </c>
      <c r="I25" s="11"/>
      <c r="J25" s="4">
        <f t="shared" si="2"/>
        <v>0</v>
      </c>
      <c r="K25" s="11">
        <f t="shared" si="3"/>
        <v>0</v>
      </c>
      <c r="L25" s="4">
        <f t="shared" si="4"/>
        <v>0</v>
      </c>
      <c r="M25" s="10"/>
      <c r="N25" s="17"/>
      <c r="O25" s="17"/>
      <c r="P25" s="17"/>
      <c r="AU25" s="19"/>
      <c r="AV25" s="14"/>
      <c r="AW25" s="26"/>
      <c r="BA25" s="27">
        <f t="shared" si="5"/>
        <v>0</v>
      </c>
      <c r="BB25" s="27">
        <f t="shared" si="6"/>
        <v>0</v>
      </c>
      <c r="BC25" s="27">
        <f t="shared" si="7"/>
        <v>0</v>
      </c>
    </row>
    <row r="26" spans="1:55" ht="28.5" customHeight="1" x14ac:dyDescent="0.3">
      <c r="A26" s="17" t="s">
        <v>214</v>
      </c>
      <c r="B26" s="17" t="s">
        <v>214</v>
      </c>
      <c r="C26" s="16" t="s">
        <v>214</v>
      </c>
      <c r="D26" s="22"/>
      <c r="E26" s="11"/>
      <c r="F26" s="4">
        <f t="shared" si="0"/>
        <v>0</v>
      </c>
      <c r="G26" s="11"/>
      <c r="H26" s="4">
        <f t="shared" si="1"/>
        <v>0</v>
      </c>
      <c r="I26" s="11"/>
      <c r="J26" s="4">
        <f t="shared" si="2"/>
        <v>0</v>
      </c>
      <c r="K26" s="11">
        <f t="shared" si="3"/>
        <v>0</v>
      </c>
      <c r="L26" s="4">
        <f t="shared" si="4"/>
        <v>0</v>
      </c>
      <c r="M26" s="10"/>
      <c r="N26" s="17"/>
      <c r="O26" s="17"/>
      <c r="P26" s="17"/>
      <c r="AU26" s="19"/>
      <c r="AV26" s="14"/>
      <c r="AW26" s="26"/>
      <c r="BA26" s="27">
        <f t="shared" si="5"/>
        <v>0</v>
      </c>
      <c r="BB26" s="27">
        <f t="shared" si="6"/>
        <v>0</v>
      </c>
      <c r="BC26" s="27">
        <f t="shared" si="7"/>
        <v>0</v>
      </c>
    </row>
    <row r="27" spans="1:55" ht="28.5" customHeight="1" x14ac:dyDescent="0.3">
      <c r="A27" s="17" t="s">
        <v>214</v>
      </c>
      <c r="B27" s="17" t="s">
        <v>214</v>
      </c>
      <c r="C27" s="16" t="s">
        <v>214</v>
      </c>
      <c r="D27" s="22"/>
      <c r="E27" s="11"/>
      <c r="F27" s="4">
        <f t="shared" si="0"/>
        <v>0</v>
      </c>
      <c r="G27" s="11"/>
      <c r="H27" s="4">
        <f t="shared" si="1"/>
        <v>0</v>
      </c>
      <c r="I27" s="11"/>
      <c r="J27" s="4">
        <f t="shared" si="2"/>
        <v>0</v>
      </c>
      <c r="K27" s="11">
        <f t="shared" si="3"/>
        <v>0</v>
      </c>
      <c r="L27" s="4">
        <f t="shared" si="4"/>
        <v>0</v>
      </c>
      <c r="M27" s="10"/>
      <c r="N27" s="17"/>
      <c r="O27" s="17"/>
      <c r="P27" s="17"/>
      <c r="AU27" s="19"/>
      <c r="AV27" s="14"/>
      <c r="AW27" s="26"/>
      <c r="BA27" s="27">
        <f t="shared" si="5"/>
        <v>0</v>
      </c>
      <c r="BB27" s="27">
        <f t="shared" si="6"/>
        <v>0</v>
      </c>
      <c r="BC27" s="27">
        <f t="shared" si="7"/>
        <v>0</v>
      </c>
    </row>
    <row r="28" spans="1:55" ht="28.5" customHeight="1" x14ac:dyDescent="0.3">
      <c r="A28" s="17" t="s">
        <v>214</v>
      </c>
      <c r="B28" s="17" t="s">
        <v>214</v>
      </c>
      <c r="C28" s="16" t="s">
        <v>214</v>
      </c>
      <c r="D28" s="22"/>
      <c r="E28" s="11"/>
      <c r="F28" s="4">
        <f t="shared" si="0"/>
        <v>0</v>
      </c>
      <c r="G28" s="11"/>
      <c r="H28" s="4">
        <f t="shared" si="1"/>
        <v>0</v>
      </c>
      <c r="I28" s="11"/>
      <c r="J28" s="4">
        <f t="shared" si="2"/>
        <v>0</v>
      </c>
      <c r="K28" s="11">
        <f t="shared" si="3"/>
        <v>0</v>
      </c>
      <c r="L28" s="4">
        <f t="shared" si="4"/>
        <v>0</v>
      </c>
      <c r="M28" s="10"/>
      <c r="N28" s="17"/>
      <c r="O28" s="17"/>
      <c r="P28" s="17"/>
      <c r="AU28" s="19"/>
      <c r="AV28" s="14"/>
      <c r="AW28" s="26"/>
      <c r="BA28" s="27">
        <f t="shared" si="5"/>
        <v>0</v>
      </c>
      <c r="BB28" s="27">
        <f t="shared" si="6"/>
        <v>0</v>
      </c>
      <c r="BC28" s="27">
        <f t="shared" si="7"/>
        <v>0</v>
      </c>
    </row>
    <row r="29" spans="1:55" ht="28.5" customHeight="1" x14ac:dyDescent="0.3">
      <c r="A29" s="17" t="s">
        <v>214</v>
      </c>
      <c r="B29" s="17" t="s">
        <v>214</v>
      </c>
      <c r="C29" s="16" t="s">
        <v>214</v>
      </c>
      <c r="D29" s="22"/>
      <c r="E29" s="11"/>
      <c r="F29" s="4">
        <f t="shared" si="0"/>
        <v>0</v>
      </c>
      <c r="G29" s="11"/>
      <c r="H29" s="4">
        <f t="shared" si="1"/>
        <v>0</v>
      </c>
      <c r="I29" s="11"/>
      <c r="J29" s="4">
        <f t="shared" si="2"/>
        <v>0</v>
      </c>
      <c r="K29" s="11">
        <f t="shared" si="3"/>
        <v>0</v>
      </c>
      <c r="L29" s="4">
        <f t="shared" si="4"/>
        <v>0</v>
      </c>
      <c r="M29" s="10"/>
      <c r="N29" s="17"/>
      <c r="O29" s="17"/>
      <c r="P29" s="17"/>
      <c r="AU29" s="19"/>
      <c r="AV29" s="14"/>
      <c r="AW29" s="26"/>
      <c r="BA29" s="27">
        <f t="shared" si="5"/>
        <v>0</v>
      </c>
      <c r="BB29" s="27">
        <f t="shared" si="6"/>
        <v>0</v>
      </c>
      <c r="BC29" s="27">
        <f t="shared" si="7"/>
        <v>0</v>
      </c>
    </row>
    <row r="30" spans="1:55" ht="28.5" customHeight="1" x14ac:dyDescent="0.3">
      <c r="A30" s="17" t="s">
        <v>36</v>
      </c>
      <c r="B30" s="17" t="s">
        <v>214</v>
      </c>
      <c r="C30" s="16" t="s">
        <v>214</v>
      </c>
      <c r="D30" s="25" t="s">
        <v>214</v>
      </c>
      <c r="E30" s="3"/>
      <c r="F30" s="4">
        <f>TRUNC(SUMIF(Q6:Q29, Q5,F6:F29),0)</f>
        <v>0</v>
      </c>
      <c r="G30" s="4"/>
      <c r="H30" s="4">
        <f>TRUNC(SUMIF(Q6:Q29, Q5,H6:H29),0)</f>
        <v>0</v>
      </c>
      <c r="I30" s="4"/>
      <c r="J30" s="4">
        <f>TRUNC(SUMIF(Q6:Q29, Q5,J6:J29),0)</f>
        <v>0</v>
      </c>
      <c r="K30" s="9" t="s">
        <v>214</v>
      </c>
      <c r="L30" s="4">
        <f>F30+H30+J30</f>
        <v>0</v>
      </c>
      <c r="M30" s="17"/>
      <c r="AW30" s="16"/>
      <c r="BA30" s="27"/>
      <c r="BB30" s="27"/>
      <c r="BC30" s="27"/>
    </row>
    <row r="31" spans="1:55" ht="28.5" customHeight="1" x14ac:dyDescent="0.3">
      <c r="A31" s="1" t="s">
        <v>155</v>
      </c>
      <c r="B31" s="17"/>
      <c r="C31" s="16" t="s">
        <v>34</v>
      </c>
      <c r="D31" s="25">
        <v>1</v>
      </c>
      <c r="E31" s="17"/>
      <c r="F31" s="17" t="s">
        <v>214</v>
      </c>
      <c r="G31" s="17"/>
      <c r="H31" s="17" t="s">
        <v>214</v>
      </c>
      <c r="I31" s="17"/>
      <c r="J31" s="17" t="s">
        <v>214</v>
      </c>
      <c r="K31" s="17" t="s">
        <v>214</v>
      </c>
      <c r="L31" s="17" t="s">
        <v>214</v>
      </c>
      <c r="M31" s="17"/>
      <c r="N31" s="12"/>
      <c r="Q31" s="19"/>
      <c r="R31" s="14"/>
      <c r="S31" s="14"/>
      <c r="AH31" s="19"/>
      <c r="AW31" s="16"/>
      <c r="BA31" s="27"/>
      <c r="BB31" s="27"/>
      <c r="BC31" s="27"/>
    </row>
    <row r="32" spans="1:55" ht="28.5" customHeight="1" x14ac:dyDescent="0.3">
      <c r="A32" s="17" t="s">
        <v>327</v>
      </c>
      <c r="B32" s="8" t="s">
        <v>214</v>
      </c>
      <c r="C32" s="16" t="s">
        <v>267</v>
      </c>
      <c r="D32" s="22">
        <v>142</v>
      </c>
      <c r="E32" s="11"/>
      <c r="F32" s="4">
        <f t="shared" ref="F32:F55" si="8">TRUNC(D32*E32,0)</f>
        <v>0</v>
      </c>
      <c r="G32" s="11"/>
      <c r="H32" s="4">
        <f t="shared" ref="H32:H55" si="9">TRUNC(D32*G32,0)</f>
        <v>0</v>
      </c>
      <c r="I32" s="11"/>
      <c r="J32" s="4">
        <f t="shared" ref="J32:J55" si="10">TRUNC(D32*I32,0)</f>
        <v>0</v>
      </c>
      <c r="K32" s="11">
        <f t="shared" ref="K32:K55" si="11">TRUNC(E32+G32+I32,0)</f>
        <v>0</v>
      </c>
      <c r="L32" s="4">
        <f t="shared" ref="L32:L55" si="12">TRUNC(F32+H32+J32,0)</f>
        <v>0</v>
      </c>
      <c r="M32" s="8"/>
      <c r="N32" s="5"/>
      <c r="O32" s="19"/>
      <c r="P32" s="19"/>
      <c r="Q32" s="19"/>
      <c r="R32" s="14"/>
      <c r="S32" s="14"/>
      <c r="T32" s="19"/>
      <c r="U32" s="19"/>
      <c r="V32" s="19"/>
      <c r="W32" s="19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9"/>
      <c r="AV32" s="14"/>
      <c r="AW32" s="26"/>
      <c r="AX32" s="6" t="s">
        <v>214</v>
      </c>
      <c r="AY32" s="20" t="str">
        <f>HYPERLINK("#일위대가목록!A9", "▶바로가기")</f>
        <v>▶바로가기</v>
      </c>
      <c r="BA32" s="27">
        <f t="shared" si="5"/>
        <v>0</v>
      </c>
      <c r="BB32" s="27">
        <f t="shared" si="6"/>
        <v>0</v>
      </c>
      <c r="BC32" s="27">
        <f t="shared" si="7"/>
        <v>0</v>
      </c>
    </row>
    <row r="33" spans="1:55" ht="28.5" customHeight="1" x14ac:dyDescent="0.3">
      <c r="A33" s="17" t="s">
        <v>334</v>
      </c>
      <c r="B33" s="8" t="s">
        <v>272</v>
      </c>
      <c r="C33" s="16" t="s">
        <v>267</v>
      </c>
      <c r="D33" s="22">
        <v>142</v>
      </c>
      <c r="E33" s="11"/>
      <c r="F33" s="4">
        <f t="shared" si="8"/>
        <v>0</v>
      </c>
      <c r="G33" s="11"/>
      <c r="H33" s="4">
        <f t="shared" si="9"/>
        <v>0</v>
      </c>
      <c r="I33" s="11"/>
      <c r="J33" s="4">
        <f t="shared" si="10"/>
        <v>0</v>
      </c>
      <c r="K33" s="11">
        <f t="shared" si="11"/>
        <v>0</v>
      </c>
      <c r="L33" s="4">
        <f t="shared" si="12"/>
        <v>0</v>
      </c>
      <c r="M33" s="8"/>
      <c r="N33" s="5"/>
      <c r="O33" s="19"/>
      <c r="P33" s="19"/>
      <c r="Q33" s="19"/>
      <c r="R33" s="14"/>
      <c r="S33" s="14"/>
      <c r="T33" s="19"/>
      <c r="U33" s="19"/>
      <c r="V33" s="19"/>
      <c r="W33" s="19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9"/>
      <c r="AV33" s="14"/>
      <c r="AW33" s="26"/>
      <c r="AX33" s="6" t="s">
        <v>214</v>
      </c>
      <c r="AY33" s="20" t="str">
        <f>HYPERLINK("#일위대가목록!A10", "▶바로가기")</f>
        <v>▶바로가기</v>
      </c>
      <c r="BA33" s="27">
        <f t="shared" si="5"/>
        <v>0</v>
      </c>
      <c r="BB33" s="27">
        <f t="shared" si="6"/>
        <v>0</v>
      </c>
      <c r="BC33" s="27">
        <f t="shared" si="7"/>
        <v>0</v>
      </c>
    </row>
    <row r="34" spans="1:55" ht="28.5" customHeight="1" x14ac:dyDescent="0.3">
      <c r="A34" s="17" t="s">
        <v>13</v>
      </c>
      <c r="B34" s="8" t="s">
        <v>214</v>
      </c>
      <c r="C34" s="16" t="s">
        <v>267</v>
      </c>
      <c r="D34" s="22">
        <v>91.58</v>
      </c>
      <c r="E34" s="11"/>
      <c r="F34" s="4">
        <f t="shared" si="8"/>
        <v>0</v>
      </c>
      <c r="G34" s="11"/>
      <c r="H34" s="4">
        <f t="shared" si="9"/>
        <v>0</v>
      </c>
      <c r="I34" s="11"/>
      <c r="J34" s="4">
        <f t="shared" si="10"/>
        <v>0</v>
      </c>
      <c r="K34" s="11">
        <f t="shared" si="11"/>
        <v>0</v>
      </c>
      <c r="L34" s="4">
        <f t="shared" si="12"/>
        <v>0</v>
      </c>
      <c r="M34" s="8"/>
      <c r="N34" s="5"/>
      <c r="O34" s="19"/>
      <c r="P34" s="19"/>
      <c r="Q34" s="19"/>
      <c r="R34" s="14"/>
      <c r="S34" s="14"/>
      <c r="T34" s="19"/>
      <c r="U34" s="19"/>
      <c r="V34" s="19"/>
      <c r="W34" s="19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9"/>
      <c r="AV34" s="14"/>
      <c r="AW34" s="26"/>
      <c r="AX34" s="6" t="s">
        <v>214</v>
      </c>
      <c r="AY34" s="20" t="str">
        <f>HYPERLINK("#일위대가목록!A11", "▶바로가기")</f>
        <v>▶바로가기</v>
      </c>
      <c r="BA34" s="27">
        <f t="shared" si="5"/>
        <v>0</v>
      </c>
      <c r="BB34" s="27">
        <f t="shared" si="6"/>
        <v>0</v>
      </c>
      <c r="BC34" s="27">
        <f t="shared" si="7"/>
        <v>0</v>
      </c>
    </row>
    <row r="35" spans="1:55" ht="28.5" customHeight="1" x14ac:dyDescent="0.3">
      <c r="A35" s="17" t="s">
        <v>305</v>
      </c>
      <c r="B35" s="8" t="s">
        <v>179</v>
      </c>
      <c r="C35" s="16" t="s">
        <v>267</v>
      </c>
      <c r="D35" s="22">
        <v>22.5</v>
      </c>
      <c r="E35" s="11"/>
      <c r="F35" s="4">
        <f t="shared" si="8"/>
        <v>0</v>
      </c>
      <c r="G35" s="11"/>
      <c r="H35" s="4">
        <f t="shared" si="9"/>
        <v>0</v>
      </c>
      <c r="I35" s="11"/>
      <c r="J35" s="4">
        <f t="shared" si="10"/>
        <v>0</v>
      </c>
      <c r="K35" s="11">
        <f t="shared" si="11"/>
        <v>0</v>
      </c>
      <c r="L35" s="4">
        <f t="shared" si="12"/>
        <v>0</v>
      </c>
      <c r="M35" s="8"/>
      <c r="N35" s="2"/>
      <c r="O35" s="18"/>
      <c r="P35" s="18"/>
      <c r="Q35" s="19"/>
      <c r="R35" s="14"/>
      <c r="S35" s="14"/>
      <c r="T35" s="19"/>
      <c r="U35" s="19"/>
      <c r="V35" s="19"/>
      <c r="W35" s="19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9"/>
      <c r="AV35" s="14"/>
      <c r="AW35" s="26"/>
      <c r="AX35" s="6" t="s">
        <v>214</v>
      </c>
      <c r="AY35" s="20" t="str">
        <f>HYPERLINK("#일위대가목록!A12", "▶바로가기")</f>
        <v>▶바로가기</v>
      </c>
      <c r="BA35" s="27">
        <f t="shared" si="5"/>
        <v>0</v>
      </c>
      <c r="BB35" s="27">
        <f t="shared" si="6"/>
        <v>0</v>
      </c>
      <c r="BC35" s="27">
        <f t="shared" si="7"/>
        <v>0</v>
      </c>
    </row>
    <row r="36" spans="1:55" ht="28.5" customHeight="1" x14ac:dyDescent="0.3">
      <c r="A36" s="17" t="s">
        <v>214</v>
      </c>
      <c r="B36" s="17" t="s">
        <v>214</v>
      </c>
      <c r="C36" s="16" t="s">
        <v>214</v>
      </c>
      <c r="D36" s="22"/>
      <c r="E36" s="11"/>
      <c r="F36" s="4">
        <f t="shared" si="8"/>
        <v>0</v>
      </c>
      <c r="G36" s="11"/>
      <c r="H36" s="4">
        <f t="shared" si="9"/>
        <v>0</v>
      </c>
      <c r="I36" s="11"/>
      <c r="J36" s="4">
        <f t="shared" si="10"/>
        <v>0</v>
      </c>
      <c r="K36" s="11">
        <f t="shared" si="11"/>
        <v>0</v>
      </c>
      <c r="L36" s="4">
        <f t="shared" si="12"/>
        <v>0</v>
      </c>
      <c r="M36" s="10"/>
      <c r="N36" s="17"/>
      <c r="O36" s="17"/>
      <c r="P36" s="17"/>
      <c r="AU36" s="19"/>
      <c r="AV36" s="14"/>
      <c r="AW36" s="26"/>
      <c r="BA36" s="27">
        <f t="shared" si="5"/>
        <v>0</v>
      </c>
      <c r="BB36" s="27">
        <f t="shared" si="6"/>
        <v>0</v>
      </c>
      <c r="BC36" s="27">
        <f t="shared" si="7"/>
        <v>0</v>
      </c>
    </row>
    <row r="37" spans="1:55" ht="28.5" customHeight="1" x14ac:dyDescent="0.3">
      <c r="A37" s="17" t="s">
        <v>214</v>
      </c>
      <c r="B37" s="17" t="s">
        <v>214</v>
      </c>
      <c r="C37" s="16" t="s">
        <v>214</v>
      </c>
      <c r="D37" s="22"/>
      <c r="E37" s="11"/>
      <c r="F37" s="4">
        <f t="shared" si="8"/>
        <v>0</v>
      </c>
      <c r="G37" s="11"/>
      <c r="H37" s="4">
        <f t="shared" si="9"/>
        <v>0</v>
      </c>
      <c r="I37" s="11"/>
      <c r="J37" s="4">
        <f t="shared" si="10"/>
        <v>0</v>
      </c>
      <c r="K37" s="11">
        <f t="shared" si="11"/>
        <v>0</v>
      </c>
      <c r="L37" s="4">
        <f t="shared" si="12"/>
        <v>0</v>
      </c>
      <c r="M37" s="10"/>
      <c r="N37" s="17"/>
      <c r="O37" s="17"/>
      <c r="P37" s="17"/>
      <c r="AU37" s="19"/>
      <c r="AV37" s="14"/>
      <c r="AW37" s="26"/>
      <c r="BA37" s="27">
        <f t="shared" si="5"/>
        <v>0</v>
      </c>
      <c r="BB37" s="27">
        <f t="shared" si="6"/>
        <v>0</v>
      </c>
      <c r="BC37" s="27">
        <f t="shared" si="7"/>
        <v>0</v>
      </c>
    </row>
    <row r="38" spans="1:55" ht="28.5" customHeight="1" x14ac:dyDescent="0.3">
      <c r="A38" s="17" t="s">
        <v>214</v>
      </c>
      <c r="B38" s="17" t="s">
        <v>214</v>
      </c>
      <c r="C38" s="16" t="s">
        <v>214</v>
      </c>
      <c r="D38" s="22"/>
      <c r="E38" s="11"/>
      <c r="F38" s="4">
        <f t="shared" si="8"/>
        <v>0</v>
      </c>
      <c r="G38" s="11"/>
      <c r="H38" s="4">
        <f t="shared" si="9"/>
        <v>0</v>
      </c>
      <c r="I38" s="11"/>
      <c r="J38" s="4">
        <f t="shared" si="10"/>
        <v>0</v>
      </c>
      <c r="K38" s="11">
        <f t="shared" si="11"/>
        <v>0</v>
      </c>
      <c r="L38" s="4">
        <f t="shared" si="12"/>
        <v>0</v>
      </c>
      <c r="M38" s="10"/>
      <c r="N38" s="17"/>
      <c r="O38" s="17"/>
      <c r="P38" s="17"/>
      <c r="AU38" s="19"/>
      <c r="AV38" s="14"/>
      <c r="AW38" s="26"/>
      <c r="BA38" s="27">
        <f t="shared" si="5"/>
        <v>0</v>
      </c>
      <c r="BB38" s="27">
        <f t="shared" si="6"/>
        <v>0</v>
      </c>
      <c r="BC38" s="27">
        <f t="shared" si="7"/>
        <v>0</v>
      </c>
    </row>
    <row r="39" spans="1:55" ht="28.5" customHeight="1" x14ac:dyDescent="0.3">
      <c r="A39" s="17" t="s">
        <v>214</v>
      </c>
      <c r="B39" s="17" t="s">
        <v>214</v>
      </c>
      <c r="C39" s="16" t="s">
        <v>214</v>
      </c>
      <c r="D39" s="22"/>
      <c r="E39" s="11"/>
      <c r="F39" s="4">
        <f t="shared" si="8"/>
        <v>0</v>
      </c>
      <c r="G39" s="11"/>
      <c r="H39" s="4">
        <f t="shared" si="9"/>
        <v>0</v>
      </c>
      <c r="I39" s="11"/>
      <c r="J39" s="4">
        <f t="shared" si="10"/>
        <v>0</v>
      </c>
      <c r="K39" s="11">
        <f t="shared" si="11"/>
        <v>0</v>
      </c>
      <c r="L39" s="4">
        <f t="shared" si="12"/>
        <v>0</v>
      </c>
      <c r="M39" s="10"/>
      <c r="N39" s="17"/>
      <c r="O39" s="17"/>
      <c r="P39" s="17"/>
      <c r="AU39" s="19"/>
      <c r="AV39" s="14"/>
      <c r="AW39" s="26"/>
      <c r="BA39" s="27">
        <f t="shared" si="5"/>
        <v>0</v>
      </c>
      <c r="BB39" s="27">
        <f t="shared" si="6"/>
        <v>0</v>
      </c>
      <c r="BC39" s="27">
        <f t="shared" si="7"/>
        <v>0</v>
      </c>
    </row>
    <row r="40" spans="1:55" ht="28.5" customHeight="1" x14ac:dyDescent="0.3">
      <c r="A40" s="17" t="s">
        <v>214</v>
      </c>
      <c r="B40" s="17" t="s">
        <v>214</v>
      </c>
      <c r="C40" s="16" t="s">
        <v>214</v>
      </c>
      <c r="D40" s="22"/>
      <c r="E40" s="11"/>
      <c r="F40" s="4">
        <f t="shared" si="8"/>
        <v>0</v>
      </c>
      <c r="G40" s="11"/>
      <c r="H40" s="4">
        <f t="shared" si="9"/>
        <v>0</v>
      </c>
      <c r="I40" s="11"/>
      <c r="J40" s="4">
        <f t="shared" si="10"/>
        <v>0</v>
      </c>
      <c r="K40" s="11">
        <f t="shared" si="11"/>
        <v>0</v>
      </c>
      <c r="L40" s="4">
        <f t="shared" si="12"/>
        <v>0</v>
      </c>
      <c r="M40" s="10"/>
      <c r="N40" s="17"/>
      <c r="O40" s="17"/>
      <c r="P40" s="17"/>
      <c r="AU40" s="19"/>
      <c r="AV40" s="14"/>
      <c r="AW40" s="26"/>
      <c r="BA40" s="27">
        <f t="shared" si="5"/>
        <v>0</v>
      </c>
      <c r="BB40" s="27">
        <f t="shared" si="6"/>
        <v>0</v>
      </c>
      <c r="BC40" s="27">
        <f t="shared" si="7"/>
        <v>0</v>
      </c>
    </row>
    <row r="41" spans="1:55" ht="28.5" customHeight="1" x14ac:dyDescent="0.3">
      <c r="A41" s="17" t="s">
        <v>214</v>
      </c>
      <c r="B41" s="17" t="s">
        <v>214</v>
      </c>
      <c r="C41" s="16" t="s">
        <v>214</v>
      </c>
      <c r="D41" s="22"/>
      <c r="E41" s="11"/>
      <c r="F41" s="4">
        <f t="shared" si="8"/>
        <v>0</v>
      </c>
      <c r="G41" s="11"/>
      <c r="H41" s="4">
        <f t="shared" si="9"/>
        <v>0</v>
      </c>
      <c r="I41" s="11"/>
      <c r="J41" s="4">
        <f t="shared" si="10"/>
        <v>0</v>
      </c>
      <c r="K41" s="11">
        <f t="shared" si="11"/>
        <v>0</v>
      </c>
      <c r="L41" s="4">
        <f t="shared" si="12"/>
        <v>0</v>
      </c>
      <c r="M41" s="10"/>
      <c r="N41" s="17"/>
      <c r="O41" s="17"/>
      <c r="P41" s="17"/>
      <c r="AU41" s="19"/>
      <c r="AV41" s="14"/>
      <c r="AW41" s="26"/>
      <c r="BA41" s="27">
        <f t="shared" si="5"/>
        <v>0</v>
      </c>
      <c r="BB41" s="27">
        <f t="shared" si="6"/>
        <v>0</v>
      </c>
      <c r="BC41" s="27">
        <f t="shared" si="7"/>
        <v>0</v>
      </c>
    </row>
    <row r="42" spans="1:55" ht="28.5" customHeight="1" x14ac:dyDescent="0.3">
      <c r="A42" s="17" t="s">
        <v>214</v>
      </c>
      <c r="B42" s="17" t="s">
        <v>214</v>
      </c>
      <c r="C42" s="16" t="s">
        <v>214</v>
      </c>
      <c r="D42" s="22"/>
      <c r="E42" s="11"/>
      <c r="F42" s="4">
        <f t="shared" si="8"/>
        <v>0</v>
      </c>
      <c r="G42" s="11"/>
      <c r="H42" s="4">
        <f t="shared" si="9"/>
        <v>0</v>
      </c>
      <c r="I42" s="11"/>
      <c r="J42" s="4">
        <f t="shared" si="10"/>
        <v>0</v>
      </c>
      <c r="K42" s="11">
        <f t="shared" si="11"/>
        <v>0</v>
      </c>
      <c r="L42" s="4">
        <f t="shared" si="12"/>
        <v>0</v>
      </c>
      <c r="M42" s="10"/>
      <c r="N42" s="17"/>
      <c r="O42" s="17"/>
      <c r="P42" s="17"/>
      <c r="AU42" s="19"/>
      <c r="AV42" s="14"/>
      <c r="AW42" s="26"/>
      <c r="BA42" s="27">
        <f t="shared" si="5"/>
        <v>0</v>
      </c>
      <c r="BB42" s="27">
        <f t="shared" si="6"/>
        <v>0</v>
      </c>
      <c r="BC42" s="27">
        <f t="shared" si="7"/>
        <v>0</v>
      </c>
    </row>
    <row r="43" spans="1:55" ht="28.5" customHeight="1" x14ac:dyDescent="0.3">
      <c r="A43" s="17" t="s">
        <v>214</v>
      </c>
      <c r="B43" s="17" t="s">
        <v>214</v>
      </c>
      <c r="C43" s="16" t="s">
        <v>214</v>
      </c>
      <c r="D43" s="22"/>
      <c r="E43" s="11"/>
      <c r="F43" s="4">
        <f t="shared" si="8"/>
        <v>0</v>
      </c>
      <c r="G43" s="11"/>
      <c r="H43" s="4">
        <f t="shared" si="9"/>
        <v>0</v>
      </c>
      <c r="I43" s="11"/>
      <c r="J43" s="4">
        <f t="shared" si="10"/>
        <v>0</v>
      </c>
      <c r="K43" s="11">
        <f t="shared" si="11"/>
        <v>0</v>
      </c>
      <c r="L43" s="4">
        <f t="shared" si="12"/>
        <v>0</v>
      </c>
      <c r="M43" s="10"/>
      <c r="N43" s="17"/>
      <c r="O43" s="17"/>
      <c r="P43" s="17"/>
      <c r="AU43" s="19"/>
      <c r="AV43" s="14"/>
      <c r="AW43" s="26"/>
      <c r="BA43" s="27">
        <f t="shared" si="5"/>
        <v>0</v>
      </c>
      <c r="BB43" s="27">
        <f t="shared" si="6"/>
        <v>0</v>
      </c>
      <c r="BC43" s="27">
        <f t="shared" si="7"/>
        <v>0</v>
      </c>
    </row>
    <row r="44" spans="1:55" ht="28.5" customHeight="1" x14ac:dyDescent="0.3">
      <c r="A44" s="17" t="s">
        <v>214</v>
      </c>
      <c r="B44" s="17" t="s">
        <v>214</v>
      </c>
      <c r="C44" s="16" t="s">
        <v>214</v>
      </c>
      <c r="D44" s="22"/>
      <c r="E44" s="11"/>
      <c r="F44" s="4">
        <f t="shared" si="8"/>
        <v>0</v>
      </c>
      <c r="G44" s="11"/>
      <c r="H44" s="4">
        <f t="shared" si="9"/>
        <v>0</v>
      </c>
      <c r="I44" s="11"/>
      <c r="J44" s="4">
        <f t="shared" si="10"/>
        <v>0</v>
      </c>
      <c r="K44" s="11">
        <f t="shared" si="11"/>
        <v>0</v>
      </c>
      <c r="L44" s="4">
        <f t="shared" si="12"/>
        <v>0</v>
      </c>
      <c r="M44" s="10"/>
      <c r="N44" s="17"/>
      <c r="O44" s="17"/>
      <c r="P44" s="17"/>
      <c r="AU44" s="19"/>
      <c r="AV44" s="14"/>
      <c r="AW44" s="26"/>
      <c r="BA44" s="27">
        <f t="shared" si="5"/>
        <v>0</v>
      </c>
      <c r="BB44" s="27">
        <f t="shared" si="6"/>
        <v>0</v>
      </c>
      <c r="BC44" s="27">
        <f t="shared" si="7"/>
        <v>0</v>
      </c>
    </row>
    <row r="45" spans="1:55" ht="28.5" customHeight="1" x14ac:dyDescent="0.3">
      <c r="A45" s="17" t="s">
        <v>214</v>
      </c>
      <c r="B45" s="17" t="s">
        <v>214</v>
      </c>
      <c r="C45" s="16" t="s">
        <v>214</v>
      </c>
      <c r="D45" s="22"/>
      <c r="E45" s="11"/>
      <c r="F45" s="4">
        <f t="shared" si="8"/>
        <v>0</v>
      </c>
      <c r="G45" s="11"/>
      <c r="H45" s="4">
        <f t="shared" si="9"/>
        <v>0</v>
      </c>
      <c r="I45" s="11"/>
      <c r="J45" s="4">
        <f t="shared" si="10"/>
        <v>0</v>
      </c>
      <c r="K45" s="11">
        <f t="shared" si="11"/>
        <v>0</v>
      </c>
      <c r="L45" s="4">
        <f t="shared" si="12"/>
        <v>0</v>
      </c>
      <c r="M45" s="10"/>
      <c r="N45" s="17"/>
      <c r="O45" s="17"/>
      <c r="P45" s="17"/>
      <c r="AU45" s="19"/>
      <c r="AV45" s="14"/>
      <c r="AW45" s="26"/>
      <c r="BA45" s="27">
        <f t="shared" si="5"/>
        <v>0</v>
      </c>
      <c r="BB45" s="27">
        <f t="shared" si="6"/>
        <v>0</v>
      </c>
      <c r="BC45" s="27">
        <f t="shared" si="7"/>
        <v>0</v>
      </c>
    </row>
    <row r="46" spans="1:55" ht="28.5" customHeight="1" x14ac:dyDescent="0.3">
      <c r="A46" s="17" t="s">
        <v>214</v>
      </c>
      <c r="B46" s="17" t="s">
        <v>214</v>
      </c>
      <c r="C46" s="16" t="s">
        <v>214</v>
      </c>
      <c r="D46" s="22"/>
      <c r="E46" s="11"/>
      <c r="F46" s="4">
        <f t="shared" si="8"/>
        <v>0</v>
      </c>
      <c r="G46" s="11"/>
      <c r="H46" s="4">
        <f t="shared" si="9"/>
        <v>0</v>
      </c>
      <c r="I46" s="11"/>
      <c r="J46" s="4">
        <f t="shared" si="10"/>
        <v>0</v>
      </c>
      <c r="K46" s="11">
        <f t="shared" si="11"/>
        <v>0</v>
      </c>
      <c r="L46" s="4">
        <f t="shared" si="12"/>
        <v>0</v>
      </c>
      <c r="M46" s="10"/>
      <c r="N46" s="17"/>
      <c r="O46" s="17"/>
      <c r="P46" s="17"/>
      <c r="AU46" s="19"/>
      <c r="AV46" s="14"/>
      <c r="AW46" s="26"/>
      <c r="BA46" s="27">
        <f t="shared" si="5"/>
        <v>0</v>
      </c>
      <c r="BB46" s="27">
        <f t="shared" si="6"/>
        <v>0</v>
      </c>
      <c r="BC46" s="27">
        <f t="shared" si="7"/>
        <v>0</v>
      </c>
    </row>
    <row r="47" spans="1:55" ht="28.5" customHeight="1" x14ac:dyDescent="0.3">
      <c r="A47" s="17" t="s">
        <v>214</v>
      </c>
      <c r="B47" s="17" t="s">
        <v>214</v>
      </c>
      <c r="C47" s="16" t="s">
        <v>214</v>
      </c>
      <c r="D47" s="22"/>
      <c r="E47" s="11"/>
      <c r="F47" s="4">
        <f t="shared" si="8"/>
        <v>0</v>
      </c>
      <c r="G47" s="11"/>
      <c r="H47" s="4">
        <f t="shared" si="9"/>
        <v>0</v>
      </c>
      <c r="I47" s="11"/>
      <c r="J47" s="4">
        <f t="shared" si="10"/>
        <v>0</v>
      </c>
      <c r="K47" s="11">
        <f t="shared" si="11"/>
        <v>0</v>
      </c>
      <c r="L47" s="4">
        <f t="shared" si="12"/>
        <v>0</v>
      </c>
      <c r="M47" s="10"/>
      <c r="N47" s="17"/>
      <c r="O47" s="17"/>
      <c r="P47" s="17"/>
      <c r="AU47" s="19"/>
      <c r="AV47" s="14"/>
      <c r="AW47" s="26"/>
      <c r="BA47" s="27">
        <f t="shared" si="5"/>
        <v>0</v>
      </c>
      <c r="BB47" s="27">
        <f t="shared" si="6"/>
        <v>0</v>
      </c>
      <c r="BC47" s="27">
        <f t="shared" si="7"/>
        <v>0</v>
      </c>
    </row>
    <row r="48" spans="1:55" ht="28.5" customHeight="1" x14ac:dyDescent="0.3">
      <c r="A48" s="17" t="s">
        <v>214</v>
      </c>
      <c r="B48" s="17" t="s">
        <v>214</v>
      </c>
      <c r="C48" s="16" t="s">
        <v>214</v>
      </c>
      <c r="D48" s="22"/>
      <c r="E48" s="11"/>
      <c r="F48" s="4">
        <f t="shared" si="8"/>
        <v>0</v>
      </c>
      <c r="G48" s="11"/>
      <c r="H48" s="4">
        <f t="shared" si="9"/>
        <v>0</v>
      </c>
      <c r="I48" s="11"/>
      <c r="J48" s="4">
        <f t="shared" si="10"/>
        <v>0</v>
      </c>
      <c r="K48" s="11">
        <f t="shared" si="11"/>
        <v>0</v>
      </c>
      <c r="L48" s="4">
        <f t="shared" si="12"/>
        <v>0</v>
      </c>
      <c r="M48" s="10"/>
      <c r="N48" s="17"/>
      <c r="O48" s="17"/>
      <c r="P48" s="17"/>
      <c r="AU48" s="19"/>
      <c r="AV48" s="14"/>
      <c r="AW48" s="26"/>
      <c r="BA48" s="27">
        <f t="shared" si="5"/>
        <v>0</v>
      </c>
      <c r="BB48" s="27">
        <f t="shared" si="6"/>
        <v>0</v>
      </c>
      <c r="BC48" s="27">
        <f t="shared" si="7"/>
        <v>0</v>
      </c>
    </row>
    <row r="49" spans="1:55" ht="28.5" customHeight="1" x14ac:dyDescent="0.3">
      <c r="A49" s="17" t="s">
        <v>214</v>
      </c>
      <c r="B49" s="17" t="s">
        <v>214</v>
      </c>
      <c r="C49" s="16" t="s">
        <v>214</v>
      </c>
      <c r="D49" s="22"/>
      <c r="E49" s="11"/>
      <c r="F49" s="4">
        <f t="shared" si="8"/>
        <v>0</v>
      </c>
      <c r="G49" s="11"/>
      <c r="H49" s="4">
        <f t="shared" si="9"/>
        <v>0</v>
      </c>
      <c r="I49" s="11"/>
      <c r="J49" s="4">
        <f t="shared" si="10"/>
        <v>0</v>
      </c>
      <c r="K49" s="11">
        <f t="shared" si="11"/>
        <v>0</v>
      </c>
      <c r="L49" s="4">
        <f t="shared" si="12"/>
        <v>0</v>
      </c>
      <c r="M49" s="10"/>
      <c r="N49" s="17"/>
      <c r="O49" s="17"/>
      <c r="P49" s="17"/>
      <c r="AU49" s="19"/>
      <c r="AV49" s="14"/>
      <c r="AW49" s="26"/>
      <c r="BA49" s="27">
        <f t="shared" si="5"/>
        <v>0</v>
      </c>
      <c r="BB49" s="27">
        <f t="shared" si="6"/>
        <v>0</v>
      </c>
      <c r="BC49" s="27">
        <f t="shared" si="7"/>
        <v>0</v>
      </c>
    </row>
    <row r="50" spans="1:55" ht="28.5" customHeight="1" x14ac:dyDescent="0.3">
      <c r="A50" s="17" t="s">
        <v>214</v>
      </c>
      <c r="B50" s="17" t="s">
        <v>214</v>
      </c>
      <c r="C50" s="16" t="s">
        <v>214</v>
      </c>
      <c r="D50" s="22"/>
      <c r="E50" s="11"/>
      <c r="F50" s="4">
        <f t="shared" si="8"/>
        <v>0</v>
      </c>
      <c r="G50" s="11"/>
      <c r="H50" s="4">
        <f t="shared" si="9"/>
        <v>0</v>
      </c>
      <c r="I50" s="11"/>
      <c r="J50" s="4">
        <f t="shared" si="10"/>
        <v>0</v>
      </c>
      <c r="K50" s="11">
        <f t="shared" si="11"/>
        <v>0</v>
      </c>
      <c r="L50" s="4">
        <f t="shared" si="12"/>
        <v>0</v>
      </c>
      <c r="M50" s="10"/>
      <c r="N50" s="17"/>
      <c r="O50" s="17"/>
      <c r="P50" s="17"/>
      <c r="AU50" s="19"/>
      <c r="AV50" s="14"/>
      <c r="AW50" s="26"/>
      <c r="BA50" s="27">
        <f t="shared" si="5"/>
        <v>0</v>
      </c>
      <c r="BB50" s="27">
        <f t="shared" si="6"/>
        <v>0</v>
      </c>
      <c r="BC50" s="27">
        <f t="shared" si="7"/>
        <v>0</v>
      </c>
    </row>
    <row r="51" spans="1:55" ht="28.5" customHeight="1" x14ac:dyDescent="0.3">
      <c r="A51" s="17" t="s">
        <v>214</v>
      </c>
      <c r="B51" s="17" t="s">
        <v>214</v>
      </c>
      <c r="C51" s="16" t="s">
        <v>214</v>
      </c>
      <c r="D51" s="22"/>
      <c r="E51" s="11"/>
      <c r="F51" s="4">
        <f t="shared" si="8"/>
        <v>0</v>
      </c>
      <c r="G51" s="11"/>
      <c r="H51" s="4">
        <f t="shared" si="9"/>
        <v>0</v>
      </c>
      <c r="I51" s="11"/>
      <c r="J51" s="4">
        <f t="shared" si="10"/>
        <v>0</v>
      </c>
      <c r="K51" s="11">
        <f t="shared" si="11"/>
        <v>0</v>
      </c>
      <c r="L51" s="4">
        <f t="shared" si="12"/>
        <v>0</v>
      </c>
      <c r="M51" s="10"/>
      <c r="N51" s="17"/>
      <c r="O51" s="17"/>
      <c r="P51" s="17"/>
      <c r="AU51" s="19"/>
      <c r="AV51" s="14"/>
      <c r="AW51" s="26"/>
      <c r="BA51" s="27">
        <f t="shared" si="5"/>
        <v>0</v>
      </c>
      <c r="BB51" s="27">
        <f t="shared" si="6"/>
        <v>0</v>
      </c>
      <c r="BC51" s="27">
        <f t="shared" si="7"/>
        <v>0</v>
      </c>
    </row>
    <row r="52" spans="1:55" ht="28.5" customHeight="1" x14ac:dyDescent="0.3">
      <c r="A52" s="17" t="s">
        <v>214</v>
      </c>
      <c r="B52" s="17" t="s">
        <v>214</v>
      </c>
      <c r="C52" s="16" t="s">
        <v>214</v>
      </c>
      <c r="D52" s="22"/>
      <c r="E52" s="11"/>
      <c r="F52" s="4">
        <f t="shared" si="8"/>
        <v>0</v>
      </c>
      <c r="G52" s="11"/>
      <c r="H52" s="4">
        <f t="shared" si="9"/>
        <v>0</v>
      </c>
      <c r="I52" s="11"/>
      <c r="J52" s="4">
        <f t="shared" si="10"/>
        <v>0</v>
      </c>
      <c r="K52" s="11">
        <f t="shared" si="11"/>
        <v>0</v>
      </c>
      <c r="L52" s="4">
        <f t="shared" si="12"/>
        <v>0</v>
      </c>
      <c r="M52" s="10"/>
      <c r="N52" s="17"/>
      <c r="O52" s="17"/>
      <c r="P52" s="17"/>
      <c r="AU52" s="19"/>
      <c r="AV52" s="14"/>
      <c r="AW52" s="26"/>
      <c r="BA52" s="27">
        <f t="shared" si="5"/>
        <v>0</v>
      </c>
      <c r="BB52" s="27">
        <f t="shared" si="6"/>
        <v>0</v>
      </c>
      <c r="BC52" s="27">
        <f t="shared" si="7"/>
        <v>0</v>
      </c>
    </row>
    <row r="53" spans="1:55" ht="28.5" customHeight="1" x14ac:dyDescent="0.3">
      <c r="A53" s="17" t="s">
        <v>214</v>
      </c>
      <c r="B53" s="17" t="s">
        <v>214</v>
      </c>
      <c r="C53" s="16" t="s">
        <v>214</v>
      </c>
      <c r="D53" s="22"/>
      <c r="E53" s="11"/>
      <c r="F53" s="4">
        <f t="shared" si="8"/>
        <v>0</v>
      </c>
      <c r="G53" s="11"/>
      <c r="H53" s="4">
        <f t="shared" si="9"/>
        <v>0</v>
      </c>
      <c r="I53" s="11"/>
      <c r="J53" s="4">
        <f t="shared" si="10"/>
        <v>0</v>
      </c>
      <c r="K53" s="11">
        <f t="shared" si="11"/>
        <v>0</v>
      </c>
      <c r="L53" s="4">
        <f t="shared" si="12"/>
        <v>0</v>
      </c>
      <c r="M53" s="10"/>
      <c r="N53" s="17"/>
      <c r="O53" s="17"/>
      <c r="P53" s="17"/>
      <c r="AU53" s="19"/>
      <c r="AV53" s="14"/>
      <c r="AW53" s="26"/>
      <c r="BA53" s="27">
        <f t="shared" si="5"/>
        <v>0</v>
      </c>
      <c r="BB53" s="27">
        <f t="shared" si="6"/>
        <v>0</v>
      </c>
      <c r="BC53" s="27">
        <f t="shared" si="7"/>
        <v>0</v>
      </c>
    </row>
    <row r="54" spans="1:55" ht="28.5" customHeight="1" x14ac:dyDescent="0.3">
      <c r="A54" s="17" t="s">
        <v>214</v>
      </c>
      <c r="B54" s="17" t="s">
        <v>214</v>
      </c>
      <c r="C54" s="16" t="s">
        <v>214</v>
      </c>
      <c r="D54" s="22"/>
      <c r="E54" s="11"/>
      <c r="F54" s="4">
        <f t="shared" si="8"/>
        <v>0</v>
      </c>
      <c r="G54" s="11"/>
      <c r="H54" s="4">
        <f t="shared" si="9"/>
        <v>0</v>
      </c>
      <c r="I54" s="11"/>
      <c r="J54" s="4">
        <f t="shared" si="10"/>
        <v>0</v>
      </c>
      <c r="K54" s="11">
        <f t="shared" si="11"/>
        <v>0</v>
      </c>
      <c r="L54" s="4">
        <f t="shared" si="12"/>
        <v>0</v>
      </c>
      <c r="M54" s="10"/>
      <c r="N54" s="17"/>
      <c r="O54" s="17"/>
      <c r="P54" s="17"/>
      <c r="AU54" s="19"/>
      <c r="AV54" s="14"/>
      <c r="AW54" s="26"/>
      <c r="BA54" s="27">
        <f t="shared" si="5"/>
        <v>0</v>
      </c>
      <c r="BB54" s="27">
        <f t="shared" si="6"/>
        <v>0</v>
      </c>
      <c r="BC54" s="27">
        <f t="shared" si="7"/>
        <v>0</v>
      </c>
    </row>
    <row r="55" spans="1:55" ht="28.5" customHeight="1" x14ac:dyDescent="0.3">
      <c r="A55" s="17" t="s">
        <v>214</v>
      </c>
      <c r="B55" s="17" t="s">
        <v>214</v>
      </c>
      <c r="C55" s="16" t="s">
        <v>214</v>
      </c>
      <c r="D55" s="22"/>
      <c r="E55" s="11"/>
      <c r="F55" s="4">
        <f t="shared" si="8"/>
        <v>0</v>
      </c>
      <c r="G55" s="11"/>
      <c r="H55" s="4">
        <f t="shared" si="9"/>
        <v>0</v>
      </c>
      <c r="I55" s="11"/>
      <c r="J55" s="4">
        <f t="shared" si="10"/>
        <v>0</v>
      </c>
      <c r="K55" s="11">
        <f t="shared" si="11"/>
        <v>0</v>
      </c>
      <c r="L55" s="4">
        <f t="shared" si="12"/>
        <v>0</v>
      </c>
      <c r="M55" s="10"/>
      <c r="N55" s="17"/>
      <c r="O55" s="17"/>
      <c r="P55" s="17"/>
      <c r="AU55" s="19"/>
      <c r="AV55" s="14"/>
      <c r="AW55" s="26"/>
      <c r="BA55" s="27">
        <f t="shared" si="5"/>
        <v>0</v>
      </c>
      <c r="BB55" s="27">
        <f t="shared" si="6"/>
        <v>0</v>
      </c>
      <c r="BC55" s="27">
        <f t="shared" si="7"/>
        <v>0</v>
      </c>
    </row>
    <row r="56" spans="1:55" ht="28.5" customHeight="1" x14ac:dyDescent="0.3">
      <c r="A56" s="17" t="s">
        <v>36</v>
      </c>
      <c r="B56" s="17" t="s">
        <v>214</v>
      </c>
      <c r="C56" s="16" t="s">
        <v>214</v>
      </c>
      <c r="D56" s="25"/>
      <c r="E56" s="3"/>
      <c r="F56" s="4">
        <f>TRUNC(SUMIF(Q32:Q55, Q31,F32:F55),0)</f>
        <v>0</v>
      </c>
      <c r="G56" s="4"/>
      <c r="H56" s="4">
        <f>TRUNC(SUMIF(Q32:Q55, Q31,H32:H55),0)</f>
        <v>0</v>
      </c>
      <c r="I56" s="4"/>
      <c r="J56" s="4">
        <f>TRUNC(SUMIF(Q32:Q55, Q31,J32:J55),0)</f>
        <v>0</v>
      </c>
      <c r="K56" s="9" t="s">
        <v>214</v>
      </c>
      <c r="L56" s="4">
        <f>F56+H56+J56</f>
        <v>0</v>
      </c>
      <c r="M56" s="17"/>
      <c r="AW56" s="16"/>
      <c r="BA56" s="27">
        <f t="shared" si="5"/>
        <v>0</v>
      </c>
      <c r="BB56" s="27">
        <f t="shared" si="6"/>
        <v>0</v>
      </c>
      <c r="BC56" s="27">
        <f t="shared" si="7"/>
        <v>0</v>
      </c>
    </row>
    <row r="57" spans="1:55" ht="28.5" customHeight="1" x14ac:dyDescent="0.3">
      <c r="A57" s="1" t="s">
        <v>105</v>
      </c>
      <c r="B57" s="17"/>
      <c r="C57" s="16" t="s">
        <v>34</v>
      </c>
      <c r="D57" s="25">
        <v>1</v>
      </c>
      <c r="E57" s="17"/>
      <c r="F57" s="17" t="s">
        <v>214</v>
      </c>
      <c r="G57" s="17"/>
      <c r="H57" s="17" t="s">
        <v>214</v>
      </c>
      <c r="I57" s="17"/>
      <c r="J57" s="17" t="s">
        <v>214</v>
      </c>
      <c r="K57" s="17" t="s">
        <v>214</v>
      </c>
      <c r="L57" s="17" t="s">
        <v>214</v>
      </c>
      <c r="M57" s="17"/>
      <c r="N57" s="12"/>
      <c r="Q57" s="19"/>
      <c r="R57" s="14"/>
      <c r="S57" s="14"/>
      <c r="AH57" s="19"/>
      <c r="AW57" s="16"/>
      <c r="BA57" s="27"/>
      <c r="BB57" s="27"/>
      <c r="BC57" s="27"/>
    </row>
    <row r="58" spans="1:55" ht="28.5" customHeight="1" x14ac:dyDescent="0.3">
      <c r="A58" s="17" t="s">
        <v>363</v>
      </c>
      <c r="B58" s="8"/>
      <c r="C58" s="16"/>
      <c r="D58" s="22"/>
      <c r="E58" s="11"/>
      <c r="F58" s="4"/>
      <c r="G58" s="11"/>
      <c r="H58" s="4"/>
      <c r="I58" s="11"/>
      <c r="J58" s="4"/>
      <c r="K58" s="11"/>
      <c r="L58" s="4"/>
      <c r="M58" s="8"/>
      <c r="N58" s="2"/>
      <c r="O58" s="18"/>
      <c r="P58" s="18"/>
      <c r="Q58" s="19"/>
      <c r="R58" s="14"/>
      <c r="S58" s="14"/>
      <c r="T58" s="19"/>
      <c r="U58" s="19"/>
      <c r="V58" s="19"/>
      <c r="W58" s="19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9"/>
      <c r="AV58" s="14"/>
      <c r="AW58" s="26"/>
      <c r="AX58" s="6"/>
      <c r="AY58" s="20"/>
      <c r="BA58" s="27"/>
      <c r="BB58" s="27"/>
      <c r="BC58" s="27"/>
    </row>
    <row r="59" spans="1:55" ht="28.5" customHeight="1" x14ac:dyDescent="0.3">
      <c r="A59" s="17"/>
      <c r="B59" s="17"/>
      <c r="C59" s="16"/>
      <c r="D59" s="22"/>
      <c r="E59" s="11"/>
      <c r="F59" s="4"/>
      <c r="G59" s="11"/>
      <c r="H59" s="4"/>
      <c r="I59" s="11"/>
      <c r="J59" s="4"/>
      <c r="K59" s="11"/>
      <c r="L59" s="4"/>
      <c r="M59" s="10"/>
      <c r="N59" s="17"/>
      <c r="O59" s="17"/>
      <c r="P59" s="17"/>
      <c r="AU59" s="19"/>
      <c r="AV59" s="14"/>
      <c r="AW59" s="26"/>
      <c r="BA59" s="27"/>
      <c r="BB59" s="27"/>
      <c r="BC59" s="27"/>
    </row>
    <row r="60" spans="1:55" ht="28.5" customHeight="1" x14ac:dyDescent="0.3">
      <c r="A60" s="17"/>
      <c r="B60" s="17"/>
      <c r="C60" s="16"/>
      <c r="D60" s="22"/>
      <c r="E60" s="11"/>
      <c r="F60" s="4"/>
      <c r="G60" s="11"/>
      <c r="H60" s="4"/>
      <c r="I60" s="11"/>
      <c r="J60" s="4"/>
      <c r="K60" s="11"/>
      <c r="L60" s="4"/>
      <c r="M60" s="10"/>
      <c r="N60" s="17"/>
      <c r="O60" s="17"/>
      <c r="P60" s="17"/>
      <c r="AU60" s="19"/>
      <c r="AV60" s="14"/>
      <c r="AW60" s="26"/>
      <c r="BA60" s="27"/>
      <c r="BB60" s="27"/>
      <c r="BC60" s="27"/>
    </row>
    <row r="61" spans="1:55" ht="28.5" customHeight="1" x14ac:dyDescent="0.3">
      <c r="A61" s="17"/>
      <c r="B61" s="17"/>
      <c r="C61" s="16"/>
      <c r="D61" s="22"/>
      <c r="E61" s="11"/>
      <c r="F61" s="4"/>
      <c r="G61" s="11"/>
      <c r="H61" s="4"/>
      <c r="I61" s="11"/>
      <c r="J61" s="4"/>
      <c r="K61" s="11"/>
      <c r="L61" s="4"/>
      <c r="M61" s="10"/>
      <c r="N61" s="17"/>
      <c r="O61" s="17"/>
      <c r="P61" s="17"/>
      <c r="AU61" s="19"/>
      <c r="AV61" s="14"/>
      <c r="AW61" s="26"/>
      <c r="BA61" s="27"/>
      <c r="BB61" s="27"/>
      <c r="BC61" s="27"/>
    </row>
    <row r="62" spans="1:55" ht="28.5" customHeight="1" x14ac:dyDescent="0.3">
      <c r="A62" s="17"/>
      <c r="B62" s="17"/>
      <c r="C62" s="16"/>
      <c r="D62" s="22"/>
      <c r="E62" s="11"/>
      <c r="F62" s="4"/>
      <c r="G62" s="11"/>
      <c r="H62" s="4"/>
      <c r="I62" s="11"/>
      <c r="J62" s="4"/>
      <c r="K62" s="11"/>
      <c r="L62" s="4"/>
      <c r="M62" s="10"/>
      <c r="N62" s="17"/>
      <c r="O62" s="17"/>
      <c r="P62" s="17"/>
      <c r="AU62" s="19"/>
      <c r="AV62" s="14"/>
      <c r="AW62" s="26"/>
      <c r="BA62" s="27"/>
      <c r="BB62" s="27"/>
      <c r="BC62" s="27"/>
    </row>
    <row r="63" spans="1:55" ht="28.5" customHeight="1" x14ac:dyDescent="0.3">
      <c r="A63" s="17"/>
      <c r="B63" s="17"/>
      <c r="C63" s="16"/>
      <c r="D63" s="22"/>
      <c r="E63" s="11"/>
      <c r="F63" s="4"/>
      <c r="G63" s="11"/>
      <c r="H63" s="4"/>
      <c r="I63" s="11"/>
      <c r="J63" s="4"/>
      <c r="K63" s="11"/>
      <c r="L63" s="4"/>
      <c r="M63" s="10"/>
      <c r="N63" s="17"/>
      <c r="O63" s="17"/>
      <c r="P63" s="17"/>
      <c r="AU63" s="19"/>
      <c r="AV63" s="14"/>
      <c r="AW63" s="26"/>
      <c r="BA63" s="27"/>
      <c r="BB63" s="27"/>
      <c r="BC63" s="27"/>
    </row>
    <row r="64" spans="1:55" ht="28.5" customHeight="1" x14ac:dyDescent="0.3">
      <c r="A64" s="17"/>
      <c r="B64" s="17"/>
      <c r="C64" s="16"/>
      <c r="D64" s="22"/>
      <c r="E64" s="11"/>
      <c r="F64" s="4"/>
      <c r="G64" s="11"/>
      <c r="H64" s="4"/>
      <c r="I64" s="11"/>
      <c r="J64" s="4"/>
      <c r="K64" s="11"/>
      <c r="L64" s="4"/>
      <c r="M64" s="10"/>
      <c r="N64" s="17"/>
      <c r="O64" s="17"/>
      <c r="P64" s="17"/>
      <c r="AU64" s="19"/>
      <c r="AV64" s="14"/>
      <c r="AW64" s="26"/>
      <c r="BA64" s="27"/>
      <c r="BB64" s="27"/>
      <c r="BC64" s="27"/>
    </row>
    <row r="65" spans="1:55" ht="28.5" customHeight="1" x14ac:dyDescent="0.3">
      <c r="A65" s="17"/>
      <c r="B65" s="17"/>
      <c r="C65" s="16"/>
      <c r="D65" s="22"/>
      <c r="E65" s="11"/>
      <c r="F65" s="4"/>
      <c r="G65" s="11"/>
      <c r="H65" s="4"/>
      <c r="I65" s="11"/>
      <c r="J65" s="4"/>
      <c r="K65" s="11"/>
      <c r="L65" s="4"/>
      <c r="M65" s="10"/>
      <c r="N65" s="17"/>
      <c r="O65" s="17"/>
      <c r="P65" s="17"/>
      <c r="AU65" s="19"/>
      <c r="AV65" s="14"/>
      <c r="AW65" s="26"/>
      <c r="BA65" s="27"/>
      <c r="BB65" s="27"/>
      <c r="BC65" s="27"/>
    </row>
    <row r="66" spans="1:55" ht="28.5" customHeight="1" x14ac:dyDescent="0.3">
      <c r="A66" s="17"/>
      <c r="B66" s="17"/>
      <c r="C66" s="16"/>
      <c r="D66" s="22"/>
      <c r="E66" s="11"/>
      <c r="F66" s="4"/>
      <c r="G66" s="11"/>
      <c r="H66" s="4"/>
      <c r="I66" s="11"/>
      <c r="J66" s="4"/>
      <c r="K66" s="11"/>
      <c r="L66" s="4"/>
      <c r="M66" s="10"/>
      <c r="N66" s="17"/>
      <c r="O66" s="17"/>
      <c r="P66" s="17"/>
      <c r="AU66" s="19"/>
      <c r="AV66" s="14"/>
      <c r="AW66" s="26"/>
      <c r="BA66" s="27"/>
      <c r="BB66" s="27"/>
      <c r="BC66" s="27"/>
    </row>
    <row r="67" spans="1:55" ht="28.5" customHeight="1" x14ac:dyDescent="0.3">
      <c r="A67" s="17"/>
      <c r="B67" s="17"/>
      <c r="C67" s="16"/>
      <c r="D67" s="22"/>
      <c r="E67" s="11"/>
      <c r="F67" s="4"/>
      <c r="G67" s="11"/>
      <c r="H67" s="4"/>
      <c r="I67" s="11"/>
      <c r="J67" s="4"/>
      <c r="K67" s="11"/>
      <c r="L67" s="4"/>
      <c r="M67" s="10"/>
      <c r="N67" s="17"/>
      <c r="O67" s="17"/>
      <c r="P67" s="17"/>
      <c r="AU67" s="19"/>
      <c r="AV67" s="14"/>
      <c r="AW67" s="26"/>
      <c r="BA67" s="27"/>
      <c r="BB67" s="27"/>
      <c r="BC67" s="27"/>
    </row>
    <row r="68" spans="1:55" ht="28.5" customHeight="1" x14ac:dyDescent="0.3">
      <c r="A68" s="17"/>
      <c r="B68" s="17"/>
      <c r="C68" s="16"/>
      <c r="D68" s="22"/>
      <c r="E68" s="11"/>
      <c r="F68" s="4"/>
      <c r="G68" s="11"/>
      <c r="H68" s="4"/>
      <c r="I68" s="11"/>
      <c r="J68" s="4"/>
      <c r="K68" s="11"/>
      <c r="L68" s="4"/>
      <c r="M68" s="10"/>
      <c r="N68" s="17"/>
      <c r="O68" s="17"/>
      <c r="P68" s="17"/>
      <c r="AU68" s="19"/>
      <c r="AV68" s="14"/>
      <c r="AW68" s="26"/>
      <c r="BA68" s="27"/>
      <c r="BB68" s="27"/>
      <c r="BC68" s="27"/>
    </row>
    <row r="69" spans="1:55" ht="28.5" customHeight="1" x14ac:dyDescent="0.3">
      <c r="A69" s="17" t="s">
        <v>214</v>
      </c>
      <c r="B69" s="17" t="s">
        <v>214</v>
      </c>
      <c r="C69" s="16" t="s">
        <v>214</v>
      </c>
      <c r="D69" s="22"/>
      <c r="E69" s="11"/>
      <c r="F69" s="4">
        <f t="shared" ref="F69:F81" si="13">TRUNC(D69*E69,0)</f>
        <v>0</v>
      </c>
      <c r="G69" s="11"/>
      <c r="H69" s="4">
        <f t="shared" ref="H69:H81" si="14">TRUNC(D69*G69,0)</f>
        <v>0</v>
      </c>
      <c r="I69" s="11"/>
      <c r="J69" s="4">
        <f t="shared" ref="J69:J81" si="15">TRUNC(D69*I69,0)</f>
        <v>0</v>
      </c>
      <c r="K69" s="11">
        <f t="shared" ref="K69:K81" si="16">TRUNC(E69+G69+I69,0)</f>
        <v>0</v>
      </c>
      <c r="L69" s="4">
        <f t="shared" ref="L69:L81" si="17">TRUNC(F69+H69+J69,0)</f>
        <v>0</v>
      </c>
      <c r="M69" s="10"/>
      <c r="N69" s="17"/>
      <c r="O69" s="17"/>
      <c r="P69" s="17"/>
      <c r="AU69" s="19"/>
      <c r="AV69" s="14"/>
      <c r="AW69" s="26"/>
      <c r="BA69" s="27">
        <f t="shared" si="5"/>
        <v>0</v>
      </c>
      <c r="BB69" s="27">
        <f t="shared" si="6"/>
        <v>0</v>
      </c>
      <c r="BC69" s="27">
        <f t="shared" si="7"/>
        <v>0</v>
      </c>
    </row>
    <row r="70" spans="1:55" ht="28.5" customHeight="1" x14ac:dyDescent="0.3">
      <c r="A70" s="17" t="s">
        <v>214</v>
      </c>
      <c r="B70" s="17" t="s">
        <v>214</v>
      </c>
      <c r="C70" s="16" t="s">
        <v>214</v>
      </c>
      <c r="D70" s="22"/>
      <c r="E70" s="11"/>
      <c r="F70" s="4">
        <f t="shared" si="13"/>
        <v>0</v>
      </c>
      <c r="G70" s="11"/>
      <c r="H70" s="4">
        <f t="shared" si="14"/>
        <v>0</v>
      </c>
      <c r="I70" s="11"/>
      <c r="J70" s="4">
        <f t="shared" si="15"/>
        <v>0</v>
      </c>
      <c r="K70" s="11">
        <f t="shared" si="16"/>
        <v>0</v>
      </c>
      <c r="L70" s="4">
        <f t="shared" si="17"/>
        <v>0</v>
      </c>
      <c r="M70" s="10"/>
      <c r="N70" s="17"/>
      <c r="O70" s="17"/>
      <c r="P70" s="17"/>
      <c r="AU70" s="19"/>
      <c r="AV70" s="14"/>
      <c r="AW70" s="26"/>
      <c r="BA70" s="27">
        <f t="shared" si="5"/>
        <v>0</v>
      </c>
      <c r="BB70" s="27">
        <f t="shared" si="6"/>
        <v>0</v>
      </c>
      <c r="BC70" s="27">
        <f t="shared" si="7"/>
        <v>0</v>
      </c>
    </row>
    <row r="71" spans="1:55" ht="28.5" customHeight="1" x14ac:dyDescent="0.3">
      <c r="A71" s="17" t="s">
        <v>214</v>
      </c>
      <c r="B71" s="17" t="s">
        <v>214</v>
      </c>
      <c r="C71" s="16" t="s">
        <v>214</v>
      </c>
      <c r="D71" s="22"/>
      <c r="E71" s="11"/>
      <c r="F71" s="4">
        <f t="shared" si="13"/>
        <v>0</v>
      </c>
      <c r="G71" s="11"/>
      <c r="H71" s="4">
        <f t="shared" si="14"/>
        <v>0</v>
      </c>
      <c r="I71" s="11"/>
      <c r="J71" s="4">
        <f t="shared" si="15"/>
        <v>0</v>
      </c>
      <c r="K71" s="11">
        <f t="shared" si="16"/>
        <v>0</v>
      </c>
      <c r="L71" s="4">
        <f t="shared" si="17"/>
        <v>0</v>
      </c>
      <c r="M71" s="10"/>
      <c r="N71" s="17"/>
      <c r="O71" s="17"/>
      <c r="P71" s="17"/>
      <c r="AU71" s="19"/>
      <c r="AV71" s="14"/>
      <c r="AW71" s="26"/>
      <c r="BA71" s="27">
        <f t="shared" ref="BA71:BA134" si="18">D71*E71</f>
        <v>0</v>
      </c>
      <c r="BB71" s="27">
        <f t="shared" ref="BB71:BB134" si="19">D71*G71</f>
        <v>0</v>
      </c>
      <c r="BC71" s="27">
        <f t="shared" ref="BC71:BC134" si="20">D71*I71</f>
        <v>0</v>
      </c>
    </row>
    <row r="72" spans="1:55" ht="28.5" customHeight="1" x14ac:dyDescent="0.3">
      <c r="A72" s="17" t="s">
        <v>214</v>
      </c>
      <c r="B72" s="17" t="s">
        <v>214</v>
      </c>
      <c r="C72" s="16" t="s">
        <v>214</v>
      </c>
      <c r="D72" s="22"/>
      <c r="E72" s="11"/>
      <c r="F72" s="4">
        <f t="shared" si="13"/>
        <v>0</v>
      </c>
      <c r="G72" s="11"/>
      <c r="H72" s="4">
        <f t="shared" si="14"/>
        <v>0</v>
      </c>
      <c r="I72" s="11"/>
      <c r="J72" s="4">
        <f t="shared" si="15"/>
        <v>0</v>
      </c>
      <c r="K72" s="11">
        <f t="shared" si="16"/>
        <v>0</v>
      </c>
      <c r="L72" s="4">
        <f t="shared" si="17"/>
        <v>0</v>
      </c>
      <c r="M72" s="10"/>
      <c r="N72" s="17"/>
      <c r="O72" s="17"/>
      <c r="P72" s="17"/>
      <c r="AU72" s="19"/>
      <c r="AV72" s="14"/>
      <c r="AW72" s="26"/>
      <c r="BA72" s="27">
        <f t="shared" si="18"/>
        <v>0</v>
      </c>
      <c r="BB72" s="27">
        <f t="shared" si="19"/>
        <v>0</v>
      </c>
      <c r="BC72" s="27">
        <f t="shared" si="20"/>
        <v>0</v>
      </c>
    </row>
    <row r="73" spans="1:55" ht="28.5" customHeight="1" x14ac:dyDescent="0.3">
      <c r="A73" s="17" t="s">
        <v>214</v>
      </c>
      <c r="B73" s="17" t="s">
        <v>214</v>
      </c>
      <c r="C73" s="16" t="s">
        <v>214</v>
      </c>
      <c r="D73" s="22"/>
      <c r="E73" s="11"/>
      <c r="F73" s="4">
        <f t="shared" si="13"/>
        <v>0</v>
      </c>
      <c r="G73" s="11"/>
      <c r="H73" s="4">
        <f t="shared" si="14"/>
        <v>0</v>
      </c>
      <c r="I73" s="11"/>
      <c r="J73" s="4">
        <f t="shared" si="15"/>
        <v>0</v>
      </c>
      <c r="K73" s="11">
        <f t="shared" si="16"/>
        <v>0</v>
      </c>
      <c r="L73" s="4">
        <f t="shared" si="17"/>
        <v>0</v>
      </c>
      <c r="M73" s="10"/>
      <c r="N73" s="17"/>
      <c r="O73" s="17"/>
      <c r="P73" s="17"/>
      <c r="AU73" s="19"/>
      <c r="AV73" s="14"/>
      <c r="AW73" s="26"/>
      <c r="BA73" s="27">
        <f t="shared" si="18"/>
        <v>0</v>
      </c>
      <c r="BB73" s="27">
        <f t="shared" si="19"/>
        <v>0</v>
      </c>
      <c r="BC73" s="27">
        <f t="shared" si="20"/>
        <v>0</v>
      </c>
    </row>
    <row r="74" spans="1:55" ht="28.5" customHeight="1" x14ac:dyDescent="0.3">
      <c r="A74" s="17" t="s">
        <v>214</v>
      </c>
      <c r="B74" s="17" t="s">
        <v>214</v>
      </c>
      <c r="C74" s="16" t="s">
        <v>214</v>
      </c>
      <c r="D74" s="22"/>
      <c r="E74" s="11"/>
      <c r="F74" s="4">
        <f t="shared" si="13"/>
        <v>0</v>
      </c>
      <c r="G74" s="11"/>
      <c r="H74" s="4">
        <f t="shared" si="14"/>
        <v>0</v>
      </c>
      <c r="I74" s="11"/>
      <c r="J74" s="4">
        <f t="shared" si="15"/>
        <v>0</v>
      </c>
      <c r="K74" s="11">
        <f t="shared" si="16"/>
        <v>0</v>
      </c>
      <c r="L74" s="4">
        <f t="shared" si="17"/>
        <v>0</v>
      </c>
      <c r="M74" s="10"/>
      <c r="N74" s="17"/>
      <c r="O74" s="17"/>
      <c r="P74" s="17"/>
      <c r="AU74" s="19"/>
      <c r="AV74" s="14"/>
      <c r="AW74" s="26"/>
      <c r="BA74" s="27">
        <f t="shared" si="18"/>
        <v>0</v>
      </c>
      <c r="BB74" s="27">
        <f t="shared" si="19"/>
        <v>0</v>
      </c>
      <c r="BC74" s="27">
        <f t="shared" si="20"/>
        <v>0</v>
      </c>
    </row>
    <row r="75" spans="1:55" ht="28.5" customHeight="1" x14ac:dyDescent="0.3">
      <c r="A75" s="17" t="s">
        <v>214</v>
      </c>
      <c r="B75" s="17" t="s">
        <v>214</v>
      </c>
      <c r="C75" s="16" t="s">
        <v>214</v>
      </c>
      <c r="D75" s="22"/>
      <c r="E75" s="11"/>
      <c r="F75" s="4">
        <f t="shared" si="13"/>
        <v>0</v>
      </c>
      <c r="G75" s="11"/>
      <c r="H75" s="4">
        <f t="shared" si="14"/>
        <v>0</v>
      </c>
      <c r="I75" s="11"/>
      <c r="J75" s="4">
        <f t="shared" si="15"/>
        <v>0</v>
      </c>
      <c r="K75" s="11">
        <f t="shared" si="16"/>
        <v>0</v>
      </c>
      <c r="L75" s="4">
        <f t="shared" si="17"/>
        <v>0</v>
      </c>
      <c r="M75" s="10"/>
      <c r="N75" s="17"/>
      <c r="O75" s="17"/>
      <c r="P75" s="17"/>
      <c r="AU75" s="19"/>
      <c r="AV75" s="14"/>
      <c r="AW75" s="26"/>
      <c r="BA75" s="27">
        <f t="shared" si="18"/>
        <v>0</v>
      </c>
      <c r="BB75" s="27">
        <f t="shared" si="19"/>
        <v>0</v>
      </c>
      <c r="BC75" s="27">
        <f t="shared" si="20"/>
        <v>0</v>
      </c>
    </row>
    <row r="76" spans="1:55" ht="28.5" customHeight="1" x14ac:dyDescent="0.3">
      <c r="A76" s="17" t="s">
        <v>214</v>
      </c>
      <c r="B76" s="17" t="s">
        <v>214</v>
      </c>
      <c r="C76" s="16" t="s">
        <v>214</v>
      </c>
      <c r="D76" s="22"/>
      <c r="E76" s="11"/>
      <c r="F76" s="4">
        <f t="shared" si="13"/>
        <v>0</v>
      </c>
      <c r="G76" s="11"/>
      <c r="H76" s="4">
        <f t="shared" si="14"/>
        <v>0</v>
      </c>
      <c r="I76" s="11"/>
      <c r="J76" s="4">
        <f t="shared" si="15"/>
        <v>0</v>
      </c>
      <c r="K76" s="11">
        <f t="shared" si="16"/>
        <v>0</v>
      </c>
      <c r="L76" s="4">
        <f t="shared" si="17"/>
        <v>0</v>
      </c>
      <c r="M76" s="10"/>
      <c r="N76" s="17"/>
      <c r="O76" s="17"/>
      <c r="P76" s="17"/>
      <c r="AU76" s="19"/>
      <c r="AV76" s="14"/>
      <c r="AW76" s="26"/>
      <c r="BA76" s="27">
        <f t="shared" si="18"/>
        <v>0</v>
      </c>
      <c r="BB76" s="27">
        <f t="shared" si="19"/>
        <v>0</v>
      </c>
      <c r="BC76" s="27">
        <f t="shared" si="20"/>
        <v>0</v>
      </c>
    </row>
    <row r="77" spans="1:55" ht="28.5" customHeight="1" x14ac:dyDescent="0.3">
      <c r="A77" s="17" t="s">
        <v>214</v>
      </c>
      <c r="B77" s="17" t="s">
        <v>214</v>
      </c>
      <c r="C77" s="16" t="s">
        <v>214</v>
      </c>
      <c r="D77" s="22"/>
      <c r="E77" s="11"/>
      <c r="F77" s="4">
        <f t="shared" si="13"/>
        <v>0</v>
      </c>
      <c r="G77" s="11"/>
      <c r="H77" s="4">
        <f t="shared" si="14"/>
        <v>0</v>
      </c>
      <c r="I77" s="11"/>
      <c r="J77" s="4">
        <f t="shared" si="15"/>
        <v>0</v>
      </c>
      <c r="K77" s="11">
        <f t="shared" si="16"/>
        <v>0</v>
      </c>
      <c r="L77" s="4">
        <f t="shared" si="17"/>
        <v>0</v>
      </c>
      <c r="M77" s="10"/>
      <c r="N77" s="17"/>
      <c r="O77" s="17"/>
      <c r="P77" s="17"/>
      <c r="AU77" s="19"/>
      <c r="AV77" s="14"/>
      <c r="AW77" s="26"/>
      <c r="BA77" s="27">
        <f t="shared" si="18"/>
        <v>0</v>
      </c>
      <c r="BB77" s="27">
        <f t="shared" si="19"/>
        <v>0</v>
      </c>
      <c r="BC77" s="27">
        <f t="shared" si="20"/>
        <v>0</v>
      </c>
    </row>
    <row r="78" spans="1:55" ht="28.5" customHeight="1" x14ac:dyDescent="0.3">
      <c r="A78" s="17" t="s">
        <v>214</v>
      </c>
      <c r="B78" s="17" t="s">
        <v>214</v>
      </c>
      <c r="C78" s="16" t="s">
        <v>214</v>
      </c>
      <c r="D78" s="22"/>
      <c r="E78" s="11"/>
      <c r="F78" s="4">
        <f t="shared" si="13"/>
        <v>0</v>
      </c>
      <c r="G78" s="11"/>
      <c r="H78" s="4">
        <f t="shared" si="14"/>
        <v>0</v>
      </c>
      <c r="I78" s="11"/>
      <c r="J78" s="4">
        <f t="shared" si="15"/>
        <v>0</v>
      </c>
      <c r="K78" s="11">
        <f t="shared" si="16"/>
        <v>0</v>
      </c>
      <c r="L78" s="4">
        <f t="shared" si="17"/>
        <v>0</v>
      </c>
      <c r="M78" s="10"/>
      <c r="N78" s="17"/>
      <c r="O78" s="17"/>
      <c r="P78" s="17"/>
      <c r="AU78" s="19"/>
      <c r="AV78" s="14"/>
      <c r="AW78" s="26"/>
      <c r="BA78" s="27">
        <f t="shared" si="18"/>
        <v>0</v>
      </c>
      <c r="BB78" s="27">
        <f t="shared" si="19"/>
        <v>0</v>
      </c>
      <c r="BC78" s="27">
        <f t="shared" si="20"/>
        <v>0</v>
      </c>
    </row>
    <row r="79" spans="1:55" ht="28.5" customHeight="1" x14ac:dyDescent="0.3">
      <c r="A79" s="17" t="s">
        <v>214</v>
      </c>
      <c r="B79" s="17" t="s">
        <v>214</v>
      </c>
      <c r="C79" s="16" t="s">
        <v>214</v>
      </c>
      <c r="D79" s="22"/>
      <c r="E79" s="11"/>
      <c r="F79" s="4">
        <f t="shared" si="13"/>
        <v>0</v>
      </c>
      <c r="G79" s="11"/>
      <c r="H79" s="4">
        <f t="shared" si="14"/>
        <v>0</v>
      </c>
      <c r="I79" s="11"/>
      <c r="J79" s="4">
        <f t="shared" si="15"/>
        <v>0</v>
      </c>
      <c r="K79" s="11">
        <f t="shared" si="16"/>
        <v>0</v>
      </c>
      <c r="L79" s="4">
        <f t="shared" si="17"/>
        <v>0</v>
      </c>
      <c r="M79" s="10"/>
      <c r="N79" s="17"/>
      <c r="O79" s="17"/>
      <c r="P79" s="17"/>
      <c r="AU79" s="19"/>
      <c r="AV79" s="14"/>
      <c r="AW79" s="26"/>
      <c r="BA79" s="27">
        <f t="shared" si="18"/>
        <v>0</v>
      </c>
      <c r="BB79" s="27">
        <f t="shared" si="19"/>
        <v>0</v>
      </c>
      <c r="BC79" s="27">
        <f t="shared" si="20"/>
        <v>0</v>
      </c>
    </row>
    <row r="80" spans="1:55" ht="28.5" customHeight="1" x14ac:dyDescent="0.3">
      <c r="A80" s="17" t="s">
        <v>214</v>
      </c>
      <c r="B80" s="17" t="s">
        <v>214</v>
      </c>
      <c r="C80" s="16" t="s">
        <v>214</v>
      </c>
      <c r="D80" s="22"/>
      <c r="E80" s="11"/>
      <c r="F80" s="4">
        <f t="shared" si="13"/>
        <v>0</v>
      </c>
      <c r="G80" s="11"/>
      <c r="H80" s="4">
        <f t="shared" si="14"/>
        <v>0</v>
      </c>
      <c r="I80" s="11"/>
      <c r="J80" s="4">
        <f t="shared" si="15"/>
        <v>0</v>
      </c>
      <c r="K80" s="11">
        <f t="shared" si="16"/>
        <v>0</v>
      </c>
      <c r="L80" s="4">
        <f t="shared" si="17"/>
        <v>0</v>
      </c>
      <c r="M80" s="10"/>
      <c r="N80" s="17"/>
      <c r="O80" s="17"/>
      <c r="P80" s="17"/>
      <c r="AU80" s="19"/>
      <c r="AV80" s="14"/>
      <c r="AW80" s="26"/>
      <c r="BA80" s="27">
        <f t="shared" si="18"/>
        <v>0</v>
      </c>
      <c r="BB80" s="27">
        <f t="shared" si="19"/>
        <v>0</v>
      </c>
      <c r="BC80" s="27">
        <f t="shared" si="20"/>
        <v>0</v>
      </c>
    </row>
    <row r="81" spans="1:55" ht="28.5" customHeight="1" x14ac:dyDescent="0.3">
      <c r="A81" s="17" t="s">
        <v>214</v>
      </c>
      <c r="B81" s="17" t="s">
        <v>214</v>
      </c>
      <c r="C81" s="16" t="s">
        <v>214</v>
      </c>
      <c r="D81" s="22"/>
      <c r="E81" s="11"/>
      <c r="F81" s="4">
        <f t="shared" si="13"/>
        <v>0</v>
      </c>
      <c r="G81" s="11"/>
      <c r="H81" s="4">
        <f t="shared" si="14"/>
        <v>0</v>
      </c>
      <c r="I81" s="11"/>
      <c r="J81" s="4">
        <f t="shared" si="15"/>
        <v>0</v>
      </c>
      <c r="K81" s="11">
        <f t="shared" si="16"/>
        <v>0</v>
      </c>
      <c r="L81" s="4">
        <f t="shared" si="17"/>
        <v>0</v>
      </c>
      <c r="M81" s="10"/>
      <c r="N81" s="17"/>
      <c r="O81" s="17"/>
      <c r="P81" s="17"/>
      <c r="AU81" s="19"/>
      <c r="AV81" s="14"/>
      <c r="AW81" s="26"/>
      <c r="BA81" s="27">
        <f t="shared" si="18"/>
        <v>0</v>
      </c>
      <c r="BB81" s="27">
        <f t="shared" si="19"/>
        <v>0</v>
      </c>
      <c r="BC81" s="27">
        <f t="shared" si="20"/>
        <v>0</v>
      </c>
    </row>
    <row r="82" spans="1:55" ht="28.5" customHeight="1" x14ac:dyDescent="0.3">
      <c r="A82" s="17" t="s">
        <v>36</v>
      </c>
      <c r="B82" s="17" t="s">
        <v>214</v>
      </c>
      <c r="C82" s="16" t="s">
        <v>214</v>
      </c>
      <c r="D82" s="25"/>
      <c r="E82" s="3"/>
      <c r="F82" s="4">
        <f>TRUNC(SUMIF(Q58:Q81, Q57,F58:F81),0)</f>
        <v>0</v>
      </c>
      <c r="G82" s="4"/>
      <c r="H82" s="4">
        <f>TRUNC(SUMIF(Q58:Q81, Q57,H58:H81),0)</f>
        <v>0</v>
      </c>
      <c r="I82" s="4"/>
      <c r="J82" s="4">
        <f>TRUNC(SUMIF(Q58:Q81, Q57,J58:J81),0)</f>
        <v>0</v>
      </c>
      <c r="K82" s="9" t="s">
        <v>214</v>
      </c>
      <c r="L82" s="4">
        <f>F82+H82+J82</f>
        <v>0</v>
      </c>
      <c r="M82" s="17"/>
      <c r="AW82" s="16"/>
      <c r="BA82" s="27">
        <f t="shared" si="18"/>
        <v>0</v>
      </c>
      <c r="BB82" s="27">
        <f t="shared" si="19"/>
        <v>0</v>
      </c>
      <c r="BC82" s="27">
        <f t="shared" si="20"/>
        <v>0</v>
      </c>
    </row>
    <row r="83" spans="1:55" ht="28.5" customHeight="1" x14ac:dyDescent="0.3">
      <c r="A83" s="1" t="s">
        <v>151</v>
      </c>
      <c r="B83" s="17"/>
      <c r="C83" s="16" t="s">
        <v>34</v>
      </c>
      <c r="D83" s="25">
        <v>1</v>
      </c>
      <c r="E83" s="17"/>
      <c r="F83" s="17" t="s">
        <v>214</v>
      </c>
      <c r="G83" s="17"/>
      <c r="H83" s="17" t="s">
        <v>214</v>
      </c>
      <c r="I83" s="17"/>
      <c r="J83" s="17" t="s">
        <v>214</v>
      </c>
      <c r="K83" s="17" t="s">
        <v>214</v>
      </c>
      <c r="L83" s="17" t="s">
        <v>214</v>
      </c>
      <c r="M83" s="17"/>
      <c r="N83" s="12"/>
      <c r="Q83" s="19"/>
      <c r="R83" s="14"/>
      <c r="S83" s="14"/>
      <c r="AH83" s="19"/>
      <c r="AW83" s="16"/>
      <c r="BA83" s="27"/>
      <c r="BB83" s="27"/>
      <c r="BC83" s="27"/>
    </row>
    <row r="84" spans="1:55" ht="28.5" customHeight="1" x14ac:dyDescent="0.3">
      <c r="A84" s="17" t="s">
        <v>14</v>
      </c>
      <c r="B84" s="8" t="s">
        <v>3</v>
      </c>
      <c r="C84" s="16" t="s">
        <v>267</v>
      </c>
      <c r="D84" s="22">
        <v>107.97</v>
      </c>
      <c r="E84" s="11"/>
      <c r="F84" s="4">
        <f t="shared" ref="F84:F107" si="21">TRUNC(D84*E84,0)</f>
        <v>0</v>
      </c>
      <c r="G84" s="11"/>
      <c r="H84" s="4">
        <f t="shared" ref="H84:H107" si="22">TRUNC(D84*G84,0)</f>
        <v>0</v>
      </c>
      <c r="I84" s="11"/>
      <c r="J84" s="4">
        <f t="shared" ref="J84:J107" si="23">TRUNC(D84*I84,0)</f>
        <v>0</v>
      </c>
      <c r="K84" s="11">
        <f t="shared" ref="K84:K107" si="24">TRUNC(E84+G84+I84,0)</f>
        <v>0</v>
      </c>
      <c r="L84" s="4">
        <f t="shared" ref="L84:L107" si="25">TRUNC(F84+H84+J84,0)</f>
        <v>0</v>
      </c>
      <c r="M84" s="8"/>
      <c r="N84" s="5"/>
      <c r="O84" s="19"/>
      <c r="P84" s="19"/>
      <c r="Q84" s="19"/>
      <c r="R84" s="14"/>
      <c r="S84" s="14"/>
      <c r="T84" s="19"/>
      <c r="U84" s="19"/>
      <c r="V84" s="19"/>
      <c r="W84" s="19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9"/>
      <c r="AV84" s="14"/>
      <c r="AW84" s="26"/>
      <c r="AX84" s="6" t="s">
        <v>214</v>
      </c>
      <c r="AY84" s="20" t="str">
        <f>HYPERLINK("#일위대가목록!A14", "▶바로가기")</f>
        <v>▶바로가기</v>
      </c>
      <c r="BA84" s="27">
        <f t="shared" si="18"/>
        <v>0</v>
      </c>
      <c r="BB84" s="27">
        <f t="shared" si="19"/>
        <v>0</v>
      </c>
      <c r="BC84" s="27">
        <f t="shared" si="20"/>
        <v>0</v>
      </c>
    </row>
    <row r="85" spans="1:55" ht="28.5" customHeight="1" x14ac:dyDescent="0.3">
      <c r="A85" s="17" t="s">
        <v>248</v>
      </c>
      <c r="B85" s="8" t="s">
        <v>6</v>
      </c>
      <c r="C85" s="16" t="s">
        <v>267</v>
      </c>
      <c r="D85" s="22">
        <v>107.97</v>
      </c>
      <c r="E85" s="11"/>
      <c r="F85" s="4">
        <f t="shared" si="21"/>
        <v>0</v>
      </c>
      <c r="G85" s="11"/>
      <c r="H85" s="4">
        <f t="shared" si="22"/>
        <v>0</v>
      </c>
      <c r="I85" s="11"/>
      <c r="J85" s="4">
        <f t="shared" si="23"/>
        <v>0</v>
      </c>
      <c r="K85" s="11">
        <f t="shared" si="24"/>
        <v>0</v>
      </c>
      <c r="L85" s="4">
        <f t="shared" si="25"/>
        <v>0</v>
      </c>
      <c r="M85" s="8"/>
      <c r="N85" s="5"/>
      <c r="O85" s="19"/>
      <c r="P85" s="19"/>
      <c r="Q85" s="19"/>
      <c r="R85" s="14"/>
      <c r="S85" s="14"/>
      <c r="T85" s="19"/>
      <c r="U85" s="19"/>
      <c r="V85" s="19"/>
      <c r="W85" s="19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9"/>
      <c r="AV85" s="14"/>
      <c r="AW85" s="26"/>
      <c r="AX85" s="6" t="s">
        <v>214</v>
      </c>
      <c r="AY85" s="20" t="str">
        <f>HYPERLINK("#일위대가목록!A15", "▶바로가기")</f>
        <v>▶바로가기</v>
      </c>
      <c r="BA85" s="27">
        <f t="shared" si="18"/>
        <v>0</v>
      </c>
      <c r="BB85" s="27">
        <f t="shared" si="19"/>
        <v>0</v>
      </c>
      <c r="BC85" s="27">
        <f t="shared" si="20"/>
        <v>0</v>
      </c>
    </row>
    <row r="86" spans="1:55" ht="28.5" customHeight="1" x14ac:dyDescent="0.3">
      <c r="A86" s="17" t="s">
        <v>283</v>
      </c>
      <c r="B86" s="8" t="s">
        <v>142</v>
      </c>
      <c r="C86" s="16" t="s">
        <v>267</v>
      </c>
      <c r="D86" s="22">
        <v>107.97</v>
      </c>
      <c r="E86" s="11"/>
      <c r="F86" s="4">
        <f t="shared" si="21"/>
        <v>0</v>
      </c>
      <c r="G86" s="11"/>
      <c r="H86" s="4">
        <f t="shared" si="22"/>
        <v>0</v>
      </c>
      <c r="I86" s="11"/>
      <c r="J86" s="4">
        <f t="shared" si="23"/>
        <v>0</v>
      </c>
      <c r="K86" s="11">
        <f t="shared" si="24"/>
        <v>0</v>
      </c>
      <c r="L86" s="4">
        <f t="shared" si="25"/>
        <v>0</v>
      </c>
      <c r="M86" s="8"/>
      <c r="N86" s="5"/>
      <c r="O86" s="19"/>
      <c r="P86" s="19"/>
      <c r="Q86" s="19"/>
      <c r="R86" s="14"/>
      <c r="S86" s="14"/>
      <c r="T86" s="19"/>
      <c r="U86" s="19"/>
      <c r="V86" s="19"/>
      <c r="W86" s="19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9"/>
      <c r="AV86" s="14"/>
      <c r="AW86" s="26"/>
      <c r="AX86" s="6" t="s">
        <v>214</v>
      </c>
      <c r="AY86" s="20" t="str">
        <f>HYPERLINK("#일위대가목록!A16", "▶바로가기")</f>
        <v>▶바로가기</v>
      </c>
      <c r="BA86" s="27">
        <f t="shared" si="18"/>
        <v>0</v>
      </c>
      <c r="BB86" s="27">
        <f t="shared" si="19"/>
        <v>0</v>
      </c>
      <c r="BC86" s="27">
        <f t="shared" si="20"/>
        <v>0</v>
      </c>
    </row>
    <row r="87" spans="1:55" ht="28.5" customHeight="1" x14ac:dyDescent="0.3">
      <c r="A87" s="17" t="s">
        <v>275</v>
      </c>
      <c r="B87" s="8" t="s">
        <v>339</v>
      </c>
      <c r="C87" s="16" t="s">
        <v>267</v>
      </c>
      <c r="D87" s="22">
        <v>11.67</v>
      </c>
      <c r="E87" s="11"/>
      <c r="F87" s="4">
        <f t="shared" si="21"/>
        <v>0</v>
      </c>
      <c r="G87" s="11"/>
      <c r="H87" s="4">
        <f t="shared" si="22"/>
        <v>0</v>
      </c>
      <c r="I87" s="11"/>
      <c r="J87" s="4">
        <f t="shared" si="23"/>
        <v>0</v>
      </c>
      <c r="K87" s="11">
        <f t="shared" si="24"/>
        <v>0</v>
      </c>
      <c r="L87" s="4">
        <f t="shared" si="25"/>
        <v>0</v>
      </c>
      <c r="M87" s="8"/>
      <c r="N87" s="5"/>
      <c r="O87" s="19"/>
      <c r="P87" s="19"/>
      <c r="Q87" s="19"/>
      <c r="R87" s="14"/>
      <c r="S87" s="14"/>
      <c r="T87" s="19"/>
      <c r="U87" s="19"/>
      <c r="V87" s="19"/>
      <c r="W87" s="19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9"/>
      <c r="AV87" s="14"/>
      <c r="AW87" s="26"/>
      <c r="AX87" s="6" t="s">
        <v>214</v>
      </c>
      <c r="AY87" s="20" t="str">
        <f>HYPERLINK("#일위대가목록!A17", "▶바로가기")</f>
        <v>▶바로가기</v>
      </c>
      <c r="BA87" s="27">
        <f t="shared" si="18"/>
        <v>0</v>
      </c>
      <c r="BB87" s="27">
        <f t="shared" si="19"/>
        <v>0</v>
      </c>
      <c r="BC87" s="27">
        <f t="shared" si="20"/>
        <v>0</v>
      </c>
    </row>
    <row r="88" spans="1:55" ht="28.5" customHeight="1" x14ac:dyDescent="0.3">
      <c r="A88" s="17" t="s">
        <v>335</v>
      </c>
      <c r="B88" s="8" t="s">
        <v>110</v>
      </c>
      <c r="C88" s="16" t="s">
        <v>267</v>
      </c>
      <c r="D88" s="22">
        <v>11.67</v>
      </c>
      <c r="E88" s="11"/>
      <c r="F88" s="4">
        <f t="shared" si="21"/>
        <v>0</v>
      </c>
      <c r="G88" s="11"/>
      <c r="H88" s="4">
        <f t="shared" si="22"/>
        <v>0</v>
      </c>
      <c r="I88" s="11"/>
      <c r="J88" s="4">
        <f t="shared" si="23"/>
        <v>0</v>
      </c>
      <c r="K88" s="11">
        <f t="shared" si="24"/>
        <v>0</v>
      </c>
      <c r="L88" s="4">
        <f t="shared" si="25"/>
        <v>0</v>
      </c>
      <c r="M88" s="8"/>
      <c r="N88" s="5"/>
      <c r="O88" s="19"/>
      <c r="P88" s="19"/>
      <c r="Q88" s="19"/>
      <c r="R88" s="14"/>
      <c r="S88" s="14"/>
      <c r="T88" s="19"/>
      <c r="U88" s="19"/>
      <c r="V88" s="19"/>
      <c r="W88" s="19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9"/>
      <c r="AV88" s="14"/>
      <c r="AW88" s="26"/>
      <c r="AX88" s="6" t="s">
        <v>214</v>
      </c>
      <c r="AY88" s="20" t="str">
        <f>HYPERLINK("#일위대가목록!A18", "▶바로가기")</f>
        <v>▶바로가기</v>
      </c>
      <c r="BA88" s="27">
        <f t="shared" si="18"/>
        <v>0</v>
      </c>
      <c r="BB88" s="27">
        <f t="shared" si="19"/>
        <v>0</v>
      </c>
      <c r="BC88" s="27">
        <f t="shared" si="20"/>
        <v>0</v>
      </c>
    </row>
    <row r="89" spans="1:55" ht="28.5" customHeight="1" x14ac:dyDescent="0.3">
      <c r="A89" s="17" t="s">
        <v>283</v>
      </c>
      <c r="B89" s="8" t="s">
        <v>95</v>
      </c>
      <c r="C89" s="16" t="s">
        <v>267</v>
      </c>
      <c r="D89" s="22">
        <v>11.67</v>
      </c>
      <c r="E89" s="11"/>
      <c r="F89" s="4">
        <f t="shared" si="21"/>
        <v>0</v>
      </c>
      <c r="G89" s="11"/>
      <c r="H89" s="4">
        <f t="shared" si="22"/>
        <v>0</v>
      </c>
      <c r="I89" s="11"/>
      <c r="J89" s="4">
        <f t="shared" si="23"/>
        <v>0</v>
      </c>
      <c r="K89" s="11">
        <f t="shared" si="24"/>
        <v>0</v>
      </c>
      <c r="L89" s="4">
        <f t="shared" si="25"/>
        <v>0</v>
      </c>
      <c r="M89" s="8"/>
      <c r="N89" s="5"/>
      <c r="O89" s="19"/>
      <c r="P89" s="19"/>
      <c r="Q89" s="19"/>
      <c r="R89" s="14"/>
      <c r="S89" s="14"/>
      <c r="T89" s="19"/>
      <c r="U89" s="19"/>
      <c r="V89" s="19"/>
      <c r="W89" s="19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9"/>
      <c r="AV89" s="14"/>
      <c r="AW89" s="26"/>
      <c r="AX89" s="6" t="s">
        <v>214</v>
      </c>
      <c r="AY89" s="20" t="str">
        <f>HYPERLINK("#일위대가목록!A19", "▶바로가기")</f>
        <v>▶바로가기</v>
      </c>
      <c r="BA89" s="27">
        <f t="shared" si="18"/>
        <v>0</v>
      </c>
      <c r="BB89" s="27">
        <f t="shared" si="19"/>
        <v>0</v>
      </c>
      <c r="BC89" s="27">
        <f t="shared" si="20"/>
        <v>0</v>
      </c>
    </row>
    <row r="90" spans="1:55" ht="28.5" customHeight="1" x14ac:dyDescent="0.3">
      <c r="A90" s="17" t="s">
        <v>181</v>
      </c>
      <c r="B90" s="8" t="s">
        <v>233</v>
      </c>
      <c r="C90" s="16" t="s">
        <v>267</v>
      </c>
      <c r="D90" s="22">
        <v>34.03</v>
      </c>
      <c r="E90" s="11"/>
      <c r="F90" s="4">
        <f t="shared" si="21"/>
        <v>0</v>
      </c>
      <c r="G90" s="11"/>
      <c r="H90" s="4">
        <f t="shared" si="22"/>
        <v>0</v>
      </c>
      <c r="I90" s="11"/>
      <c r="J90" s="4">
        <f t="shared" si="23"/>
        <v>0</v>
      </c>
      <c r="K90" s="11">
        <f t="shared" si="24"/>
        <v>0</v>
      </c>
      <c r="L90" s="4">
        <f t="shared" si="25"/>
        <v>0</v>
      </c>
      <c r="M90" s="8"/>
      <c r="N90" s="5"/>
      <c r="O90" s="19"/>
      <c r="P90" s="19"/>
      <c r="Q90" s="19"/>
      <c r="R90" s="14"/>
      <c r="S90" s="14"/>
      <c r="T90" s="19"/>
      <c r="U90" s="19"/>
      <c r="V90" s="19"/>
      <c r="W90" s="19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9"/>
      <c r="AV90" s="14"/>
      <c r="AW90" s="26"/>
      <c r="AX90" s="6" t="s">
        <v>214</v>
      </c>
      <c r="AY90" s="20" t="str">
        <f>HYPERLINK("#일위대가목록!A20", "▶바로가기")</f>
        <v>▶바로가기</v>
      </c>
      <c r="BA90" s="27">
        <f t="shared" si="18"/>
        <v>0</v>
      </c>
      <c r="BB90" s="27">
        <f t="shared" si="19"/>
        <v>0</v>
      </c>
      <c r="BC90" s="27">
        <f t="shared" si="20"/>
        <v>0</v>
      </c>
    </row>
    <row r="91" spans="1:55" ht="28.5" customHeight="1" x14ac:dyDescent="0.3">
      <c r="A91" s="17" t="s">
        <v>146</v>
      </c>
      <c r="B91" s="8" t="s">
        <v>133</v>
      </c>
      <c r="C91" s="16" t="s">
        <v>320</v>
      </c>
      <c r="D91" s="22">
        <v>12.8</v>
      </c>
      <c r="E91" s="11"/>
      <c r="F91" s="4">
        <f t="shared" si="21"/>
        <v>0</v>
      </c>
      <c r="G91" s="11"/>
      <c r="H91" s="4">
        <f t="shared" si="22"/>
        <v>0</v>
      </c>
      <c r="I91" s="11"/>
      <c r="J91" s="4">
        <f t="shared" si="23"/>
        <v>0</v>
      </c>
      <c r="K91" s="11">
        <f t="shared" si="24"/>
        <v>0</v>
      </c>
      <c r="L91" s="4">
        <f t="shared" si="25"/>
        <v>0</v>
      </c>
      <c r="M91" s="8"/>
      <c r="N91" s="5"/>
      <c r="O91" s="19"/>
      <c r="P91" s="19"/>
      <c r="Q91" s="19"/>
      <c r="R91" s="14"/>
      <c r="S91" s="14"/>
      <c r="T91" s="19"/>
      <c r="U91" s="19"/>
      <c r="V91" s="19"/>
      <c r="W91" s="19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9"/>
      <c r="AV91" s="14"/>
      <c r="AW91" s="26"/>
      <c r="AX91" s="6" t="s">
        <v>214</v>
      </c>
      <c r="AY91" s="20" t="str">
        <f>HYPERLINK("#일위대가목록!A21", "▶바로가기")</f>
        <v>▶바로가기</v>
      </c>
      <c r="BA91" s="27">
        <f t="shared" si="18"/>
        <v>0</v>
      </c>
      <c r="BB91" s="27">
        <f t="shared" si="19"/>
        <v>0</v>
      </c>
      <c r="BC91" s="27">
        <f t="shared" si="20"/>
        <v>0</v>
      </c>
    </row>
    <row r="92" spans="1:55" ht="28.5" customHeight="1" x14ac:dyDescent="0.3">
      <c r="A92" s="17" t="s">
        <v>54</v>
      </c>
      <c r="B92" s="8" t="s">
        <v>148</v>
      </c>
      <c r="C92" s="16" t="s">
        <v>320</v>
      </c>
      <c r="D92" s="22">
        <v>90.4</v>
      </c>
      <c r="E92" s="11"/>
      <c r="F92" s="4">
        <f t="shared" si="21"/>
        <v>0</v>
      </c>
      <c r="G92" s="11"/>
      <c r="H92" s="4">
        <f t="shared" si="22"/>
        <v>0</v>
      </c>
      <c r="I92" s="11"/>
      <c r="J92" s="4">
        <f t="shared" si="23"/>
        <v>0</v>
      </c>
      <c r="K92" s="11">
        <f t="shared" si="24"/>
        <v>0</v>
      </c>
      <c r="L92" s="4">
        <f t="shared" si="25"/>
        <v>0</v>
      </c>
      <c r="M92" s="8"/>
      <c r="N92" s="5"/>
      <c r="O92" s="19"/>
      <c r="P92" s="19"/>
      <c r="Q92" s="19"/>
      <c r="R92" s="14"/>
      <c r="S92" s="14"/>
      <c r="T92" s="19"/>
      <c r="U92" s="19"/>
      <c r="V92" s="19"/>
      <c r="W92" s="19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9"/>
      <c r="AV92" s="14"/>
      <c r="AW92" s="26"/>
      <c r="AX92" s="6" t="s">
        <v>214</v>
      </c>
      <c r="AY92" s="20" t="str">
        <f>HYPERLINK("#일위대가목록!A22", "▶바로가기")</f>
        <v>▶바로가기</v>
      </c>
      <c r="BA92" s="27">
        <f t="shared" si="18"/>
        <v>0</v>
      </c>
      <c r="BB92" s="27">
        <f t="shared" si="19"/>
        <v>0</v>
      </c>
      <c r="BC92" s="27">
        <f t="shared" si="20"/>
        <v>0</v>
      </c>
    </row>
    <row r="93" spans="1:55" ht="28.5" customHeight="1" x14ac:dyDescent="0.3">
      <c r="A93" s="17" t="s">
        <v>4</v>
      </c>
      <c r="B93" s="8" t="s">
        <v>157</v>
      </c>
      <c r="C93" s="16" t="s">
        <v>147</v>
      </c>
      <c r="D93" s="22">
        <v>2</v>
      </c>
      <c r="E93" s="11"/>
      <c r="F93" s="4">
        <f t="shared" si="21"/>
        <v>0</v>
      </c>
      <c r="G93" s="11"/>
      <c r="H93" s="4">
        <f t="shared" si="22"/>
        <v>0</v>
      </c>
      <c r="I93" s="11"/>
      <c r="J93" s="4">
        <f t="shared" si="23"/>
        <v>0</v>
      </c>
      <c r="K93" s="11">
        <f t="shared" si="24"/>
        <v>0</v>
      </c>
      <c r="L93" s="4">
        <f t="shared" si="25"/>
        <v>0</v>
      </c>
      <c r="M93" s="8"/>
      <c r="N93" s="2"/>
      <c r="O93" s="18"/>
      <c r="P93" s="18"/>
      <c r="Q93" s="19"/>
      <c r="R93" s="14"/>
      <c r="S93" s="14"/>
      <c r="T93" s="19"/>
      <c r="U93" s="19"/>
      <c r="V93" s="19"/>
      <c r="W93" s="19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9"/>
      <c r="AV93" s="14"/>
      <c r="AW93" s="26"/>
      <c r="AX93" s="6" t="s">
        <v>214</v>
      </c>
      <c r="AY93" s="20" t="str">
        <f>HYPERLINK("#일위대가목록!A23", "▶바로가기")</f>
        <v>▶바로가기</v>
      </c>
      <c r="BA93" s="27">
        <f t="shared" si="18"/>
        <v>0</v>
      </c>
      <c r="BB93" s="27">
        <f t="shared" si="19"/>
        <v>0</v>
      </c>
      <c r="BC93" s="27">
        <f t="shared" si="20"/>
        <v>0</v>
      </c>
    </row>
    <row r="94" spans="1:55" ht="28.5" customHeight="1" x14ac:dyDescent="0.3">
      <c r="A94" s="17" t="s">
        <v>214</v>
      </c>
      <c r="B94" s="17" t="s">
        <v>214</v>
      </c>
      <c r="C94" s="16" t="s">
        <v>214</v>
      </c>
      <c r="D94" s="22"/>
      <c r="E94" s="11"/>
      <c r="F94" s="4">
        <f t="shared" si="21"/>
        <v>0</v>
      </c>
      <c r="G94" s="11"/>
      <c r="H94" s="4">
        <f t="shared" si="22"/>
        <v>0</v>
      </c>
      <c r="I94" s="11"/>
      <c r="J94" s="4">
        <f t="shared" si="23"/>
        <v>0</v>
      </c>
      <c r="K94" s="11">
        <f t="shared" si="24"/>
        <v>0</v>
      </c>
      <c r="L94" s="4">
        <f t="shared" si="25"/>
        <v>0</v>
      </c>
      <c r="M94" s="10"/>
      <c r="N94" s="17"/>
      <c r="O94" s="17"/>
      <c r="P94" s="17"/>
      <c r="AU94" s="19"/>
      <c r="AV94" s="14"/>
      <c r="AW94" s="26"/>
      <c r="BA94" s="27">
        <f t="shared" si="18"/>
        <v>0</v>
      </c>
      <c r="BB94" s="27">
        <f t="shared" si="19"/>
        <v>0</v>
      </c>
      <c r="BC94" s="27">
        <f t="shared" si="20"/>
        <v>0</v>
      </c>
    </row>
    <row r="95" spans="1:55" ht="28.5" customHeight="1" x14ac:dyDescent="0.3">
      <c r="A95" s="17" t="s">
        <v>214</v>
      </c>
      <c r="B95" s="17" t="s">
        <v>214</v>
      </c>
      <c r="C95" s="16" t="s">
        <v>214</v>
      </c>
      <c r="D95" s="22"/>
      <c r="E95" s="11"/>
      <c r="F95" s="4">
        <f t="shared" si="21"/>
        <v>0</v>
      </c>
      <c r="G95" s="11"/>
      <c r="H95" s="4">
        <f t="shared" si="22"/>
        <v>0</v>
      </c>
      <c r="I95" s="11"/>
      <c r="J95" s="4">
        <f t="shared" si="23"/>
        <v>0</v>
      </c>
      <c r="K95" s="11">
        <f t="shared" si="24"/>
        <v>0</v>
      </c>
      <c r="L95" s="4">
        <f t="shared" si="25"/>
        <v>0</v>
      </c>
      <c r="M95" s="10"/>
      <c r="N95" s="17"/>
      <c r="O95" s="17"/>
      <c r="P95" s="17"/>
      <c r="AU95" s="19"/>
      <c r="AV95" s="14"/>
      <c r="AW95" s="26"/>
      <c r="BA95" s="27">
        <f t="shared" si="18"/>
        <v>0</v>
      </c>
      <c r="BB95" s="27">
        <f t="shared" si="19"/>
        <v>0</v>
      </c>
      <c r="BC95" s="27">
        <f t="shared" si="20"/>
        <v>0</v>
      </c>
    </row>
    <row r="96" spans="1:55" ht="28.5" customHeight="1" x14ac:dyDescent="0.3">
      <c r="A96" s="17" t="s">
        <v>214</v>
      </c>
      <c r="B96" s="17" t="s">
        <v>214</v>
      </c>
      <c r="C96" s="16" t="s">
        <v>214</v>
      </c>
      <c r="D96" s="22"/>
      <c r="E96" s="11"/>
      <c r="F96" s="4">
        <f t="shared" si="21"/>
        <v>0</v>
      </c>
      <c r="G96" s="11"/>
      <c r="H96" s="4">
        <f t="shared" si="22"/>
        <v>0</v>
      </c>
      <c r="I96" s="11"/>
      <c r="J96" s="4">
        <f t="shared" si="23"/>
        <v>0</v>
      </c>
      <c r="K96" s="11">
        <f t="shared" si="24"/>
        <v>0</v>
      </c>
      <c r="L96" s="4">
        <f t="shared" si="25"/>
        <v>0</v>
      </c>
      <c r="M96" s="10"/>
      <c r="N96" s="17"/>
      <c r="O96" s="17"/>
      <c r="P96" s="17"/>
      <c r="AU96" s="19"/>
      <c r="AV96" s="14"/>
      <c r="AW96" s="26"/>
      <c r="BA96" s="27">
        <f t="shared" si="18"/>
        <v>0</v>
      </c>
      <c r="BB96" s="27">
        <f t="shared" si="19"/>
        <v>0</v>
      </c>
      <c r="BC96" s="27">
        <f t="shared" si="20"/>
        <v>0</v>
      </c>
    </row>
    <row r="97" spans="1:55" ht="28.5" customHeight="1" x14ac:dyDescent="0.3">
      <c r="A97" s="17" t="s">
        <v>214</v>
      </c>
      <c r="B97" s="17" t="s">
        <v>214</v>
      </c>
      <c r="C97" s="16" t="s">
        <v>214</v>
      </c>
      <c r="D97" s="22"/>
      <c r="E97" s="11"/>
      <c r="F97" s="4">
        <f t="shared" si="21"/>
        <v>0</v>
      </c>
      <c r="G97" s="11"/>
      <c r="H97" s="4">
        <f t="shared" si="22"/>
        <v>0</v>
      </c>
      <c r="I97" s="11"/>
      <c r="J97" s="4">
        <f t="shared" si="23"/>
        <v>0</v>
      </c>
      <c r="K97" s="11">
        <f t="shared" si="24"/>
        <v>0</v>
      </c>
      <c r="L97" s="4">
        <f t="shared" si="25"/>
        <v>0</v>
      </c>
      <c r="M97" s="10"/>
      <c r="N97" s="17"/>
      <c r="O97" s="17"/>
      <c r="P97" s="17"/>
      <c r="AU97" s="19"/>
      <c r="AV97" s="14"/>
      <c r="AW97" s="26"/>
      <c r="BA97" s="27">
        <f t="shared" si="18"/>
        <v>0</v>
      </c>
      <c r="BB97" s="27">
        <f t="shared" si="19"/>
        <v>0</v>
      </c>
      <c r="BC97" s="27">
        <f t="shared" si="20"/>
        <v>0</v>
      </c>
    </row>
    <row r="98" spans="1:55" ht="28.5" customHeight="1" x14ac:dyDescent="0.3">
      <c r="A98" s="17" t="s">
        <v>214</v>
      </c>
      <c r="B98" s="17" t="s">
        <v>214</v>
      </c>
      <c r="C98" s="16" t="s">
        <v>214</v>
      </c>
      <c r="D98" s="22"/>
      <c r="E98" s="11"/>
      <c r="F98" s="4">
        <f t="shared" si="21"/>
        <v>0</v>
      </c>
      <c r="G98" s="11"/>
      <c r="H98" s="4">
        <f t="shared" si="22"/>
        <v>0</v>
      </c>
      <c r="I98" s="11"/>
      <c r="J98" s="4">
        <f t="shared" si="23"/>
        <v>0</v>
      </c>
      <c r="K98" s="11">
        <f t="shared" si="24"/>
        <v>0</v>
      </c>
      <c r="L98" s="4">
        <f t="shared" si="25"/>
        <v>0</v>
      </c>
      <c r="M98" s="10"/>
      <c r="N98" s="17"/>
      <c r="O98" s="17"/>
      <c r="P98" s="17"/>
      <c r="AU98" s="19"/>
      <c r="AV98" s="14"/>
      <c r="AW98" s="26"/>
      <c r="BA98" s="27">
        <f t="shared" si="18"/>
        <v>0</v>
      </c>
      <c r="BB98" s="27">
        <f t="shared" si="19"/>
        <v>0</v>
      </c>
      <c r="BC98" s="27">
        <f t="shared" si="20"/>
        <v>0</v>
      </c>
    </row>
    <row r="99" spans="1:55" ht="28.5" customHeight="1" x14ac:dyDescent="0.3">
      <c r="A99" s="17" t="s">
        <v>214</v>
      </c>
      <c r="B99" s="17" t="s">
        <v>214</v>
      </c>
      <c r="C99" s="16" t="s">
        <v>214</v>
      </c>
      <c r="D99" s="22"/>
      <c r="E99" s="11"/>
      <c r="F99" s="4">
        <f t="shared" si="21"/>
        <v>0</v>
      </c>
      <c r="G99" s="11"/>
      <c r="H99" s="4">
        <f t="shared" si="22"/>
        <v>0</v>
      </c>
      <c r="I99" s="11"/>
      <c r="J99" s="4">
        <f t="shared" si="23"/>
        <v>0</v>
      </c>
      <c r="K99" s="11">
        <f t="shared" si="24"/>
        <v>0</v>
      </c>
      <c r="L99" s="4">
        <f t="shared" si="25"/>
        <v>0</v>
      </c>
      <c r="M99" s="10"/>
      <c r="N99" s="17"/>
      <c r="O99" s="17"/>
      <c r="P99" s="17"/>
      <c r="AU99" s="19"/>
      <c r="AV99" s="14"/>
      <c r="AW99" s="26"/>
      <c r="BA99" s="27">
        <f t="shared" si="18"/>
        <v>0</v>
      </c>
      <c r="BB99" s="27">
        <f t="shared" si="19"/>
        <v>0</v>
      </c>
      <c r="BC99" s="27">
        <f t="shared" si="20"/>
        <v>0</v>
      </c>
    </row>
    <row r="100" spans="1:55" ht="28.5" customHeight="1" x14ac:dyDescent="0.3">
      <c r="A100" s="17" t="s">
        <v>214</v>
      </c>
      <c r="B100" s="17" t="s">
        <v>214</v>
      </c>
      <c r="C100" s="16" t="s">
        <v>214</v>
      </c>
      <c r="D100" s="22"/>
      <c r="E100" s="11"/>
      <c r="F100" s="4">
        <f t="shared" si="21"/>
        <v>0</v>
      </c>
      <c r="G100" s="11"/>
      <c r="H100" s="4">
        <f t="shared" si="22"/>
        <v>0</v>
      </c>
      <c r="I100" s="11"/>
      <c r="J100" s="4">
        <f t="shared" si="23"/>
        <v>0</v>
      </c>
      <c r="K100" s="11">
        <f t="shared" si="24"/>
        <v>0</v>
      </c>
      <c r="L100" s="4">
        <f t="shared" si="25"/>
        <v>0</v>
      </c>
      <c r="M100" s="10"/>
      <c r="N100" s="17"/>
      <c r="O100" s="17"/>
      <c r="P100" s="17"/>
      <c r="AU100" s="19"/>
      <c r="AV100" s="14"/>
      <c r="AW100" s="26"/>
      <c r="BA100" s="27">
        <f t="shared" si="18"/>
        <v>0</v>
      </c>
      <c r="BB100" s="27">
        <f t="shared" si="19"/>
        <v>0</v>
      </c>
      <c r="BC100" s="27">
        <f t="shared" si="20"/>
        <v>0</v>
      </c>
    </row>
    <row r="101" spans="1:55" ht="28.5" customHeight="1" x14ac:dyDescent="0.3">
      <c r="A101" s="17" t="s">
        <v>214</v>
      </c>
      <c r="B101" s="17" t="s">
        <v>214</v>
      </c>
      <c r="C101" s="16" t="s">
        <v>214</v>
      </c>
      <c r="D101" s="22"/>
      <c r="E101" s="11"/>
      <c r="F101" s="4">
        <f t="shared" si="21"/>
        <v>0</v>
      </c>
      <c r="G101" s="11"/>
      <c r="H101" s="4">
        <f t="shared" si="22"/>
        <v>0</v>
      </c>
      <c r="I101" s="11"/>
      <c r="J101" s="4">
        <f t="shared" si="23"/>
        <v>0</v>
      </c>
      <c r="K101" s="11">
        <f t="shared" si="24"/>
        <v>0</v>
      </c>
      <c r="L101" s="4">
        <f t="shared" si="25"/>
        <v>0</v>
      </c>
      <c r="M101" s="10"/>
      <c r="N101" s="17"/>
      <c r="O101" s="17"/>
      <c r="P101" s="17"/>
      <c r="AU101" s="19"/>
      <c r="AV101" s="14"/>
      <c r="AW101" s="26"/>
      <c r="BA101" s="27">
        <f t="shared" si="18"/>
        <v>0</v>
      </c>
      <c r="BB101" s="27">
        <f t="shared" si="19"/>
        <v>0</v>
      </c>
      <c r="BC101" s="27">
        <f t="shared" si="20"/>
        <v>0</v>
      </c>
    </row>
    <row r="102" spans="1:55" ht="28.5" customHeight="1" x14ac:dyDescent="0.3">
      <c r="A102" s="17" t="s">
        <v>214</v>
      </c>
      <c r="B102" s="17" t="s">
        <v>214</v>
      </c>
      <c r="C102" s="16" t="s">
        <v>214</v>
      </c>
      <c r="D102" s="22"/>
      <c r="E102" s="11"/>
      <c r="F102" s="4">
        <f t="shared" si="21"/>
        <v>0</v>
      </c>
      <c r="G102" s="11"/>
      <c r="H102" s="4">
        <f t="shared" si="22"/>
        <v>0</v>
      </c>
      <c r="I102" s="11"/>
      <c r="J102" s="4">
        <f t="shared" si="23"/>
        <v>0</v>
      </c>
      <c r="K102" s="11">
        <f t="shared" si="24"/>
        <v>0</v>
      </c>
      <c r="L102" s="4">
        <f t="shared" si="25"/>
        <v>0</v>
      </c>
      <c r="M102" s="10"/>
      <c r="N102" s="17"/>
      <c r="O102" s="17"/>
      <c r="P102" s="17"/>
      <c r="AU102" s="19"/>
      <c r="AV102" s="14"/>
      <c r="AW102" s="26"/>
      <c r="BA102" s="27">
        <f t="shared" si="18"/>
        <v>0</v>
      </c>
      <c r="BB102" s="27">
        <f t="shared" si="19"/>
        <v>0</v>
      </c>
      <c r="BC102" s="27">
        <f t="shared" si="20"/>
        <v>0</v>
      </c>
    </row>
    <row r="103" spans="1:55" ht="28.5" customHeight="1" x14ac:dyDescent="0.3">
      <c r="A103" s="17" t="s">
        <v>214</v>
      </c>
      <c r="B103" s="17" t="s">
        <v>214</v>
      </c>
      <c r="C103" s="16" t="s">
        <v>214</v>
      </c>
      <c r="D103" s="22"/>
      <c r="E103" s="11"/>
      <c r="F103" s="4">
        <f t="shared" si="21"/>
        <v>0</v>
      </c>
      <c r="G103" s="11"/>
      <c r="H103" s="4">
        <f t="shared" si="22"/>
        <v>0</v>
      </c>
      <c r="I103" s="11"/>
      <c r="J103" s="4">
        <f t="shared" si="23"/>
        <v>0</v>
      </c>
      <c r="K103" s="11">
        <f t="shared" si="24"/>
        <v>0</v>
      </c>
      <c r="L103" s="4">
        <f t="shared" si="25"/>
        <v>0</v>
      </c>
      <c r="M103" s="10"/>
      <c r="N103" s="17"/>
      <c r="O103" s="17"/>
      <c r="P103" s="17"/>
      <c r="AU103" s="19"/>
      <c r="AV103" s="14"/>
      <c r="AW103" s="26"/>
      <c r="BA103" s="27">
        <f t="shared" si="18"/>
        <v>0</v>
      </c>
      <c r="BB103" s="27">
        <f t="shared" si="19"/>
        <v>0</v>
      </c>
      <c r="BC103" s="27">
        <f t="shared" si="20"/>
        <v>0</v>
      </c>
    </row>
    <row r="104" spans="1:55" ht="28.5" customHeight="1" x14ac:dyDescent="0.3">
      <c r="A104" s="17" t="s">
        <v>214</v>
      </c>
      <c r="B104" s="17" t="s">
        <v>214</v>
      </c>
      <c r="C104" s="16" t="s">
        <v>214</v>
      </c>
      <c r="D104" s="22"/>
      <c r="E104" s="11"/>
      <c r="F104" s="4">
        <f t="shared" si="21"/>
        <v>0</v>
      </c>
      <c r="G104" s="11"/>
      <c r="H104" s="4">
        <f t="shared" si="22"/>
        <v>0</v>
      </c>
      <c r="I104" s="11"/>
      <c r="J104" s="4">
        <f t="shared" si="23"/>
        <v>0</v>
      </c>
      <c r="K104" s="11">
        <f t="shared" si="24"/>
        <v>0</v>
      </c>
      <c r="L104" s="4">
        <f t="shared" si="25"/>
        <v>0</v>
      </c>
      <c r="M104" s="10"/>
      <c r="N104" s="17"/>
      <c r="O104" s="17"/>
      <c r="P104" s="17"/>
      <c r="AU104" s="19"/>
      <c r="AV104" s="14"/>
      <c r="AW104" s="26"/>
      <c r="BA104" s="27">
        <f t="shared" si="18"/>
        <v>0</v>
      </c>
      <c r="BB104" s="27">
        <f t="shared" si="19"/>
        <v>0</v>
      </c>
      <c r="BC104" s="27">
        <f t="shared" si="20"/>
        <v>0</v>
      </c>
    </row>
    <row r="105" spans="1:55" ht="28.5" customHeight="1" x14ac:dyDescent="0.3">
      <c r="A105" s="17" t="s">
        <v>214</v>
      </c>
      <c r="B105" s="17" t="s">
        <v>214</v>
      </c>
      <c r="C105" s="16" t="s">
        <v>214</v>
      </c>
      <c r="D105" s="22"/>
      <c r="E105" s="11"/>
      <c r="F105" s="4">
        <f t="shared" si="21"/>
        <v>0</v>
      </c>
      <c r="G105" s="11"/>
      <c r="H105" s="4">
        <f t="shared" si="22"/>
        <v>0</v>
      </c>
      <c r="I105" s="11"/>
      <c r="J105" s="4">
        <f t="shared" si="23"/>
        <v>0</v>
      </c>
      <c r="K105" s="11">
        <f t="shared" si="24"/>
        <v>0</v>
      </c>
      <c r="L105" s="4">
        <f t="shared" si="25"/>
        <v>0</v>
      </c>
      <c r="M105" s="10"/>
      <c r="N105" s="17"/>
      <c r="O105" s="17"/>
      <c r="P105" s="17"/>
      <c r="AU105" s="19"/>
      <c r="AV105" s="14"/>
      <c r="AW105" s="26"/>
      <c r="BA105" s="27">
        <f t="shared" si="18"/>
        <v>0</v>
      </c>
      <c r="BB105" s="27">
        <f t="shared" si="19"/>
        <v>0</v>
      </c>
      <c r="BC105" s="27">
        <f t="shared" si="20"/>
        <v>0</v>
      </c>
    </row>
    <row r="106" spans="1:55" ht="28.5" customHeight="1" x14ac:dyDescent="0.3">
      <c r="A106" s="17" t="s">
        <v>214</v>
      </c>
      <c r="B106" s="17" t="s">
        <v>214</v>
      </c>
      <c r="C106" s="16" t="s">
        <v>214</v>
      </c>
      <c r="D106" s="22"/>
      <c r="E106" s="11"/>
      <c r="F106" s="4">
        <f t="shared" si="21"/>
        <v>0</v>
      </c>
      <c r="G106" s="11"/>
      <c r="H106" s="4">
        <f t="shared" si="22"/>
        <v>0</v>
      </c>
      <c r="I106" s="11"/>
      <c r="J106" s="4">
        <f t="shared" si="23"/>
        <v>0</v>
      </c>
      <c r="K106" s="11">
        <f t="shared" si="24"/>
        <v>0</v>
      </c>
      <c r="L106" s="4">
        <f t="shared" si="25"/>
        <v>0</v>
      </c>
      <c r="M106" s="10"/>
      <c r="N106" s="17"/>
      <c r="O106" s="17"/>
      <c r="P106" s="17"/>
      <c r="AU106" s="19"/>
      <c r="AV106" s="14"/>
      <c r="AW106" s="26"/>
      <c r="BA106" s="27">
        <f t="shared" si="18"/>
        <v>0</v>
      </c>
      <c r="BB106" s="27">
        <f t="shared" si="19"/>
        <v>0</v>
      </c>
      <c r="BC106" s="27">
        <f t="shared" si="20"/>
        <v>0</v>
      </c>
    </row>
    <row r="107" spans="1:55" ht="28.5" customHeight="1" x14ac:dyDescent="0.3">
      <c r="A107" s="17" t="s">
        <v>214</v>
      </c>
      <c r="B107" s="17" t="s">
        <v>214</v>
      </c>
      <c r="C107" s="16" t="s">
        <v>214</v>
      </c>
      <c r="D107" s="22"/>
      <c r="E107" s="11"/>
      <c r="F107" s="4">
        <f t="shared" si="21"/>
        <v>0</v>
      </c>
      <c r="G107" s="11"/>
      <c r="H107" s="4">
        <f t="shared" si="22"/>
        <v>0</v>
      </c>
      <c r="I107" s="11"/>
      <c r="J107" s="4">
        <f t="shared" si="23"/>
        <v>0</v>
      </c>
      <c r="K107" s="11">
        <f t="shared" si="24"/>
        <v>0</v>
      </c>
      <c r="L107" s="4">
        <f t="shared" si="25"/>
        <v>0</v>
      </c>
      <c r="M107" s="10"/>
      <c r="N107" s="17"/>
      <c r="O107" s="17"/>
      <c r="P107" s="17"/>
      <c r="AU107" s="19"/>
      <c r="AV107" s="14"/>
      <c r="AW107" s="26"/>
      <c r="BA107" s="27">
        <f t="shared" si="18"/>
        <v>0</v>
      </c>
      <c r="BB107" s="27">
        <f t="shared" si="19"/>
        <v>0</v>
      </c>
      <c r="BC107" s="27">
        <f t="shared" si="20"/>
        <v>0</v>
      </c>
    </row>
    <row r="108" spans="1:55" ht="28.5" customHeight="1" x14ac:dyDescent="0.3">
      <c r="A108" s="17" t="s">
        <v>36</v>
      </c>
      <c r="B108" s="17" t="s">
        <v>214</v>
      </c>
      <c r="C108" s="16" t="s">
        <v>214</v>
      </c>
      <c r="D108" s="25" t="s">
        <v>214</v>
      </c>
      <c r="E108" s="3"/>
      <c r="F108" s="4">
        <f>TRUNC(SUMIF(Q84:Q107, Q83,F84:F107),0)</f>
        <v>0</v>
      </c>
      <c r="G108" s="4"/>
      <c r="H108" s="4">
        <f>TRUNC(SUMIF(Q84:Q107, Q83,H84:H107),0)</f>
        <v>0</v>
      </c>
      <c r="I108" s="4"/>
      <c r="J108" s="4">
        <f>TRUNC(SUMIF(Q84:Q107, Q83,J84:J107),0)</f>
        <v>0</v>
      </c>
      <c r="K108" s="9" t="s">
        <v>214</v>
      </c>
      <c r="L108" s="4">
        <f>F108+H108+J108</f>
        <v>0</v>
      </c>
      <c r="M108" s="17"/>
      <c r="AW108" s="16"/>
      <c r="BA108" s="27"/>
      <c r="BB108" s="27"/>
      <c r="BC108" s="27"/>
    </row>
    <row r="109" spans="1:55" ht="28.5" customHeight="1" x14ac:dyDescent="0.3">
      <c r="A109" s="1" t="s">
        <v>269</v>
      </c>
      <c r="B109" s="17"/>
      <c r="C109" s="16" t="s">
        <v>34</v>
      </c>
      <c r="D109" s="25">
        <v>1</v>
      </c>
      <c r="E109" s="17"/>
      <c r="F109" s="17" t="s">
        <v>214</v>
      </c>
      <c r="G109" s="17"/>
      <c r="H109" s="17" t="s">
        <v>214</v>
      </c>
      <c r="I109" s="17"/>
      <c r="J109" s="17" t="s">
        <v>214</v>
      </c>
      <c r="K109" s="17" t="s">
        <v>214</v>
      </c>
      <c r="L109" s="17" t="s">
        <v>214</v>
      </c>
      <c r="M109" s="17"/>
      <c r="N109" s="12"/>
      <c r="Q109" s="19"/>
      <c r="R109" s="14"/>
      <c r="S109" s="14"/>
      <c r="AH109" s="19"/>
      <c r="AW109" s="16"/>
      <c r="BA109" s="27"/>
      <c r="BB109" s="27"/>
      <c r="BC109" s="27"/>
    </row>
    <row r="110" spans="1:55" ht="28.5" customHeight="1" x14ac:dyDescent="0.3">
      <c r="A110" s="17" t="s">
        <v>99</v>
      </c>
      <c r="B110" s="8"/>
      <c r="C110" s="16"/>
      <c r="D110" s="22"/>
      <c r="E110" s="11"/>
      <c r="F110" s="4"/>
      <c r="G110" s="11"/>
      <c r="H110" s="4"/>
      <c r="I110" s="11"/>
      <c r="J110" s="4"/>
      <c r="K110" s="11"/>
      <c r="L110" s="4"/>
      <c r="M110" s="8"/>
      <c r="N110" s="5"/>
      <c r="O110" s="19"/>
      <c r="P110" s="19"/>
      <c r="Q110" s="19"/>
      <c r="R110" s="14"/>
      <c r="S110" s="14"/>
      <c r="T110" s="19"/>
      <c r="U110" s="19"/>
      <c r="V110" s="19"/>
      <c r="W110" s="19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9"/>
      <c r="AV110" s="14"/>
      <c r="AW110" s="26"/>
      <c r="AX110" s="6"/>
      <c r="AY110" s="20"/>
      <c r="BA110" s="27">
        <f t="shared" si="18"/>
        <v>0</v>
      </c>
      <c r="BB110" s="27">
        <f t="shared" si="19"/>
        <v>0</v>
      </c>
      <c r="BC110" s="27">
        <f t="shared" si="20"/>
        <v>0</v>
      </c>
    </row>
    <row r="111" spans="1:55" ht="28.5" customHeight="1" x14ac:dyDescent="0.3">
      <c r="A111" s="17" t="s">
        <v>250</v>
      </c>
      <c r="B111" s="8" t="s">
        <v>195</v>
      </c>
      <c r="C111" s="16" t="s">
        <v>267</v>
      </c>
      <c r="D111" s="22">
        <v>11.25</v>
      </c>
      <c r="E111" s="11"/>
      <c r="F111" s="4">
        <f t="shared" ref="F111:F141" si="26">TRUNC(D111*E111,0)</f>
        <v>0</v>
      </c>
      <c r="G111" s="11"/>
      <c r="H111" s="4">
        <f t="shared" ref="H111:H141" si="27">TRUNC(D111*G111,0)</f>
        <v>0</v>
      </c>
      <c r="I111" s="11"/>
      <c r="J111" s="4">
        <f t="shared" ref="J111:J141" si="28">TRUNC(D111*I111,0)</f>
        <v>0</v>
      </c>
      <c r="K111" s="11">
        <f t="shared" ref="K111:K141" si="29">TRUNC(E111+G111+I111,0)</f>
        <v>0</v>
      </c>
      <c r="L111" s="4">
        <f t="shared" ref="L111:L141" si="30">TRUNC(F111+H111+J111,0)</f>
        <v>0</v>
      </c>
      <c r="M111" s="8"/>
      <c r="N111" s="5"/>
      <c r="O111" s="19"/>
      <c r="P111" s="19"/>
      <c r="Q111" s="19"/>
      <c r="R111" s="14"/>
      <c r="S111" s="14"/>
      <c r="T111" s="19"/>
      <c r="U111" s="19"/>
      <c r="V111" s="19"/>
      <c r="W111" s="19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9"/>
      <c r="AV111" s="14"/>
      <c r="AW111" s="26"/>
      <c r="AX111" s="6" t="s">
        <v>214</v>
      </c>
      <c r="AY111" s="20" t="str">
        <f>HYPERLINK("#일위대가목록!A24", "▶바로가기")</f>
        <v>▶바로가기</v>
      </c>
      <c r="BA111" s="27">
        <f t="shared" si="18"/>
        <v>0</v>
      </c>
      <c r="BB111" s="27">
        <f t="shared" si="19"/>
        <v>0</v>
      </c>
      <c r="BC111" s="27">
        <f t="shared" si="20"/>
        <v>0</v>
      </c>
    </row>
    <row r="112" spans="1:55" ht="28.5" customHeight="1" x14ac:dyDescent="0.3">
      <c r="A112" s="17" t="s">
        <v>2</v>
      </c>
      <c r="B112" s="8" t="s">
        <v>200</v>
      </c>
      <c r="C112" s="16" t="s">
        <v>267</v>
      </c>
      <c r="D112" s="22">
        <v>23.04</v>
      </c>
      <c r="E112" s="11"/>
      <c r="F112" s="4">
        <f t="shared" si="26"/>
        <v>0</v>
      </c>
      <c r="G112" s="11"/>
      <c r="H112" s="4">
        <f t="shared" si="27"/>
        <v>0</v>
      </c>
      <c r="I112" s="11"/>
      <c r="J112" s="4">
        <f t="shared" si="28"/>
        <v>0</v>
      </c>
      <c r="K112" s="11">
        <f t="shared" si="29"/>
        <v>0</v>
      </c>
      <c r="L112" s="4">
        <f t="shared" si="30"/>
        <v>0</v>
      </c>
      <c r="M112" s="8"/>
      <c r="N112" s="5"/>
      <c r="O112" s="19"/>
      <c r="P112" s="19"/>
      <c r="Q112" s="19"/>
      <c r="R112" s="14"/>
      <c r="S112" s="14"/>
      <c r="T112" s="19"/>
      <c r="U112" s="19"/>
      <c r="V112" s="19"/>
      <c r="W112" s="19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9"/>
      <c r="AV112" s="14"/>
      <c r="AW112" s="26"/>
      <c r="AX112" s="6" t="s">
        <v>214</v>
      </c>
      <c r="AY112" s="20" t="str">
        <f>HYPERLINK("#일위대가목록!A25", "▶바로가기")</f>
        <v>▶바로가기</v>
      </c>
      <c r="BA112" s="27">
        <f t="shared" si="18"/>
        <v>0</v>
      </c>
      <c r="BB112" s="27">
        <f t="shared" si="19"/>
        <v>0</v>
      </c>
      <c r="BC112" s="27">
        <f t="shared" si="20"/>
        <v>0</v>
      </c>
    </row>
    <row r="113" spans="1:55" ht="28.5" customHeight="1" x14ac:dyDescent="0.3">
      <c r="A113" s="17" t="s">
        <v>246</v>
      </c>
      <c r="B113" s="8" t="s">
        <v>114</v>
      </c>
      <c r="C113" s="16" t="s">
        <v>267</v>
      </c>
      <c r="D113" s="22">
        <v>23.04</v>
      </c>
      <c r="E113" s="11"/>
      <c r="F113" s="4">
        <f t="shared" si="26"/>
        <v>0</v>
      </c>
      <c r="G113" s="11"/>
      <c r="H113" s="4">
        <f t="shared" si="27"/>
        <v>0</v>
      </c>
      <c r="I113" s="11"/>
      <c r="J113" s="4">
        <f t="shared" si="28"/>
        <v>0</v>
      </c>
      <c r="K113" s="11">
        <f t="shared" si="29"/>
        <v>0</v>
      </c>
      <c r="L113" s="4">
        <f t="shared" si="30"/>
        <v>0</v>
      </c>
      <c r="M113" s="8"/>
      <c r="N113" s="5"/>
      <c r="O113" s="19"/>
      <c r="P113" s="19"/>
      <c r="Q113" s="19"/>
      <c r="R113" s="14"/>
      <c r="S113" s="14"/>
      <c r="T113" s="19"/>
      <c r="U113" s="19"/>
      <c r="V113" s="19"/>
      <c r="W113" s="19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9"/>
      <c r="AV113" s="14"/>
      <c r="AW113" s="26"/>
      <c r="AX113" s="6" t="s">
        <v>214</v>
      </c>
      <c r="AY113" s="20" t="str">
        <f>HYPERLINK("#일위대가목록!A26", "▶바로가기")</f>
        <v>▶바로가기</v>
      </c>
      <c r="BA113" s="27">
        <f t="shared" si="18"/>
        <v>0</v>
      </c>
      <c r="BB113" s="27">
        <f t="shared" si="19"/>
        <v>0</v>
      </c>
      <c r="BC113" s="27">
        <f t="shared" si="20"/>
        <v>0</v>
      </c>
    </row>
    <row r="114" spans="1:55" ht="28.5" customHeight="1" x14ac:dyDescent="0.3">
      <c r="A114" s="17" t="s">
        <v>310</v>
      </c>
      <c r="B114" s="8" t="s">
        <v>307</v>
      </c>
      <c r="C114" s="16" t="s">
        <v>198</v>
      </c>
      <c r="D114" s="22">
        <v>4</v>
      </c>
      <c r="E114" s="11"/>
      <c r="F114" s="4">
        <f t="shared" si="26"/>
        <v>0</v>
      </c>
      <c r="G114" s="11"/>
      <c r="H114" s="4">
        <f t="shared" si="27"/>
        <v>0</v>
      </c>
      <c r="I114" s="11"/>
      <c r="J114" s="4">
        <f t="shared" si="28"/>
        <v>0</v>
      </c>
      <c r="K114" s="11">
        <f t="shared" si="29"/>
        <v>0</v>
      </c>
      <c r="L114" s="4">
        <f t="shared" si="30"/>
        <v>0</v>
      </c>
      <c r="M114" s="8"/>
      <c r="N114" s="5"/>
      <c r="O114" s="19"/>
      <c r="P114" s="19"/>
      <c r="Q114" s="19"/>
      <c r="R114" s="14"/>
      <c r="S114" s="14"/>
      <c r="T114" s="19"/>
      <c r="U114" s="19"/>
      <c r="V114" s="19"/>
      <c r="W114" s="19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9"/>
      <c r="AV114" s="14"/>
      <c r="AW114" s="26"/>
      <c r="AX114" s="6" t="s">
        <v>214</v>
      </c>
      <c r="AY114" s="20" t="str">
        <f>HYPERLINK("#단가대비표!B46", "▶바로가기")</f>
        <v>▶바로가기</v>
      </c>
      <c r="BA114" s="27">
        <f t="shared" si="18"/>
        <v>0</v>
      </c>
      <c r="BB114" s="27">
        <f t="shared" si="19"/>
        <v>0</v>
      </c>
      <c r="BC114" s="27">
        <f t="shared" si="20"/>
        <v>0</v>
      </c>
    </row>
    <row r="115" spans="1:55" ht="28.5" customHeight="1" x14ac:dyDescent="0.3">
      <c r="A115" s="17" t="s">
        <v>225</v>
      </c>
      <c r="B115" s="8" t="s">
        <v>309</v>
      </c>
      <c r="C115" s="16" t="s">
        <v>292</v>
      </c>
      <c r="D115" s="22">
        <v>16</v>
      </c>
      <c r="E115" s="11"/>
      <c r="F115" s="4">
        <f t="shared" si="26"/>
        <v>0</v>
      </c>
      <c r="G115" s="11"/>
      <c r="H115" s="4">
        <f t="shared" si="27"/>
        <v>0</v>
      </c>
      <c r="I115" s="11"/>
      <c r="J115" s="4">
        <f t="shared" si="28"/>
        <v>0</v>
      </c>
      <c r="K115" s="11">
        <f t="shared" si="29"/>
        <v>0</v>
      </c>
      <c r="L115" s="4">
        <f t="shared" si="30"/>
        <v>0</v>
      </c>
      <c r="M115" s="8"/>
      <c r="N115" s="5"/>
      <c r="O115" s="19"/>
      <c r="P115" s="19"/>
      <c r="Q115" s="19"/>
      <c r="R115" s="14"/>
      <c r="S115" s="14"/>
      <c r="T115" s="19"/>
      <c r="U115" s="19"/>
      <c r="V115" s="19"/>
      <c r="W115" s="19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9"/>
      <c r="AV115" s="14"/>
      <c r="AW115" s="26"/>
      <c r="AX115" s="6" t="s">
        <v>214</v>
      </c>
      <c r="AY115" s="20" t="str">
        <f>HYPERLINK("#일위대가목록!A27", "▶바로가기")</f>
        <v>▶바로가기</v>
      </c>
      <c r="BA115" s="27">
        <f t="shared" si="18"/>
        <v>0</v>
      </c>
      <c r="BB115" s="27">
        <f t="shared" si="19"/>
        <v>0</v>
      </c>
      <c r="BC115" s="27">
        <f t="shared" si="20"/>
        <v>0</v>
      </c>
    </row>
    <row r="116" spans="1:55" ht="28.5" customHeight="1" x14ac:dyDescent="0.3">
      <c r="A116" s="17" t="s">
        <v>115</v>
      </c>
      <c r="B116" s="8"/>
      <c r="C116" s="16"/>
      <c r="D116" s="22"/>
      <c r="E116" s="11"/>
      <c r="F116" s="4"/>
      <c r="G116" s="11"/>
      <c r="H116" s="4"/>
      <c r="I116" s="11"/>
      <c r="J116" s="4"/>
      <c r="K116" s="11"/>
      <c r="L116" s="4"/>
      <c r="M116" s="8"/>
      <c r="N116" s="5"/>
      <c r="O116" s="19"/>
      <c r="P116" s="19"/>
      <c r="Q116" s="19"/>
      <c r="R116" s="14"/>
      <c r="S116" s="14"/>
      <c r="T116" s="19"/>
      <c r="U116" s="19"/>
      <c r="V116" s="19"/>
      <c r="W116" s="19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9"/>
      <c r="AV116" s="14"/>
      <c r="AW116" s="26"/>
      <c r="AX116" s="6"/>
      <c r="AY116" s="20"/>
      <c r="BA116" s="27">
        <f t="shared" si="18"/>
        <v>0</v>
      </c>
      <c r="BB116" s="27">
        <f t="shared" si="19"/>
        <v>0</v>
      </c>
      <c r="BC116" s="27">
        <f t="shared" si="20"/>
        <v>0</v>
      </c>
    </row>
    <row r="117" spans="1:55" ht="28.5" customHeight="1" x14ac:dyDescent="0.3">
      <c r="A117" s="17" t="s">
        <v>350</v>
      </c>
      <c r="B117" s="8" t="s">
        <v>199</v>
      </c>
      <c r="C117" s="16" t="s">
        <v>267</v>
      </c>
      <c r="D117" s="22">
        <v>18</v>
      </c>
      <c r="E117" s="11"/>
      <c r="F117" s="4">
        <f t="shared" si="26"/>
        <v>0</v>
      </c>
      <c r="G117" s="11"/>
      <c r="H117" s="4">
        <f t="shared" si="27"/>
        <v>0</v>
      </c>
      <c r="I117" s="11"/>
      <c r="J117" s="4">
        <f t="shared" si="28"/>
        <v>0</v>
      </c>
      <c r="K117" s="11">
        <f t="shared" si="29"/>
        <v>0</v>
      </c>
      <c r="L117" s="4">
        <f t="shared" si="30"/>
        <v>0</v>
      </c>
      <c r="M117" s="8"/>
      <c r="N117" s="5"/>
      <c r="O117" s="19"/>
      <c r="P117" s="19"/>
      <c r="Q117" s="19"/>
      <c r="R117" s="14"/>
      <c r="S117" s="14"/>
      <c r="T117" s="19"/>
      <c r="U117" s="19"/>
      <c r="V117" s="19"/>
      <c r="W117" s="19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9"/>
      <c r="AV117" s="14"/>
      <c r="AW117" s="26"/>
      <c r="AX117" s="6" t="s">
        <v>214</v>
      </c>
      <c r="AY117" s="20" t="str">
        <f>HYPERLINK("#일위대가목록!A28", "▶바로가기")</f>
        <v>▶바로가기</v>
      </c>
      <c r="BA117" s="27">
        <f t="shared" si="18"/>
        <v>0</v>
      </c>
      <c r="BB117" s="27">
        <f t="shared" si="19"/>
        <v>0</v>
      </c>
      <c r="BC117" s="27">
        <f t="shared" si="20"/>
        <v>0</v>
      </c>
    </row>
    <row r="118" spans="1:55" ht="28.5" customHeight="1" x14ac:dyDescent="0.3">
      <c r="A118" s="17" t="s">
        <v>311</v>
      </c>
      <c r="B118" s="8" t="s">
        <v>57</v>
      </c>
      <c r="C118" s="16" t="s">
        <v>267</v>
      </c>
      <c r="D118" s="22">
        <v>18</v>
      </c>
      <c r="E118" s="11"/>
      <c r="F118" s="4">
        <f t="shared" si="26"/>
        <v>0</v>
      </c>
      <c r="G118" s="11"/>
      <c r="H118" s="4">
        <f t="shared" si="27"/>
        <v>0</v>
      </c>
      <c r="I118" s="11"/>
      <c r="J118" s="4">
        <f t="shared" si="28"/>
        <v>0</v>
      </c>
      <c r="K118" s="11">
        <f t="shared" si="29"/>
        <v>0</v>
      </c>
      <c r="L118" s="4">
        <f t="shared" si="30"/>
        <v>0</v>
      </c>
      <c r="M118" s="8"/>
      <c r="N118" s="5"/>
      <c r="O118" s="19"/>
      <c r="P118" s="19"/>
      <c r="Q118" s="19"/>
      <c r="R118" s="14"/>
      <c r="S118" s="14"/>
      <c r="T118" s="19"/>
      <c r="U118" s="19"/>
      <c r="V118" s="19"/>
      <c r="W118" s="19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9"/>
      <c r="AV118" s="14"/>
      <c r="AW118" s="26"/>
      <c r="AX118" s="6" t="s">
        <v>214</v>
      </c>
      <c r="AY118" s="20" t="str">
        <f>HYPERLINK("#일위대가목록!A29", "▶바로가기")</f>
        <v>▶바로가기</v>
      </c>
      <c r="BA118" s="27">
        <f t="shared" si="18"/>
        <v>0</v>
      </c>
      <c r="BB118" s="27">
        <f t="shared" si="19"/>
        <v>0</v>
      </c>
      <c r="BC118" s="27">
        <f t="shared" si="20"/>
        <v>0</v>
      </c>
    </row>
    <row r="119" spans="1:55" ht="28.5" customHeight="1" x14ac:dyDescent="0.3">
      <c r="A119" s="17" t="s">
        <v>335</v>
      </c>
      <c r="B119" s="8" t="s">
        <v>110</v>
      </c>
      <c r="C119" s="16" t="s">
        <v>267</v>
      </c>
      <c r="D119" s="22">
        <v>18</v>
      </c>
      <c r="E119" s="11"/>
      <c r="F119" s="4">
        <f t="shared" si="26"/>
        <v>0</v>
      </c>
      <c r="G119" s="11"/>
      <c r="H119" s="4">
        <f t="shared" si="27"/>
        <v>0</v>
      </c>
      <c r="I119" s="11"/>
      <c r="J119" s="4">
        <f t="shared" si="28"/>
        <v>0</v>
      </c>
      <c r="K119" s="11">
        <f t="shared" si="29"/>
        <v>0</v>
      </c>
      <c r="L119" s="4">
        <f t="shared" si="30"/>
        <v>0</v>
      </c>
      <c r="M119" s="8"/>
      <c r="N119" s="5"/>
      <c r="O119" s="19"/>
      <c r="P119" s="19"/>
      <c r="Q119" s="19"/>
      <c r="R119" s="14"/>
      <c r="S119" s="14"/>
      <c r="T119" s="19"/>
      <c r="U119" s="19"/>
      <c r="V119" s="19"/>
      <c r="W119" s="19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9"/>
      <c r="AV119" s="14"/>
      <c r="AW119" s="26"/>
      <c r="AX119" s="6" t="s">
        <v>214</v>
      </c>
      <c r="AY119" s="20" t="str">
        <f>HYPERLINK("#일위대가목록!A18", "▶바로가기")</f>
        <v>▶바로가기</v>
      </c>
      <c r="BA119" s="27">
        <f t="shared" si="18"/>
        <v>0</v>
      </c>
      <c r="BB119" s="27">
        <f t="shared" si="19"/>
        <v>0</v>
      </c>
      <c r="BC119" s="27">
        <f t="shared" si="20"/>
        <v>0</v>
      </c>
    </row>
    <row r="120" spans="1:55" ht="28.5" customHeight="1" x14ac:dyDescent="0.3">
      <c r="A120" s="17" t="s">
        <v>335</v>
      </c>
      <c r="B120" s="8" t="s">
        <v>308</v>
      </c>
      <c r="C120" s="16" t="s">
        <v>267</v>
      </c>
      <c r="D120" s="22">
        <v>7.56</v>
      </c>
      <c r="E120" s="11"/>
      <c r="F120" s="4">
        <f t="shared" si="26"/>
        <v>0</v>
      </c>
      <c r="G120" s="11"/>
      <c r="H120" s="4">
        <f t="shared" si="27"/>
        <v>0</v>
      </c>
      <c r="I120" s="11"/>
      <c r="J120" s="4">
        <f t="shared" si="28"/>
        <v>0</v>
      </c>
      <c r="K120" s="11">
        <f t="shared" si="29"/>
        <v>0</v>
      </c>
      <c r="L120" s="4">
        <f t="shared" si="30"/>
        <v>0</v>
      </c>
      <c r="M120" s="8"/>
      <c r="N120" s="5"/>
      <c r="O120" s="19"/>
      <c r="P120" s="19"/>
      <c r="Q120" s="19"/>
      <c r="R120" s="14"/>
      <c r="S120" s="14"/>
      <c r="T120" s="19"/>
      <c r="U120" s="19"/>
      <c r="V120" s="19"/>
      <c r="W120" s="19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9"/>
      <c r="AV120" s="14"/>
      <c r="AW120" s="26"/>
      <c r="AX120" s="6" t="s">
        <v>214</v>
      </c>
      <c r="AY120" s="20" t="str">
        <f>HYPERLINK("#일위대가목록!A30", "▶바로가기")</f>
        <v>▶바로가기</v>
      </c>
      <c r="BA120" s="27">
        <f t="shared" si="18"/>
        <v>0</v>
      </c>
      <c r="BB120" s="27">
        <f t="shared" si="19"/>
        <v>0</v>
      </c>
      <c r="BC120" s="27">
        <f t="shared" si="20"/>
        <v>0</v>
      </c>
    </row>
    <row r="121" spans="1:55" ht="28.5" customHeight="1" x14ac:dyDescent="0.3">
      <c r="A121" s="17" t="s">
        <v>300</v>
      </c>
      <c r="B121" s="8" t="s">
        <v>337</v>
      </c>
      <c r="C121" s="16" t="s">
        <v>267</v>
      </c>
      <c r="D121" s="22">
        <v>25.56</v>
      </c>
      <c r="E121" s="11"/>
      <c r="F121" s="4">
        <f t="shared" si="26"/>
        <v>0</v>
      </c>
      <c r="G121" s="11"/>
      <c r="H121" s="4">
        <f t="shared" si="27"/>
        <v>0</v>
      </c>
      <c r="I121" s="11"/>
      <c r="J121" s="4">
        <f t="shared" si="28"/>
        <v>0</v>
      </c>
      <c r="K121" s="11">
        <f t="shared" si="29"/>
        <v>0</v>
      </c>
      <c r="L121" s="4">
        <f t="shared" si="30"/>
        <v>0</v>
      </c>
      <c r="M121" s="8"/>
      <c r="N121" s="5"/>
      <c r="O121" s="19"/>
      <c r="P121" s="19"/>
      <c r="Q121" s="19"/>
      <c r="R121" s="14"/>
      <c r="S121" s="14"/>
      <c r="T121" s="19"/>
      <c r="U121" s="19"/>
      <c r="V121" s="19"/>
      <c r="W121" s="19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9"/>
      <c r="AV121" s="14"/>
      <c r="AW121" s="26"/>
      <c r="AX121" s="6" t="s">
        <v>214</v>
      </c>
      <c r="AY121" s="20" t="str">
        <f>HYPERLINK("#단가대비표!B72", "▶바로가기")</f>
        <v>▶바로가기</v>
      </c>
      <c r="BA121" s="27">
        <f t="shared" si="18"/>
        <v>0</v>
      </c>
      <c r="BB121" s="27">
        <f t="shared" si="19"/>
        <v>0</v>
      </c>
      <c r="BC121" s="27">
        <f t="shared" si="20"/>
        <v>0</v>
      </c>
    </row>
    <row r="122" spans="1:55" ht="28.5" customHeight="1" x14ac:dyDescent="0.3">
      <c r="A122" s="17" t="s">
        <v>82</v>
      </c>
      <c r="B122" s="8" t="s">
        <v>294</v>
      </c>
      <c r="C122" s="16" t="s">
        <v>320</v>
      </c>
      <c r="D122" s="22">
        <v>6</v>
      </c>
      <c r="E122" s="11"/>
      <c r="F122" s="4">
        <f t="shared" si="26"/>
        <v>0</v>
      </c>
      <c r="G122" s="11"/>
      <c r="H122" s="4">
        <f t="shared" si="27"/>
        <v>0</v>
      </c>
      <c r="I122" s="11"/>
      <c r="J122" s="4">
        <f t="shared" si="28"/>
        <v>0</v>
      </c>
      <c r="K122" s="11">
        <f t="shared" si="29"/>
        <v>0</v>
      </c>
      <c r="L122" s="4">
        <f t="shared" si="30"/>
        <v>0</v>
      </c>
      <c r="M122" s="8"/>
      <c r="N122" s="5"/>
      <c r="O122" s="19"/>
      <c r="P122" s="19"/>
      <c r="Q122" s="19"/>
      <c r="R122" s="14"/>
      <c r="S122" s="14"/>
      <c r="T122" s="19"/>
      <c r="U122" s="19"/>
      <c r="V122" s="19"/>
      <c r="W122" s="19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9"/>
      <c r="AV122" s="14"/>
      <c r="AW122" s="26"/>
      <c r="AX122" s="6" t="s">
        <v>214</v>
      </c>
      <c r="AY122" s="20" t="str">
        <f>HYPERLINK("#일위대가목록!A31", "▶바로가기")</f>
        <v>▶바로가기</v>
      </c>
      <c r="BA122" s="27">
        <f t="shared" si="18"/>
        <v>0</v>
      </c>
      <c r="BB122" s="27">
        <f t="shared" si="19"/>
        <v>0</v>
      </c>
      <c r="BC122" s="27">
        <f t="shared" si="20"/>
        <v>0</v>
      </c>
    </row>
    <row r="123" spans="1:55" ht="28.5" customHeight="1" x14ac:dyDescent="0.3">
      <c r="A123" s="17" t="s">
        <v>215</v>
      </c>
      <c r="B123" s="8"/>
      <c r="C123" s="16"/>
      <c r="D123" s="22"/>
      <c r="E123" s="11"/>
      <c r="F123" s="4"/>
      <c r="G123" s="11"/>
      <c r="H123" s="4"/>
      <c r="I123" s="11"/>
      <c r="J123" s="4"/>
      <c r="K123" s="11"/>
      <c r="L123" s="4"/>
      <c r="M123" s="8"/>
      <c r="N123" s="5"/>
      <c r="O123" s="19"/>
      <c r="P123" s="19"/>
      <c r="Q123" s="19"/>
      <c r="R123" s="14"/>
      <c r="S123" s="14"/>
      <c r="T123" s="19"/>
      <c r="U123" s="19"/>
      <c r="V123" s="19"/>
      <c r="W123" s="19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9"/>
      <c r="AV123" s="14"/>
      <c r="AW123" s="26"/>
      <c r="AX123" s="6"/>
      <c r="AY123" s="20"/>
      <c r="BA123" s="27">
        <f t="shared" si="18"/>
        <v>0</v>
      </c>
      <c r="BB123" s="27">
        <f t="shared" si="19"/>
        <v>0</v>
      </c>
      <c r="BC123" s="27">
        <f t="shared" si="20"/>
        <v>0</v>
      </c>
    </row>
    <row r="124" spans="1:55" ht="28.5" customHeight="1" x14ac:dyDescent="0.3">
      <c r="A124" s="17" t="s">
        <v>350</v>
      </c>
      <c r="B124" s="8" t="s">
        <v>199</v>
      </c>
      <c r="C124" s="16" t="s">
        <v>267</v>
      </c>
      <c r="D124" s="22">
        <v>17.57</v>
      </c>
      <c r="E124" s="11"/>
      <c r="F124" s="4">
        <f t="shared" si="26"/>
        <v>0</v>
      </c>
      <c r="G124" s="11"/>
      <c r="H124" s="4">
        <f t="shared" si="27"/>
        <v>0</v>
      </c>
      <c r="I124" s="11"/>
      <c r="J124" s="4">
        <f t="shared" si="28"/>
        <v>0</v>
      </c>
      <c r="K124" s="11">
        <f t="shared" si="29"/>
        <v>0</v>
      </c>
      <c r="L124" s="4">
        <f t="shared" si="30"/>
        <v>0</v>
      </c>
      <c r="M124" s="8"/>
      <c r="N124" s="5"/>
      <c r="O124" s="19"/>
      <c r="P124" s="19"/>
      <c r="Q124" s="19"/>
      <c r="R124" s="14"/>
      <c r="S124" s="14"/>
      <c r="T124" s="19"/>
      <c r="U124" s="19"/>
      <c r="V124" s="19"/>
      <c r="W124" s="19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9"/>
      <c r="AV124" s="14"/>
      <c r="AW124" s="26"/>
      <c r="AX124" s="6" t="s">
        <v>214</v>
      </c>
      <c r="AY124" s="20" t="str">
        <f>HYPERLINK("#일위대가목록!A28", "▶바로가기")</f>
        <v>▶바로가기</v>
      </c>
      <c r="BA124" s="27">
        <f t="shared" si="18"/>
        <v>0</v>
      </c>
      <c r="BB124" s="27">
        <f t="shared" si="19"/>
        <v>0</v>
      </c>
      <c r="BC124" s="27">
        <f t="shared" si="20"/>
        <v>0</v>
      </c>
    </row>
    <row r="125" spans="1:55" ht="28.5" customHeight="1" x14ac:dyDescent="0.3">
      <c r="A125" s="17" t="s">
        <v>311</v>
      </c>
      <c r="B125" s="8" t="s">
        <v>6</v>
      </c>
      <c r="C125" s="16" t="s">
        <v>267</v>
      </c>
      <c r="D125" s="22">
        <v>9.67</v>
      </c>
      <c r="E125" s="11"/>
      <c r="F125" s="4">
        <f t="shared" si="26"/>
        <v>0</v>
      </c>
      <c r="G125" s="11"/>
      <c r="H125" s="4">
        <f t="shared" si="27"/>
        <v>0</v>
      </c>
      <c r="I125" s="11"/>
      <c r="J125" s="4">
        <f t="shared" si="28"/>
        <v>0</v>
      </c>
      <c r="K125" s="11">
        <f t="shared" si="29"/>
        <v>0</v>
      </c>
      <c r="L125" s="4">
        <f t="shared" si="30"/>
        <v>0</v>
      </c>
      <c r="M125" s="8"/>
      <c r="N125" s="5"/>
      <c r="O125" s="19"/>
      <c r="P125" s="19"/>
      <c r="Q125" s="19"/>
      <c r="R125" s="14"/>
      <c r="S125" s="14"/>
      <c r="T125" s="19"/>
      <c r="U125" s="19"/>
      <c r="V125" s="19"/>
      <c r="W125" s="19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9"/>
      <c r="AV125" s="14"/>
      <c r="AW125" s="26"/>
      <c r="AX125" s="6" t="s">
        <v>214</v>
      </c>
      <c r="AY125" s="20" t="str">
        <f>HYPERLINK("#일위대가목록!A32", "▶바로가기")</f>
        <v>▶바로가기</v>
      </c>
      <c r="BA125" s="27">
        <f t="shared" si="18"/>
        <v>0</v>
      </c>
      <c r="BB125" s="27">
        <f t="shared" si="19"/>
        <v>0</v>
      </c>
      <c r="BC125" s="27">
        <f t="shared" si="20"/>
        <v>0</v>
      </c>
    </row>
    <row r="126" spans="1:55" ht="28.5" customHeight="1" x14ac:dyDescent="0.3">
      <c r="A126" s="17" t="s">
        <v>283</v>
      </c>
      <c r="B126" s="8" t="s">
        <v>95</v>
      </c>
      <c r="C126" s="16" t="s">
        <v>267</v>
      </c>
      <c r="D126" s="22">
        <v>9.67</v>
      </c>
      <c r="E126" s="11"/>
      <c r="F126" s="4">
        <f t="shared" si="26"/>
        <v>0</v>
      </c>
      <c r="G126" s="11"/>
      <c r="H126" s="4">
        <f t="shared" si="27"/>
        <v>0</v>
      </c>
      <c r="I126" s="11"/>
      <c r="J126" s="4">
        <f t="shared" si="28"/>
        <v>0</v>
      </c>
      <c r="K126" s="11">
        <f t="shared" si="29"/>
        <v>0</v>
      </c>
      <c r="L126" s="4">
        <f t="shared" si="30"/>
        <v>0</v>
      </c>
      <c r="M126" s="8"/>
      <c r="N126" s="5"/>
      <c r="O126" s="19"/>
      <c r="P126" s="19"/>
      <c r="Q126" s="19"/>
      <c r="R126" s="14"/>
      <c r="S126" s="14"/>
      <c r="T126" s="19"/>
      <c r="U126" s="19"/>
      <c r="V126" s="19"/>
      <c r="W126" s="19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9"/>
      <c r="AV126" s="14"/>
      <c r="AW126" s="26"/>
      <c r="AX126" s="6" t="s">
        <v>214</v>
      </c>
      <c r="AY126" s="20" t="str">
        <f>HYPERLINK("#일위대가목록!A19", "▶바로가기")</f>
        <v>▶바로가기</v>
      </c>
      <c r="BA126" s="27">
        <f t="shared" si="18"/>
        <v>0</v>
      </c>
      <c r="BB126" s="27">
        <f t="shared" si="19"/>
        <v>0</v>
      </c>
      <c r="BC126" s="27">
        <f t="shared" si="20"/>
        <v>0</v>
      </c>
    </row>
    <row r="127" spans="1:55" ht="28.5" customHeight="1" x14ac:dyDescent="0.3">
      <c r="A127" s="17" t="s">
        <v>311</v>
      </c>
      <c r="B127" s="8" t="s">
        <v>57</v>
      </c>
      <c r="C127" s="16" t="s">
        <v>267</v>
      </c>
      <c r="D127" s="22">
        <v>7.9</v>
      </c>
      <c r="E127" s="11"/>
      <c r="F127" s="4">
        <f t="shared" si="26"/>
        <v>0</v>
      </c>
      <c r="G127" s="11"/>
      <c r="H127" s="4">
        <f t="shared" si="27"/>
        <v>0</v>
      </c>
      <c r="I127" s="11"/>
      <c r="J127" s="4">
        <f t="shared" si="28"/>
        <v>0</v>
      </c>
      <c r="K127" s="11">
        <f t="shared" si="29"/>
        <v>0</v>
      </c>
      <c r="L127" s="4">
        <f t="shared" si="30"/>
        <v>0</v>
      </c>
      <c r="M127" s="8"/>
      <c r="N127" s="5"/>
      <c r="O127" s="19"/>
      <c r="P127" s="19"/>
      <c r="Q127" s="19"/>
      <c r="R127" s="14"/>
      <c r="S127" s="14"/>
      <c r="T127" s="19"/>
      <c r="U127" s="19"/>
      <c r="V127" s="19"/>
      <c r="W127" s="19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9"/>
      <c r="AV127" s="14"/>
      <c r="AW127" s="26"/>
      <c r="AX127" s="6" t="s">
        <v>214</v>
      </c>
      <c r="AY127" s="20" t="str">
        <f>HYPERLINK("#일위대가목록!A29", "▶바로가기")</f>
        <v>▶바로가기</v>
      </c>
      <c r="BA127" s="27">
        <f t="shared" si="18"/>
        <v>0</v>
      </c>
      <c r="BB127" s="27">
        <f t="shared" si="19"/>
        <v>0</v>
      </c>
      <c r="BC127" s="27">
        <f t="shared" si="20"/>
        <v>0</v>
      </c>
    </row>
    <row r="128" spans="1:55" ht="28.5" customHeight="1" x14ac:dyDescent="0.3">
      <c r="A128" s="17" t="s">
        <v>335</v>
      </c>
      <c r="B128" s="8" t="s">
        <v>110</v>
      </c>
      <c r="C128" s="16" t="s">
        <v>267</v>
      </c>
      <c r="D128" s="22">
        <v>7.9</v>
      </c>
      <c r="E128" s="11"/>
      <c r="F128" s="4">
        <f t="shared" si="26"/>
        <v>0</v>
      </c>
      <c r="G128" s="11"/>
      <c r="H128" s="4">
        <f t="shared" si="27"/>
        <v>0</v>
      </c>
      <c r="I128" s="11"/>
      <c r="J128" s="4">
        <f t="shared" si="28"/>
        <v>0</v>
      </c>
      <c r="K128" s="11">
        <f t="shared" si="29"/>
        <v>0</v>
      </c>
      <c r="L128" s="4">
        <f t="shared" si="30"/>
        <v>0</v>
      </c>
      <c r="M128" s="8"/>
      <c r="N128" s="5"/>
      <c r="O128" s="19"/>
      <c r="P128" s="19"/>
      <c r="Q128" s="19"/>
      <c r="R128" s="14"/>
      <c r="S128" s="14"/>
      <c r="T128" s="19"/>
      <c r="U128" s="19"/>
      <c r="V128" s="19"/>
      <c r="W128" s="19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9"/>
      <c r="AV128" s="14"/>
      <c r="AW128" s="26"/>
      <c r="AX128" s="6" t="s">
        <v>214</v>
      </c>
      <c r="AY128" s="20" t="str">
        <f>HYPERLINK("#일위대가목록!A18", "▶바로가기")</f>
        <v>▶바로가기</v>
      </c>
      <c r="BA128" s="27">
        <f t="shared" si="18"/>
        <v>0</v>
      </c>
      <c r="BB128" s="27">
        <f t="shared" si="19"/>
        <v>0</v>
      </c>
      <c r="BC128" s="27">
        <f t="shared" si="20"/>
        <v>0</v>
      </c>
    </row>
    <row r="129" spans="1:55" ht="28.5" customHeight="1" x14ac:dyDescent="0.3">
      <c r="A129" s="17" t="s">
        <v>300</v>
      </c>
      <c r="B129" s="8" t="s">
        <v>337</v>
      </c>
      <c r="C129" s="16" t="s">
        <v>267</v>
      </c>
      <c r="D129" s="22">
        <v>7.9</v>
      </c>
      <c r="E129" s="11"/>
      <c r="F129" s="4">
        <f t="shared" si="26"/>
        <v>0</v>
      </c>
      <c r="G129" s="11"/>
      <c r="H129" s="4">
        <f t="shared" si="27"/>
        <v>0</v>
      </c>
      <c r="I129" s="11"/>
      <c r="J129" s="4">
        <f t="shared" si="28"/>
        <v>0</v>
      </c>
      <c r="K129" s="11">
        <f t="shared" si="29"/>
        <v>0</v>
      </c>
      <c r="L129" s="4">
        <f t="shared" si="30"/>
        <v>0</v>
      </c>
      <c r="M129" s="8"/>
      <c r="N129" s="5"/>
      <c r="O129" s="19"/>
      <c r="P129" s="19"/>
      <c r="Q129" s="19"/>
      <c r="R129" s="14"/>
      <c r="S129" s="14"/>
      <c r="T129" s="19"/>
      <c r="U129" s="19"/>
      <c r="V129" s="19"/>
      <c r="W129" s="19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9"/>
      <c r="AV129" s="14"/>
      <c r="AW129" s="26"/>
      <c r="AX129" s="6" t="s">
        <v>214</v>
      </c>
      <c r="AY129" s="20" t="str">
        <f>HYPERLINK("#단가대비표!B72", "▶바로가기")</f>
        <v>▶바로가기</v>
      </c>
      <c r="BA129" s="27">
        <f t="shared" si="18"/>
        <v>0</v>
      </c>
      <c r="BB129" s="27">
        <f t="shared" si="19"/>
        <v>0</v>
      </c>
      <c r="BC129" s="27">
        <f t="shared" si="20"/>
        <v>0</v>
      </c>
    </row>
    <row r="130" spans="1:55" ht="28.5" customHeight="1" x14ac:dyDescent="0.3">
      <c r="A130" s="17" t="s">
        <v>82</v>
      </c>
      <c r="B130" s="8" t="s">
        <v>294</v>
      </c>
      <c r="C130" s="16" t="s">
        <v>320</v>
      </c>
      <c r="D130" s="22">
        <v>10.4</v>
      </c>
      <c r="E130" s="11"/>
      <c r="F130" s="4">
        <f t="shared" si="26"/>
        <v>0</v>
      </c>
      <c r="G130" s="11"/>
      <c r="H130" s="4">
        <f t="shared" si="27"/>
        <v>0</v>
      </c>
      <c r="I130" s="11"/>
      <c r="J130" s="4">
        <f t="shared" si="28"/>
        <v>0</v>
      </c>
      <c r="K130" s="11">
        <f t="shared" si="29"/>
        <v>0</v>
      </c>
      <c r="L130" s="4">
        <f t="shared" si="30"/>
        <v>0</v>
      </c>
      <c r="M130" s="8"/>
      <c r="N130" s="5"/>
      <c r="O130" s="19"/>
      <c r="P130" s="19"/>
      <c r="Q130" s="19"/>
      <c r="R130" s="14"/>
      <c r="S130" s="14"/>
      <c r="T130" s="19"/>
      <c r="U130" s="19"/>
      <c r="V130" s="19"/>
      <c r="W130" s="19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9"/>
      <c r="AV130" s="14"/>
      <c r="AW130" s="26"/>
      <c r="AX130" s="6" t="s">
        <v>214</v>
      </c>
      <c r="AY130" s="20" t="str">
        <f>HYPERLINK("#일위대가목록!A31", "▶바로가기")</f>
        <v>▶바로가기</v>
      </c>
      <c r="BA130" s="27">
        <f t="shared" si="18"/>
        <v>0</v>
      </c>
      <c r="BB130" s="27">
        <f t="shared" si="19"/>
        <v>0</v>
      </c>
      <c r="BC130" s="27">
        <f t="shared" si="20"/>
        <v>0</v>
      </c>
    </row>
    <row r="131" spans="1:55" ht="28.5" customHeight="1" x14ac:dyDescent="0.3">
      <c r="A131" s="17" t="s">
        <v>302</v>
      </c>
      <c r="B131" s="8"/>
      <c r="C131" s="16"/>
      <c r="D131" s="22"/>
      <c r="E131" s="11"/>
      <c r="F131" s="4"/>
      <c r="G131" s="11"/>
      <c r="H131" s="4"/>
      <c r="I131" s="11"/>
      <c r="J131" s="4"/>
      <c r="K131" s="11"/>
      <c r="L131" s="4"/>
      <c r="M131" s="8"/>
      <c r="N131" s="5"/>
      <c r="O131" s="19"/>
      <c r="P131" s="19"/>
      <c r="Q131" s="19"/>
      <c r="R131" s="14"/>
      <c r="S131" s="14"/>
      <c r="T131" s="19"/>
      <c r="U131" s="19"/>
      <c r="V131" s="19"/>
      <c r="W131" s="19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9"/>
      <c r="AV131" s="14"/>
      <c r="AW131" s="26"/>
      <c r="AX131" s="6"/>
      <c r="AY131" s="20"/>
      <c r="BA131" s="27">
        <f t="shared" si="18"/>
        <v>0</v>
      </c>
      <c r="BB131" s="27">
        <f t="shared" si="19"/>
        <v>0</v>
      </c>
      <c r="BC131" s="27">
        <f t="shared" si="20"/>
        <v>0</v>
      </c>
    </row>
    <row r="132" spans="1:55" ht="28.5" customHeight="1" x14ac:dyDescent="0.3">
      <c r="A132" s="17" t="s">
        <v>163</v>
      </c>
      <c r="B132" s="8" t="s">
        <v>278</v>
      </c>
      <c r="C132" s="16" t="s">
        <v>267</v>
      </c>
      <c r="D132" s="22">
        <v>6.4</v>
      </c>
      <c r="E132" s="11"/>
      <c r="F132" s="4">
        <f t="shared" si="26"/>
        <v>0</v>
      </c>
      <c r="G132" s="11"/>
      <c r="H132" s="4">
        <f t="shared" si="27"/>
        <v>0</v>
      </c>
      <c r="I132" s="11"/>
      <c r="J132" s="4">
        <f t="shared" si="28"/>
        <v>0</v>
      </c>
      <c r="K132" s="11">
        <f t="shared" si="29"/>
        <v>0</v>
      </c>
      <c r="L132" s="4">
        <f t="shared" si="30"/>
        <v>0</v>
      </c>
      <c r="M132" s="8"/>
      <c r="N132" s="5"/>
      <c r="O132" s="19"/>
      <c r="P132" s="19"/>
      <c r="Q132" s="19"/>
      <c r="R132" s="14"/>
      <c r="S132" s="14"/>
      <c r="T132" s="19"/>
      <c r="U132" s="19"/>
      <c r="V132" s="19"/>
      <c r="W132" s="19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9"/>
      <c r="AV132" s="14"/>
      <c r="AW132" s="26"/>
      <c r="AX132" s="6" t="s">
        <v>214</v>
      </c>
      <c r="AY132" s="20" t="str">
        <f>HYPERLINK("#일위대가목록!A33", "▶바로가기")</f>
        <v>▶바로가기</v>
      </c>
      <c r="BA132" s="27">
        <f t="shared" si="18"/>
        <v>0</v>
      </c>
      <c r="BB132" s="27">
        <f t="shared" si="19"/>
        <v>0</v>
      </c>
      <c r="BC132" s="27">
        <f t="shared" si="20"/>
        <v>0</v>
      </c>
    </row>
    <row r="133" spans="1:55" ht="28.5" customHeight="1" x14ac:dyDescent="0.3">
      <c r="A133" s="17" t="s">
        <v>250</v>
      </c>
      <c r="B133" s="8" t="s">
        <v>195</v>
      </c>
      <c r="C133" s="16" t="s">
        <v>267</v>
      </c>
      <c r="D133" s="22">
        <v>8.64</v>
      </c>
      <c r="E133" s="11"/>
      <c r="F133" s="4">
        <f t="shared" si="26"/>
        <v>0</v>
      </c>
      <c r="G133" s="11"/>
      <c r="H133" s="4">
        <f t="shared" si="27"/>
        <v>0</v>
      </c>
      <c r="I133" s="11"/>
      <c r="J133" s="4">
        <f t="shared" si="28"/>
        <v>0</v>
      </c>
      <c r="K133" s="11">
        <f t="shared" si="29"/>
        <v>0</v>
      </c>
      <c r="L133" s="4">
        <f t="shared" si="30"/>
        <v>0</v>
      </c>
      <c r="M133" s="8"/>
      <c r="N133" s="5"/>
      <c r="O133" s="19"/>
      <c r="P133" s="19"/>
      <c r="Q133" s="19"/>
      <c r="R133" s="14"/>
      <c r="S133" s="14"/>
      <c r="T133" s="19"/>
      <c r="U133" s="19"/>
      <c r="V133" s="19"/>
      <c r="W133" s="19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9"/>
      <c r="AV133" s="14"/>
      <c r="AW133" s="26"/>
      <c r="AX133" s="6" t="s">
        <v>214</v>
      </c>
      <c r="AY133" s="20" t="str">
        <f>HYPERLINK("#일위대가목록!A24", "▶바로가기")</f>
        <v>▶바로가기</v>
      </c>
      <c r="BA133" s="27">
        <f t="shared" si="18"/>
        <v>0</v>
      </c>
      <c r="BB133" s="27">
        <f t="shared" si="19"/>
        <v>0</v>
      </c>
      <c r="BC133" s="27">
        <f t="shared" si="20"/>
        <v>0</v>
      </c>
    </row>
    <row r="134" spans="1:55" ht="28.5" customHeight="1" x14ac:dyDescent="0.3">
      <c r="A134" s="17" t="s">
        <v>73</v>
      </c>
      <c r="B134" s="8" t="s">
        <v>200</v>
      </c>
      <c r="C134" s="16" t="s">
        <v>267</v>
      </c>
      <c r="D134" s="22">
        <v>8.64</v>
      </c>
      <c r="E134" s="11"/>
      <c r="F134" s="4">
        <f t="shared" si="26"/>
        <v>0</v>
      </c>
      <c r="G134" s="11"/>
      <c r="H134" s="4">
        <f t="shared" si="27"/>
        <v>0</v>
      </c>
      <c r="I134" s="11"/>
      <c r="J134" s="4">
        <f t="shared" si="28"/>
        <v>0</v>
      </c>
      <c r="K134" s="11">
        <f t="shared" si="29"/>
        <v>0</v>
      </c>
      <c r="L134" s="4">
        <f t="shared" si="30"/>
        <v>0</v>
      </c>
      <c r="M134" s="8"/>
      <c r="N134" s="5"/>
      <c r="O134" s="19"/>
      <c r="P134" s="19"/>
      <c r="Q134" s="19"/>
      <c r="R134" s="14"/>
      <c r="S134" s="14"/>
      <c r="T134" s="19"/>
      <c r="U134" s="19"/>
      <c r="V134" s="19"/>
      <c r="W134" s="19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9"/>
      <c r="AV134" s="14"/>
      <c r="AW134" s="26"/>
      <c r="AX134" s="6" t="s">
        <v>214</v>
      </c>
      <c r="AY134" s="20" t="str">
        <f>HYPERLINK("#일위대가목록!A34", "▶바로가기")</f>
        <v>▶바로가기</v>
      </c>
      <c r="BA134" s="27">
        <f t="shared" si="18"/>
        <v>0</v>
      </c>
      <c r="BB134" s="27">
        <f t="shared" si="19"/>
        <v>0</v>
      </c>
      <c r="BC134" s="27">
        <f t="shared" si="20"/>
        <v>0</v>
      </c>
    </row>
    <row r="135" spans="1:55" ht="28.5" customHeight="1" x14ac:dyDescent="0.3">
      <c r="A135" s="17" t="s">
        <v>31</v>
      </c>
      <c r="B135" s="8" t="s">
        <v>33</v>
      </c>
      <c r="C135" s="16" t="s">
        <v>267</v>
      </c>
      <c r="D135" s="22">
        <v>8.64</v>
      </c>
      <c r="E135" s="11"/>
      <c r="F135" s="4">
        <f t="shared" si="26"/>
        <v>0</v>
      </c>
      <c r="G135" s="11"/>
      <c r="H135" s="4">
        <f t="shared" si="27"/>
        <v>0</v>
      </c>
      <c r="I135" s="11"/>
      <c r="J135" s="4">
        <f t="shared" si="28"/>
        <v>0</v>
      </c>
      <c r="K135" s="11">
        <f t="shared" si="29"/>
        <v>0</v>
      </c>
      <c r="L135" s="4">
        <f t="shared" si="30"/>
        <v>0</v>
      </c>
      <c r="M135" s="8"/>
      <c r="N135" s="5"/>
      <c r="O135" s="19"/>
      <c r="P135" s="19"/>
      <c r="Q135" s="19"/>
      <c r="R135" s="14"/>
      <c r="S135" s="14"/>
      <c r="T135" s="19"/>
      <c r="U135" s="19"/>
      <c r="V135" s="19"/>
      <c r="W135" s="19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9"/>
      <c r="AV135" s="14"/>
      <c r="AW135" s="26"/>
      <c r="AX135" s="6" t="s">
        <v>214</v>
      </c>
      <c r="AY135" s="20" t="str">
        <f>HYPERLINK("#일위대가목록!A35", "▶바로가기")</f>
        <v>▶바로가기</v>
      </c>
      <c r="BA135" s="27">
        <f t="shared" ref="BA135:BA198" si="31">D135*E135</f>
        <v>0</v>
      </c>
      <c r="BB135" s="27">
        <f t="shared" ref="BB135:BB198" si="32">D135*G135</f>
        <v>0</v>
      </c>
      <c r="BC135" s="27">
        <f t="shared" ref="BC135:BC198" si="33">D135*I135</f>
        <v>0</v>
      </c>
    </row>
    <row r="136" spans="1:55" ht="28.5" customHeight="1" x14ac:dyDescent="0.3">
      <c r="A136" s="17" t="s">
        <v>221</v>
      </c>
      <c r="B136" s="8" t="s">
        <v>276</v>
      </c>
      <c r="C136" s="16" t="s">
        <v>267</v>
      </c>
      <c r="D136" s="22">
        <v>8.64</v>
      </c>
      <c r="E136" s="11"/>
      <c r="F136" s="4">
        <f t="shared" si="26"/>
        <v>0</v>
      </c>
      <c r="G136" s="11"/>
      <c r="H136" s="4">
        <f t="shared" si="27"/>
        <v>0</v>
      </c>
      <c r="I136" s="11"/>
      <c r="J136" s="4">
        <f t="shared" si="28"/>
        <v>0</v>
      </c>
      <c r="K136" s="11">
        <f t="shared" si="29"/>
        <v>0</v>
      </c>
      <c r="L136" s="4">
        <f t="shared" si="30"/>
        <v>0</v>
      </c>
      <c r="M136" s="8"/>
      <c r="N136" s="5"/>
      <c r="O136" s="19"/>
      <c r="P136" s="19"/>
      <c r="Q136" s="19"/>
      <c r="R136" s="14"/>
      <c r="S136" s="14"/>
      <c r="T136" s="19"/>
      <c r="U136" s="19"/>
      <c r="V136" s="19"/>
      <c r="W136" s="19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9"/>
      <c r="AV136" s="14"/>
      <c r="AW136" s="26"/>
      <c r="AX136" s="6" t="s">
        <v>214</v>
      </c>
      <c r="AY136" s="20" t="str">
        <f>HYPERLINK("#일위대가목록!A36", "▶바로가기")</f>
        <v>▶바로가기</v>
      </c>
      <c r="BA136" s="27">
        <f t="shared" si="31"/>
        <v>0</v>
      </c>
      <c r="BB136" s="27">
        <f t="shared" si="32"/>
        <v>0</v>
      </c>
      <c r="BC136" s="27">
        <f t="shared" si="33"/>
        <v>0</v>
      </c>
    </row>
    <row r="137" spans="1:55" ht="28.5" customHeight="1" x14ac:dyDescent="0.3">
      <c r="A137" s="17" t="s">
        <v>277</v>
      </c>
      <c r="B137" s="8"/>
      <c r="C137" s="16"/>
      <c r="D137" s="22"/>
      <c r="E137" s="11"/>
      <c r="F137" s="4"/>
      <c r="G137" s="11"/>
      <c r="H137" s="4"/>
      <c r="I137" s="11"/>
      <c r="J137" s="4"/>
      <c r="K137" s="11"/>
      <c r="L137" s="4"/>
      <c r="M137" s="8"/>
      <c r="N137" s="5"/>
      <c r="O137" s="19"/>
      <c r="P137" s="19"/>
      <c r="Q137" s="19"/>
      <c r="R137" s="14"/>
      <c r="S137" s="14"/>
      <c r="T137" s="19"/>
      <c r="U137" s="19"/>
      <c r="V137" s="19"/>
      <c r="W137" s="19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9"/>
      <c r="AV137" s="14"/>
      <c r="AW137" s="26"/>
      <c r="AX137" s="6"/>
      <c r="AY137" s="20"/>
      <c r="BA137" s="27">
        <f t="shared" si="31"/>
        <v>0</v>
      </c>
      <c r="BB137" s="27">
        <f t="shared" si="32"/>
        <v>0</v>
      </c>
      <c r="BC137" s="27">
        <f t="shared" si="33"/>
        <v>0</v>
      </c>
    </row>
    <row r="138" spans="1:55" ht="28.5" customHeight="1" x14ac:dyDescent="0.3">
      <c r="A138" s="17" t="s">
        <v>350</v>
      </c>
      <c r="B138" s="8" t="s">
        <v>199</v>
      </c>
      <c r="C138" s="16" t="s">
        <v>267</v>
      </c>
      <c r="D138" s="22">
        <v>8.1</v>
      </c>
      <c r="E138" s="11"/>
      <c r="F138" s="4">
        <f t="shared" si="26"/>
        <v>0</v>
      </c>
      <c r="G138" s="11"/>
      <c r="H138" s="4">
        <f t="shared" si="27"/>
        <v>0</v>
      </c>
      <c r="I138" s="11"/>
      <c r="J138" s="4">
        <f t="shared" si="28"/>
        <v>0</v>
      </c>
      <c r="K138" s="11">
        <f t="shared" si="29"/>
        <v>0</v>
      </c>
      <c r="L138" s="4">
        <f t="shared" si="30"/>
        <v>0</v>
      </c>
      <c r="M138" s="8"/>
      <c r="N138" s="5"/>
      <c r="O138" s="19"/>
      <c r="P138" s="19"/>
      <c r="Q138" s="19"/>
      <c r="R138" s="14"/>
      <c r="S138" s="14"/>
      <c r="T138" s="19"/>
      <c r="U138" s="19"/>
      <c r="V138" s="19"/>
      <c r="W138" s="19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9"/>
      <c r="AV138" s="14"/>
      <c r="AW138" s="26"/>
      <c r="AX138" s="6" t="s">
        <v>214</v>
      </c>
      <c r="AY138" s="20" t="str">
        <f>HYPERLINK("#일위대가목록!A28", "▶바로가기")</f>
        <v>▶바로가기</v>
      </c>
      <c r="BA138" s="27">
        <f t="shared" si="31"/>
        <v>0</v>
      </c>
      <c r="BB138" s="27">
        <f t="shared" si="32"/>
        <v>0</v>
      </c>
      <c r="BC138" s="27">
        <f t="shared" si="33"/>
        <v>0</v>
      </c>
    </row>
    <row r="139" spans="1:55" ht="28.5" customHeight="1" x14ac:dyDescent="0.3">
      <c r="A139" s="17" t="s">
        <v>311</v>
      </c>
      <c r="B139" s="8" t="s">
        <v>6</v>
      </c>
      <c r="C139" s="16" t="s">
        <v>267</v>
      </c>
      <c r="D139" s="22">
        <v>8.1</v>
      </c>
      <c r="E139" s="11"/>
      <c r="F139" s="4">
        <f t="shared" si="26"/>
        <v>0</v>
      </c>
      <c r="G139" s="11"/>
      <c r="H139" s="4">
        <f t="shared" si="27"/>
        <v>0</v>
      </c>
      <c r="I139" s="11"/>
      <c r="J139" s="4">
        <f t="shared" si="28"/>
        <v>0</v>
      </c>
      <c r="K139" s="11">
        <f t="shared" si="29"/>
        <v>0</v>
      </c>
      <c r="L139" s="4">
        <f t="shared" si="30"/>
        <v>0</v>
      </c>
      <c r="M139" s="8"/>
      <c r="N139" s="5"/>
      <c r="O139" s="19"/>
      <c r="P139" s="19"/>
      <c r="Q139" s="19"/>
      <c r="R139" s="14"/>
      <c r="S139" s="14"/>
      <c r="T139" s="19"/>
      <c r="U139" s="19"/>
      <c r="V139" s="19"/>
      <c r="W139" s="19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9"/>
      <c r="AV139" s="14"/>
      <c r="AW139" s="26"/>
      <c r="AX139" s="6" t="s">
        <v>214</v>
      </c>
      <c r="AY139" s="20" t="str">
        <f>HYPERLINK("#일위대가목록!A32", "▶바로가기")</f>
        <v>▶바로가기</v>
      </c>
      <c r="BA139" s="27">
        <f t="shared" si="31"/>
        <v>0</v>
      </c>
      <c r="BB139" s="27">
        <f t="shared" si="32"/>
        <v>0</v>
      </c>
      <c r="BC139" s="27">
        <f t="shared" si="33"/>
        <v>0</v>
      </c>
    </row>
    <row r="140" spans="1:55" ht="28.5" customHeight="1" x14ac:dyDescent="0.3">
      <c r="A140" s="17" t="s">
        <v>283</v>
      </c>
      <c r="B140" s="8" t="s">
        <v>95</v>
      </c>
      <c r="C140" s="16" t="s">
        <v>267</v>
      </c>
      <c r="D140" s="22">
        <v>8.1</v>
      </c>
      <c r="E140" s="11"/>
      <c r="F140" s="4">
        <f t="shared" si="26"/>
        <v>0</v>
      </c>
      <c r="G140" s="11"/>
      <c r="H140" s="4">
        <f t="shared" si="27"/>
        <v>0</v>
      </c>
      <c r="I140" s="11"/>
      <c r="J140" s="4">
        <f t="shared" si="28"/>
        <v>0</v>
      </c>
      <c r="K140" s="11">
        <f t="shared" si="29"/>
        <v>0</v>
      </c>
      <c r="L140" s="4">
        <f t="shared" si="30"/>
        <v>0</v>
      </c>
      <c r="M140" s="8"/>
      <c r="N140" s="5"/>
      <c r="O140" s="19"/>
      <c r="P140" s="19"/>
      <c r="Q140" s="19"/>
      <c r="R140" s="14"/>
      <c r="S140" s="14"/>
      <c r="T140" s="19"/>
      <c r="U140" s="19"/>
      <c r="V140" s="19"/>
      <c r="W140" s="19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9"/>
      <c r="AV140" s="14"/>
      <c r="AW140" s="26"/>
      <c r="AX140" s="6" t="s">
        <v>214</v>
      </c>
      <c r="AY140" s="20" t="str">
        <f>HYPERLINK("#일위대가목록!A19", "▶바로가기")</f>
        <v>▶바로가기</v>
      </c>
      <c r="BA140" s="27">
        <f t="shared" si="31"/>
        <v>0</v>
      </c>
      <c r="BB140" s="27">
        <f t="shared" si="32"/>
        <v>0</v>
      </c>
      <c r="BC140" s="27">
        <f t="shared" si="33"/>
        <v>0</v>
      </c>
    </row>
    <row r="141" spans="1:55" ht="28.5" customHeight="1" x14ac:dyDescent="0.3">
      <c r="A141" s="17" t="s">
        <v>82</v>
      </c>
      <c r="B141" s="8" t="s">
        <v>294</v>
      </c>
      <c r="C141" s="16" t="s">
        <v>320</v>
      </c>
      <c r="D141" s="22">
        <v>8.1</v>
      </c>
      <c r="E141" s="11"/>
      <c r="F141" s="4">
        <f t="shared" si="26"/>
        <v>0</v>
      </c>
      <c r="G141" s="11"/>
      <c r="H141" s="4">
        <f t="shared" si="27"/>
        <v>0</v>
      </c>
      <c r="I141" s="11"/>
      <c r="J141" s="4">
        <f t="shared" si="28"/>
        <v>0</v>
      </c>
      <c r="K141" s="11">
        <f t="shared" si="29"/>
        <v>0</v>
      </c>
      <c r="L141" s="4">
        <f t="shared" si="30"/>
        <v>0</v>
      </c>
      <c r="M141" s="8"/>
      <c r="N141" s="5"/>
      <c r="O141" s="19"/>
      <c r="P141" s="19"/>
      <c r="Q141" s="19"/>
      <c r="R141" s="14"/>
      <c r="S141" s="14"/>
      <c r="T141" s="19"/>
      <c r="U141" s="19"/>
      <c r="V141" s="19"/>
      <c r="W141" s="19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9"/>
      <c r="AV141" s="14"/>
      <c r="AW141" s="26"/>
      <c r="AX141" s="6" t="s">
        <v>214</v>
      </c>
      <c r="AY141" s="20" t="str">
        <f>HYPERLINK("#일위대가목록!A31", "▶바로가기")</f>
        <v>▶바로가기</v>
      </c>
      <c r="BA141" s="27">
        <f t="shared" si="31"/>
        <v>0</v>
      </c>
      <c r="BB141" s="27">
        <f t="shared" si="32"/>
        <v>0</v>
      </c>
      <c r="BC141" s="27">
        <f t="shared" si="33"/>
        <v>0</v>
      </c>
    </row>
    <row r="142" spans="1:55" ht="28.5" customHeight="1" x14ac:dyDescent="0.3">
      <c r="A142" s="17" t="s">
        <v>104</v>
      </c>
      <c r="B142" s="8"/>
      <c r="C142" s="16"/>
      <c r="D142" s="22"/>
      <c r="E142" s="11"/>
      <c r="F142" s="4"/>
      <c r="G142" s="11"/>
      <c r="H142" s="4"/>
      <c r="I142" s="11"/>
      <c r="J142" s="4"/>
      <c r="K142" s="11"/>
      <c r="L142" s="4"/>
      <c r="M142" s="8"/>
      <c r="N142" s="5"/>
      <c r="O142" s="19"/>
      <c r="P142" s="19"/>
      <c r="Q142" s="19"/>
      <c r="R142" s="14"/>
      <c r="S142" s="14"/>
      <c r="T142" s="19"/>
      <c r="U142" s="19"/>
      <c r="V142" s="19"/>
      <c r="W142" s="19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9"/>
      <c r="AV142" s="14"/>
      <c r="AW142" s="26"/>
      <c r="AX142" s="6"/>
      <c r="AY142" s="20"/>
      <c r="BA142" s="27">
        <f t="shared" si="31"/>
        <v>0</v>
      </c>
      <c r="BB142" s="27">
        <f t="shared" si="32"/>
        <v>0</v>
      </c>
      <c r="BC142" s="27">
        <f t="shared" si="33"/>
        <v>0</v>
      </c>
    </row>
    <row r="143" spans="1:55" ht="28.5" customHeight="1" x14ac:dyDescent="0.3">
      <c r="A143" s="17" t="s">
        <v>73</v>
      </c>
      <c r="B143" s="8" t="s">
        <v>200</v>
      </c>
      <c r="C143" s="16" t="s">
        <v>267</v>
      </c>
      <c r="D143" s="22">
        <v>9.34</v>
      </c>
      <c r="E143" s="11"/>
      <c r="F143" s="4">
        <f t="shared" ref="F143:F159" si="34">TRUNC(D143*E143,0)</f>
        <v>0</v>
      </c>
      <c r="G143" s="11"/>
      <c r="H143" s="4">
        <f t="shared" ref="H143:H159" si="35">TRUNC(D143*G143,0)</f>
        <v>0</v>
      </c>
      <c r="I143" s="11"/>
      <c r="J143" s="4">
        <f t="shared" ref="J143:J159" si="36">TRUNC(D143*I143,0)</f>
        <v>0</v>
      </c>
      <c r="K143" s="11">
        <f t="shared" ref="K143:K159" si="37">TRUNC(E143+G143+I143,0)</f>
        <v>0</v>
      </c>
      <c r="L143" s="4">
        <f t="shared" ref="L143:L159" si="38">TRUNC(F143+H143+J143,0)</f>
        <v>0</v>
      </c>
      <c r="M143" s="8"/>
      <c r="N143" s="5"/>
      <c r="O143" s="19"/>
      <c r="P143" s="19"/>
      <c r="Q143" s="19"/>
      <c r="R143" s="14"/>
      <c r="S143" s="14"/>
      <c r="T143" s="19"/>
      <c r="U143" s="19"/>
      <c r="V143" s="19"/>
      <c r="W143" s="19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9"/>
      <c r="AV143" s="14"/>
      <c r="AW143" s="26"/>
      <c r="AX143" s="6" t="s">
        <v>214</v>
      </c>
      <c r="AY143" s="20" t="str">
        <f>HYPERLINK("#일위대가목록!A34", "▶바로가기")</f>
        <v>▶바로가기</v>
      </c>
      <c r="BA143" s="27">
        <f t="shared" si="31"/>
        <v>0</v>
      </c>
      <c r="BB143" s="27">
        <f t="shared" si="32"/>
        <v>0</v>
      </c>
      <c r="BC143" s="27">
        <f t="shared" si="33"/>
        <v>0</v>
      </c>
    </row>
    <row r="144" spans="1:55" ht="28.5" customHeight="1" x14ac:dyDescent="0.3">
      <c r="A144" s="17" t="s">
        <v>31</v>
      </c>
      <c r="B144" s="8" t="s">
        <v>33</v>
      </c>
      <c r="C144" s="16" t="s">
        <v>267</v>
      </c>
      <c r="D144" s="22">
        <v>9.34</v>
      </c>
      <c r="E144" s="11"/>
      <c r="F144" s="4">
        <f t="shared" si="34"/>
        <v>0</v>
      </c>
      <c r="G144" s="11"/>
      <c r="H144" s="4">
        <f t="shared" si="35"/>
        <v>0</v>
      </c>
      <c r="I144" s="11"/>
      <c r="J144" s="4">
        <f t="shared" si="36"/>
        <v>0</v>
      </c>
      <c r="K144" s="11">
        <f t="shared" si="37"/>
        <v>0</v>
      </c>
      <c r="L144" s="4">
        <f t="shared" si="38"/>
        <v>0</v>
      </c>
      <c r="M144" s="8"/>
      <c r="N144" s="5"/>
      <c r="O144" s="19"/>
      <c r="P144" s="19"/>
      <c r="Q144" s="19"/>
      <c r="R144" s="14"/>
      <c r="S144" s="14"/>
      <c r="T144" s="19"/>
      <c r="U144" s="19"/>
      <c r="V144" s="19"/>
      <c r="W144" s="19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9"/>
      <c r="AV144" s="14"/>
      <c r="AW144" s="26"/>
      <c r="AX144" s="6" t="s">
        <v>214</v>
      </c>
      <c r="AY144" s="20" t="str">
        <f>HYPERLINK("#일위대가목록!A35", "▶바로가기")</f>
        <v>▶바로가기</v>
      </c>
      <c r="BA144" s="27">
        <f t="shared" si="31"/>
        <v>0</v>
      </c>
      <c r="BB144" s="27">
        <f t="shared" si="32"/>
        <v>0</v>
      </c>
      <c r="BC144" s="27">
        <f t="shared" si="33"/>
        <v>0</v>
      </c>
    </row>
    <row r="145" spans="1:55" ht="28.5" customHeight="1" x14ac:dyDescent="0.3">
      <c r="A145" s="17" t="s">
        <v>221</v>
      </c>
      <c r="B145" s="8" t="s">
        <v>276</v>
      </c>
      <c r="C145" s="16" t="s">
        <v>267</v>
      </c>
      <c r="D145" s="22">
        <v>9.34</v>
      </c>
      <c r="E145" s="11"/>
      <c r="F145" s="4">
        <f t="shared" si="34"/>
        <v>0</v>
      </c>
      <c r="G145" s="11"/>
      <c r="H145" s="4">
        <f t="shared" si="35"/>
        <v>0</v>
      </c>
      <c r="I145" s="11"/>
      <c r="J145" s="4">
        <f t="shared" si="36"/>
        <v>0</v>
      </c>
      <c r="K145" s="11">
        <f t="shared" si="37"/>
        <v>0</v>
      </c>
      <c r="L145" s="4">
        <f t="shared" si="38"/>
        <v>0</v>
      </c>
      <c r="M145" s="8"/>
      <c r="N145" s="5"/>
      <c r="O145" s="19"/>
      <c r="P145" s="19"/>
      <c r="Q145" s="19"/>
      <c r="R145" s="14"/>
      <c r="S145" s="14"/>
      <c r="T145" s="19"/>
      <c r="U145" s="19"/>
      <c r="V145" s="19"/>
      <c r="W145" s="19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9"/>
      <c r="AV145" s="14"/>
      <c r="AW145" s="26"/>
      <c r="AX145" s="6" t="s">
        <v>214</v>
      </c>
      <c r="AY145" s="20" t="str">
        <f>HYPERLINK("#일위대가목록!A36", "▶바로가기")</f>
        <v>▶바로가기</v>
      </c>
      <c r="BA145" s="27">
        <f t="shared" si="31"/>
        <v>0</v>
      </c>
      <c r="BB145" s="27">
        <f t="shared" si="32"/>
        <v>0</v>
      </c>
      <c r="BC145" s="27">
        <f t="shared" si="33"/>
        <v>0</v>
      </c>
    </row>
    <row r="146" spans="1:55" ht="28.5" customHeight="1" x14ac:dyDescent="0.3">
      <c r="A146" s="17" t="s">
        <v>364</v>
      </c>
      <c r="B146" s="8" t="s">
        <v>214</v>
      </c>
      <c r="C146" s="16" t="s">
        <v>267</v>
      </c>
      <c r="D146" s="22">
        <v>9.34</v>
      </c>
      <c r="E146" s="11"/>
      <c r="F146" s="4">
        <f t="shared" ref="F146" si="39">TRUNC(D146*E146,0)</f>
        <v>0</v>
      </c>
      <c r="G146" s="11"/>
      <c r="H146" s="4">
        <f t="shared" ref="H146" si="40">TRUNC(D146*G146,0)</f>
        <v>0</v>
      </c>
      <c r="I146" s="11"/>
      <c r="J146" s="4">
        <f t="shared" ref="J146" si="41">TRUNC(D146*I146,0)</f>
        <v>0</v>
      </c>
      <c r="K146" s="11">
        <f t="shared" ref="K146" si="42">TRUNC(E146+G146+I146,0)</f>
        <v>0</v>
      </c>
      <c r="L146" s="4">
        <f t="shared" ref="L146" si="43">TRUNC(F146+H146+J146,0)</f>
        <v>0</v>
      </c>
      <c r="M146" s="8"/>
      <c r="N146" s="5"/>
      <c r="O146" s="19"/>
      <c r="P146" s="19"/>
      <c r="Q146" s="19"/>
      <c r="R146" s="14"/>
      <c r="S146" s="14"/>
      <c r="T146" s="19"/>
      <c r="U146" s="19"/>
      <c r="V146" s="19"/>
      <c r="W146" s="19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9"/>
      <c r="AV146" s="14"/>
      <c r="AW146" s="26"/>
      <c r="AX146" s="6" t="s">
        <v>214</v>
      </c>
      <c r="AY146" s="20" t="str">
        <f>HYPERLINK("#일위대가목록!A36", "▶바로가기")</f>
        <v>▶바로가기</v>
      </c>
      <c r="BA146" s="27">
        <f t="shared" ref="BA146" si="44">D146*E146</f>
        <v>0</v>
      </c>
      <c r="BB146" s="27">
        <f t="shared" ref="BB146" si="45">D146*G146</f>
        <v>0</v>
      </c>
      <c r="BC146" s="27">
        <f t="shared" ref="BC146" si="46">D146*I146</f>
        <v>0</v>
      </c>
    </row>
    <row r="147" spans="1:55" ht="28.5" customHeight="1" x14ac:dyDescent="0.3">
      <c r="A147" s="17" t="s">
        <v>41</v>
      </c>
      <c r="B147" s="8"/>
      <c r="C147" s="16"/>
      <c r="D147" s="22"/>
      <c r="E147" s="11"/>
      <c r="F147" s="4"/>
      <c r="G147" s="11"/>
      <c r="H147" s="4"/>
      <c r="I147" s="11"/>
      <c r="J147" s="4"/>
      <c r="K147" s="11"/>
      <c r="L147" s="4"/>
      <c r="M147" s="8"/>
      <c r="N147" s="5"/>
      <c r="O147" s="19"/>
      <c r="P147" s="19"/>
      <c r="Q147" s="19"/>
      <c r="R147" s="14"/>
      <c r="S147" s="14"/>
      <c r="T147" s="19"/>
      <c r="U147" s="19"/>
      <c r="V147" s="19"/>
      <c r="W147" s="19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9"/>
      <c r="AV147" s="14"/>
      <c r="AW147" s="26"/>
      <c r="AX147" s="6"/>
      <c r="AY147" s="20"/>
      <c r="BA147" s="27">
        <f t="shared" si="31"/>
        <v>0</v>
      </c>
      <c r="BB147" s="27">
        <f t="shared" si="32"/>
        <v>0</v>
      </c>
      <c r="BC147" s="27">
        <f t="shared" si="33"/>
        <v>0</v>
      </c>
    </row>
    <row r="148" spans="1:55" ht="28.5" customHeight="1" x14ac:dyDescent="0.3">
      <c r="A148" s="17" t="s">
        <v>350</v>
      </c>
      <c r="B148" s="8" t="s">
        <v>199</v>
      </c>
      <c r="C148" s="16" t="s">
        <v>267</v>
      </c>
      <c r="D148" s="22">
        <v>20.49</v>
      </c>
      <c r="E148" s="11"/>
      <c r="F148" s="4">
        <f t="shared" si="34"/>
        <v>0</v>
      </c>
      <c r="G148" s="11"/>
      <c r="H148" s="4">
        <f t="shared" si="35"/>
        <v>0</v>
      </c>
      <c r="I148" s="11"/>
      <c r="J148" s="4">
        <f t="shared" si="36"/>
        <v>0</v>
      </c>
      <c r="K148" s="11">
        <f t="shared" si="37"/>
        <v>0</v>
      </c>
      <c r="L148" s="4">
        <f t="shared" si="38"/>
        <v>0</v>
      </c>
      <c r="M148" s="8"/>
      <c r="N148" s="5"/>
      <c r="O148" s="19"/>
      <c r="P148" s="19"/>
      <c r="Q148" s="19"/>
      <c r="R148" s="14"/>
      <c r="S148" s="14"/>
      <c r="T148" s="19"/>
      <c r="U148" s="19"/>
      <c r="V148" s="19"/>
      <c r="W148" s="19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9"/>
      <c r="AV148" s="14"/>
      <c r="AW148" s="26"/>
      <c r="AX148" s="6" t="s">
        <v>214</v>
      </c>
      <c r="AY148" s="20" t="str">
        <f>HYPERLINK("#일위대가목록!A28", "▶바로가기")</f>
        <v>▶바로가기</v>
      </c>
      <c r="BA148" s="27">
        <f t="shared" si="31"/>
        <v>0</v>
      </c>
      <c r="BB148" s="27">
        <f t="shared" si="32"/>
        <v>0</v>
      </c>
      <c r="BC148" s="27">
        <f t="shared" si="33"/>
        <v>0</v>
      </c>
    </row>
    <row r="149" spans="1:55" ht="28.5" customHeight="1" x14ac:dyDescent="0.3">
      <c r="A149" s="17" t="s">
        <v>311</v>
      </c>
      <c r="B149" s="8" t="s">
        <v>6</v>
      </c>
      <c r="C149" s="16" t="s">
        <v>267</v>
      </c>
      <c r="D149" s="22">
        <v>8.42</v>
      </c>
      <c r="E149" s="11"/>
      <c r="F149" s="4">
        <f t="shared" si="34"/>
        <v>0</v>
      </c>
      <c r="G149" s="11"/>
      <c r="H149" s="4">
        <f t="shared" si="35"/>
        <v>0</v>
      </c>
      <c r="I149" s="11"/>
      <c r="J149" s="4">
        <f t="shared" si="36"/>
        <v>0</v>
      </c>
      <c r="K149" s="11">
        <f t="shared" si="37"/>
        <v>0</v>
      </c>
      <c r="L149" s="4">
        <f t="shared" si="38"/>
        <v>0</v>
      </c>
      <c r="M149" s="8"/>
      <c r="N149" s="5"/>
      <c r="O149" s="19"/>
      <c r="P149" s="19"/>
      <c r="Q149" s="19"/>
      <c r="R149" s="14"/>
      <c r="S149" s="14"/>
      <c r="T149" s="19"/>
      <c r="U149" s="19"/>
      <c r="V149" s="19"/>
      <c r="W149" s="19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9"/>
      <c r="AV149" s="14"/>
      <c r="AW149" s="26"/>
      <c r="AX149" s="6" t="s">
        <v>214</v>
      </c>
      <c r="AY149" s="20" t="str">
        <f>HYPERLINK("#일위대가목록!A32", "▶바로가기")</f>
        <v>▶바로가기</v>
      </c>
      <c r="BA149" s="27">
        <f t="shared" si="31"/>
        <v>0</v>
      </c>
      <c r="BB149" s="27">
        <f t="shared" si="32"/>
        <v>0</v>
      </c>
      <c r="BC149" s="27">
        <f t="shared" si="33"/>
        <v>0</v>
      </c>
    </row>
    <row r="150" spans="1:55" ht="28.5" customHeight="1" x14ac:dyDescent="0.3">
      <c r="A150" s="17" t="s">
        <v>283</v>
      </c>
      <c r="B150" s="8" t="s">
        <v>95</v>
      </c>
      <c r="C150" s="16" t="s">
        <v>267</v>
      </c>
      <c r="D150" s="22">
        <v>8.42</v>
      </c>
      <c r="E150" s="11"/>
      <c r="F150" s="4">
        <f t="shared" si="34"/>
        <v>0</v>
      </c>
      <c r="G150" s="11"/>
      <c r="H150" s="4">
        <f t="shared" si="35"/>
        <v>0</v>
      </c>
      <c r="I150" s="11"/>
      <c r="J150" s="4">
        <f t="shared" si="36"/>
        <v>0</v>
      </c>
      <c r="K150" s="11">
        <f t="shared" si="37"/>
        <v>0</v>
      </c>
      <c r="L150" s="4">
        <f t="shared" si="38"/>
        <v>0</v>
      </c>
      <c r="M150" s="8"/>
      <c r="N150" s="5"/>
      <c r="O150" s="19"/>
      <c r="P150" s="19"/>
      <c r="Q150" s="19"/>
      <c r="R150" s="14"/>
      <c r="S150" s="14"/>
      <c r="T150" s="19"/>
      <c r="U150" s="19"/>
      <c r="V150" s="19"/>
      <c r="W150" s="19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9"/>
      <c r="AV150" s="14"/>
      <c r="AW150" s="26"/>
      <c r="AX150" s="6" t="s">
        <v>214</v>
      </c>
      <c r="AY150" s="20" t="str">
        <f>HYPERLINK("#일위대가목록!A19", "▶바로가기")</f>
        <v>▶바로가기</v>
      </c>
      <c r="BA150" s="27">
        <f t="shared" si="31"/>
        <v>0</v>
      </c>
      <c r="BB150" s="27">
        <f t="shared" si="32"/>
        <v>0</v>
      </c>
      <c r="BC150" s="27">
        <f t="shared" si="33"/>
        <v>0</v>
      </c>
    </row>
    <row r="151" spans="1:55" ht="28.5" customHeight="1" x14ac:dyDescent="0.3">
      <c r="A151" s="17" t="s">
        <v>311</v>
      </c>
      <c r="B151" s="8" t="s">
        <v>57</v>
      </c>
      <c r="C151" s="16" t="s">
        <v>267</v>
      </c>
      <c r="D151" s="22">
        <v>12.08</v>
      </c>
      <c r="E151" s="11"/>
      <c r="F151" s="4">
        <f t="shared" si="34"/>
        <v>0</v>
      </c>
      <c r="G151" s="11"/>
      <c r="H151" s="4">
        <f t="shared" si="35"/>
        <v>0</v>
      </c>
      <c r="I151" s="11"/>
      <c r="J151" s="4">
        <f t="shared" si="36"/>
        <v>0</v>
      </c>
      <c r="K151" s="11">
        <f t="shared" si="37"/>
        <v>0</v>
      </c>
      <c r="L151" s="4">
        <f t="shared" si="38"/>
        <v>0</v>
      </c>
      <c r="M151" s="8"/>
      <c r="N151" s="5"/>
      <c r="O151" s="19"/>
      <c r="P151" s="19"/>
      <c r="Q151" s="19"/>
      <c r="R151" s="14"/>
      <c r="S151" s="14"/>
      <c r="T151" s="19"/>
      <c r="U151" s="19"/>
      <c r="V151" s="19"/>
      <c r="W151" s="19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9"/>
      <c r="AV151" s="14"/>
      <c r="AW151" s="26"/>
      <c r="AX151" s="6" t="s">
        <v>214</v>
      </c>
      <c r="AY151" s="20" t="str">
        <f>HYPERLINK("#일위대가목록!A29", "▶바로가기")</f>
        <v>▶바로가기</v>
      </c>
      <c r="BA151" s="27">
        <f t="shared" si="31"/>
        <v>0</v>
      </c>
      <c r="BB151" s="27">
        <f t="shared" si="32"/>
        <v>0</v>
      </c>
      <c r="BC151" s="27">
        <f t="shared" si="33"/>
        <v>0</v>
      </c>
    </row>
    <row r="152" spans="1:55" ht="28.5" customHeight="1" x14ac:dyDescent="0.3">
      <c r="A152" s="17" t="s">
        <v>335</v>
      </c>
      <c r="B152" s="8" t="s">
        <v>110</v>
      </c>
      <c r="C152" s="16" t="s">
        <v>267</v>
      </c>
      <c r="D152" s="22">
        <v>12.08</v>
      </c>
      <c r="E152" s="11"/>
      <c r="F152" s="4">
        <f t="shared" si="34"/>
        <v>0</v>
      </c>
      <c r="G152" s="11"/>
      <c r="H152" s="4">
        <f t="shared" si="35"/>
        <v>0</v>
      </c>
      <c r="I152" s="11"/>
      <c r="J152" s="4">
        <f t="shared" si="36"/>
        <v>0</v>
      </c>
      <c r="K152" s="11">
        <f t="shared" si="37"/>
        <v>0</v>
      </c>
      <c r="L152" s="4">
        <f t="shared" si="38"/>
        <v>0</v>
      </c>
      <c r="M152" s="8"/>
      <c r="N152" s="5"/>
      <c r="O152" s="19"/>
      <c r="P152" s="19"/>
      <c r="Q152" s="19"/>
      <c r="R152" s="14"/>
      <c r="S152" s="14"/>
      <c r="T152" s="19"/>
      <c r="U152" s="19"/>
      <c r="V152" s="19"/>
      <c r="W152" s="19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9"/>
      <c r="AV152" s="14"/>
      <c r="AW152" s="26"/>
      <c r="AX152" s="6" t="s">
        <v>214</v>
      </c>
      <c r="AY152" s="20" t="str">
        <f>HYPERLINK("#일위대가목록!A18", "▶바로가기")</f>
        <v>▶바로가기</v>
      </c>
      <c r="BA152" s="27">
        <f t="shared" si="31"/>
        <v>0</v>
      </c>
      <c r="BB152" s="27">
        <f t="shared" si="32"/>
        <v>0</v>
      </c>
      <c r="BC152" s="27">
        <f t="shared" si="33"/>
        <v>0</v>
      </c>
    </row>
    <row r="153" spans="1:55" ht="28.5" customHeight="1" x14ac:dyDescent="0.3">
      <c r="A153" s="17" t="s">
        <v>300</v>
      </c>
      <c r="B153" s="8" t="s">
        <v>337</v>
      </c>
      <c r="C153" s="16" t="s">
        <v>267</v>
      </c>
      <c r="D153" s="22">
        <v>12.08</v>
      </c>
      <c r="E153" s="11"/>
      <c r="F153" s="4">
        <f t="shared" si="34"/>
        <v>0</v>
      </c>
      <c r="G153" s="11"/>
      <c r="H153" s="4">
        <f t="shared" si="35"/>
        <v>0</v>
      </c>
      <c r="I153" s="11"/>
      <c r="J153" s="4">
        <f t="shared" si="36"/>
        <v>0</v>
      </c>
      <c r="K153" s="11">
        <f t="shared" si="37"/>
        <v>0</v>
      </c>
      <c r="L153" s="4">
        <f t="shared" si="38"/>
        <v>0</v>
      </c>
      <c r="M153" s="8"/>
      <c r="N153" s="5"/>
      <c r="O153" s="19"/>
      <c r="P153" s="19"/>
      <c r="Q153" s="19"/>
      <c r="R153" s="14"/>
      <c r="S153" s="14"/>
      <c r="T153" s="19"/>
      <c r="U153" s="19"/>
      <c r="V153" s="19"/>
      <c r="W153" s="19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9"/>
      <c r="AV153" s="14"/>
      <c r="AW153" s="26"/>
      <c r="AX153" s="6" t="s">
        <v>214</v>
      </c>
      <c r="AY153" s="20" t="str">
        <f>HYPERLINK("#단가대비표!B72", "▶바로가기")</f>
        <v>▶바로가기</v>
      </c>
      <c r="BA153" s="27">
        <f t="shared" si="31"/>
        <v>0</v>
      </c>
      <c r="BB153" s="27">
        <f t="shared" si="32"/>
        <v>0</v>
      </c>
      <c r="BC153" s="27">
        <f t="shared" si="33"/>
        <v>0</v>
      </c>
    </row>
    <row r="154" spans="1:55" ht="28.5" customHeight="1" x14ac:dyDescent="0.3">
      <c r="A154" s="17" t="s">
        <v>146</v>
      </c>
      <c r="B154" s="8" t="s">
        <v>35</v>
      </c>
      <c r="C154" s="16" t="s">
        <v>320</v>
      </c>
      <c r="D154" s="22">
        <v>5.75</v>
      </c>
      <c r="E154" s="11"/>
      <c r="F154" s="4">
        <f t="shared" si="34"/>
        <v>0</v>
      </c>
      <c r="G154" s="11"/>
      <c r="H154" s="4">
        <f t="shared" si="35"/>
        <v>0</v>
      </c>
      <c r="I154" s="11"/>
      <c r="J154" s="4">
        <f t="shared" si="36"/>
        <v>0</v>
      </c>
      <c r="K154" s="11">
        <f t="shared" si="37"/>
        <v>0</v>
      </c>
      <c r="L154" s="4">
        <f t="shared" si="38"/>
        <v>0</v>
      </c>
      <c r="M154" s="8"/>
      <c r="N154" s="5"/>
      <c r="O154" s="19"/>
      <c r="P154" s="19"/>
      <c r="Q154" s="19"/>
      <c r="R154" s="14"/>
      <c r="S154" s="14"/>
      <c r="T154" s="19"/>
      <c r="U154" s="19"/>
      <c r="V154" s="19"/>
      <c r="W154" s="19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9"/>
      <c r="AV154" s="14"/>
      <c r="AW154" s="26"/>
      <c r="AX154" s="6" t="s">
        <v>214</v>
      </c>
      <c r="AY154" s="20" t="str">
        <f>HYPERLINK("#일위대가목록!A37", "▶바로가기")</f>
        <v>▶바로가기</v>
      </c>
      <c r="BA154" s="27">
        <f t="shared" si="31"/>
        <v>0</v>
      </c>
      <c r="BB154" s="27">
        <f t="shared" si="32"/>
        <v>0</v>
      </c>
      <c r="BC154" s="27">
        <f t="shared" si="33"/>
        <v>0</v>
      </c>
    </row>
    <row r="155" spans="1:55" ht="28.5" customHeight="1" x14ac:dyDescent="0.3">
      <c r="A155" s="17" t="s">
        <v>82</v>
      </c>
      <c r="B155" s="8" t="s">
        <v>294</v>
      </c>
      <c r="C155" s="16" t="s">
        <v>320</v>
      </c>
      <c r="D155" s="22">
        <v>5.75</v>
      </c>
      <c r="E155" s="11"/>
      <c r="F155" s="4">
        <f t="shared" si="34"/>
        <v>0</v>
      </c>
      <c r="G155" s="11"/>
      <c r="H155" s="4">
        <f t="shared" si="35"/>
        <v>0</v>
      </c>
      <c r="I155" s="11"/>
      <c r="J155" s="4">
        <f t="shared" si="36"/>
        <v>0</v>
      </c>
      <c r="K155" s="11">
        <f t="shared" si="37"/>
        <v>0</v>
      </c>
      <c r="L155" s="4">
        <f t="shared" si="38"/>
        <v>0</v>
      </c>
      <c r="M155" s="8"/>
      <c r="N155" s="2"/>
      <c r="O155" s="18"/>
      <c r="P155" s="18"/>
      <c r="Q155" s="19"/>
      <c r="R155" s="14"/>
      <c r="S155" s="14"/>
      <c r="T155" s="19"/>
      <c r="U155" s="19"/>
      <c r="V155" s="19"/>
      <c r="W155" s="19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9"/>
      <c r="AV155" s="14"/>
      <c r="AW155" s="26"/>
      <c r="AX155" s="6" t="s">
        <v>214</v>
      </c>
      <c r="AY155" s="20" t="str">
        <f>HYPERLINK("#일위대가목록!A31", "▶바로가기")</f>
        <v>▶바로가기</v>
      </c>
      <c r="BA155" s="27">
        <f t="shared" si="31"/>
        <v>0</v>
      </c>
      <c r="BB155" s="27">
        <f t="shared" si="32"/>
        <v>0</v>
      </c>
      <c r="BC155" s="27">
        <f t="shared" si="33"/>
        <v>0</v>
      </c>
    </row>
    <row r="156" spans="1:55" ht="28.5" customHeight="1" x14ac:dyDescent="0.3">
      <c r="A156" s="17" t="s">
        <v>214</v>
      </c>
      <c r="B156" s="17" t="s">
        <v>214</v>
      </c>
      <c r="C156" s="16" t="s">
        <v>214</v>
      </c>
      <c r="D156" s="22"/>
      <c r="E156" s="11"/>
      <c r="F156" s="4">
        <f t="shared" si="34"/>
        <v>0</v>
      </c>
      <c r="G156" s="11"/>
      <c r="H156" s="4">
        <f t="shared" si="35"/>
        <v>0</v>
      </c>
      <c r="I156" s="11"/>
      <c r="J156" s="4">
        <f t="shared" si="36"/>
        <v>0</v>
      </c>
      <c r="K156" s="11">
        <f t="shared" si="37"/>
        <v>0</v>
      </c>
      <c r="L156" s="4">
        <f t="shared" si="38"/>
        <v>0</v>
      </c>
      <c r="M156" s="10"/>
      <c r="N156" s="17"/>
      <c r="O156" s="17"/>
      <c r="P156" s="17"/>
      <c r="AU156" s="19"/>
      <c r="AV156" s="14"/>
      <c r="AW156" s="26"/>
      <c r="BA156" s="27">
        <f t="shared" si="31"/>
        <v>0</v>
      </c>
      <c r="BB156" s="27">
        <f t="shared" si="32"/>
        <v>0</v>
      </c>
      <c r="BC156" s="27">
        <f t="shared" si="33"/>
        <v>0</v>
      </c>
    </row>
    <row r="157" spans="1:55" ht="28.5" customHeight="1" x14ac:dyDescent="0.3">
      <c r="A157" s="17" t="s">
        <v>214</v>
      </c>
      <c r="B157" s="17" t="s">
        <v>214</v>
      </c>
      <c r="C157" s="16" t="s">
        <v>214</v>
      </c>
      <c r="D157" s="22"/>
      <c r="E157" s="11"/>
      <c r="F157" s="4">
        <f t="shared" si="34"/>
        <v>0</v>
      </c>
      <c r="G157" s="11"/>
      <c r="H157" s="4">
        <f t="shared" si="35"/>
        <v>0</v>
      </c>
      <c r="I157" s="11"/>
      <c r="J157" s="4">
        <f t="shared" si="36"/>
        <v>0</v>
      </c>
      <c r="K157" s="11">
        <f t="shared" si="37"/>
        <v>0</v>
      </c>
      <c r="L157" s="4">
        <f t="shared" si="38"/>
        <v>0</v>
      </c>
      <c r="M157" s="10"/>
      <c r="N157" s="17"/>
      <c r="O157" s="17"/>
      <c r="P157" s="17"/>
      <c r="AU157" s="19"/>
      <c r="AV157" s="14"/>
      <c r="AW157" s="26"/>
      <c r="BA157" s="27">
        <f t="shared" si="31"/>
        <v>0</v>
      </c>
      <c r="BB157" s="27">
        <f t="shared" si="32"/>
        <v>0</v>
      </c>
      <c r="BC157" s="27">
        <f t="shared" si="33"/>
        <v>0</v>
      </c>
    </row>
    <row r="158" spans="1:55" ht="28.5" customHeight="1" x14ac:dyDescent="0.3">
      <c r="A158" s="17" t="s">
        <v>214</v>
      </c>
      <c r="B158" s="17" t="s">
        <v>214</v>
      </c>
      <c r="C158" s="16" t="s">
        <v>214</v>
      </c>
      <c r="D158" s="22"/>
      <c r="E158" s="11"/>
      <c r="F158" s="4">
        <f t="shared" si="34"/>
        <v>0</v>
      </c>
      <c r="G158" s="11"/>
      <c r="H158" s="4">
        <f t="shared" si="35"/>
        <v>0</v>
      </c>
      <c r="I158" s="11"/>
      <c r="J158" s="4">
        <f t="shared" si="36"/>
        <v>0</v>
      </c>
      <c r="K158" s="11">
        <f t="shared" si="37"/>
        <v>0</v>
      </c>
      <c r="L158" s="4">
        <f t="shared" si="38"/>
        <v>0</v>
      </c>
      <c r="M158" s="10"/>
      <c r="N158" s="17"/>
      <c r="O158" s="17"/>
      <c r="P158" s="17"/>
      <c r="AU158" s="19"/>
      <c r="AV158" s="14"/>
      <c r="AW158" s="26"/>
      <c r="BA158" s="27">
        <f t="shared" si="31"/>
        <v>0</v>
      </c>
      <c r="BB158" s="27">
        <f t="shared" si="32"/>
        <v>0</v>
      </c>
      <c r="BC158" s="27">
        <f t="shared" si="33"/>
        <v>0</v>
      </c>
    </row>
    <row r="159" spans="1:55" ht="28.5" customHeight="1" x14ac:dyDescent="0.3">
      <c r="A159" s="17" t="s">
        <v>214</v>
      </c>
      <c r="B159" s="17" t="s">
        <v>214</v>
      </c>
      <c r="C159" s="16" t="s">
        <v>214</v>
      </c>
      <c r="D159" s="22"/>
      <c r="E159" s="11"/>
      <c r="F159" s="4">
        <f t="shared" si="34"/>
        <v>0</v>
      </c>
      <c r="G159" s="11"/>
      <c r="H159" s="4">
        <f t="shared" si="35"/>
        <v>0</v>
      </c>
      <c r="I159" s="11"/>
      <c r="J159" s="4">
        <f t="shared" si="36"/>
        <v>0</v>
      </c>
      <c r="K159" s="11">
        <f t="shared" si="37"/>
        <v>0</v>
      </c>
      <c r="L159" s="4">
        <f t="shared" si="38"/>
        <v>0</v>
      </c>
      <c r="M159" s="10"/>
      <c r="N159" s="17"/>
      <c r="O159" s="17"/>
      <c r="P159" s="17"/>
      <c r="AU159" s="19"/>
      <c r="AV159" s="14"/>
      <c r="AW159" s="26"/>
      <c r="BA159" s="27">
        <f t="shared" si="31"/>
        <v>0</v>
      </c>
      <c r="BB159" s="27">
        <f t="shared" si="32"/>
        <v>0</v>
      </c>
      <c r="BC159" s="27">
        <f t="shared" si="33"/>
        <v>0</v>
      </c>
    </row>
    <row r="160" spans="1:55" ht="28.5" customHeight="1" x14ac:dyDescent="0.3">
      <c r="A160" s="17" t="s">
        <v>36</v>
      </c>
      <c r="B160" s="17" t="s">
        <v>214</v>
      </c>
      <c r="C160" s="16" t="s">
        <v>214</v>
      </c>
      <c r="D160" s="25" t="s">
        <v>214</v>
      </c>
      <c r="E160" s="3"/>
      <c r="F160" s="4">
        <f>SUM(F109:F159)</f>
        <v>0</v>
      </c>
      <c r="G160" s="4"/>
      <c r="H160" s="4">
        <f>SUM(H109:H159)</f>
        <v>0</v>
      </c>
      <c r="I160" s="4"/>
      <c r="J160" s="4">
        <f>SUM(J109:J159)</f>
        <v>0</v>
      </c>
      <c r="K160" s="9" t="s">
        <v>214</v>
      </c>
      <c r="L160" s="4">
        <f>F160+H160+J160</f>
        <v>0</v>
      </c>
      <c r="M160" s="17"/>
      <c r="AW160" s="16"/>
      <c r="BA160" s="27"/>
      <c r="BB160" s="27"/>
      <c r="BC160" s="27"/>
    </row>
    <row r="161" spans="1:55" ht="28.5" customHeight="1" x14ac:dyDescent="0.3">
      <c r="A161" s="1" t="s">
        <v>59</v>
      </c>
      <c r="B161" s="17"/>
      <c r="C161" s="16" t="s">
        <v>34</v>
      </c>
      <c r="D161" s="25">
        <v>1</v>
      </c>
      <c r="E161" s="17"/>
      <c r="F161" s="17" t="s">
        <v>214</v>
      </c>
      <c r="G161" s="17"/>
      <c r="H161" s="17" t="s">
        <v>214</v>
      </c>
      <c r="I161" s="17"/>
      <c r="J161" s="17" t="s">
        <v>214</v>
      </c>
      <c r="K161" s="17" t="s">
        <v>214</v>
      </c>
      <c r="L161" s="17" t="s">
        <v>214</v>
      </c>
      <c r="M161" s="17"/>
      <c r="N161" s="12"/>
      <c r="Q161" s="19"/>
      <c r="R161" s="14"/>
      <c r="S161" s="14"/>
      <c r="AH161" s="19"/>
      <c r="AW161" s="16"/>
      <c r="BA161" s="27"/>
      <c r="BB161" s="27"/>
      <c r="BC161" s="27"/>
    </row>
    <row r="162" spans="1:55" ht="28.5" customHeight="1" x14ac:dyDescent="0.3">
      <c r="A162" s="17" t="s">
        <v>125</v>
      </c>
      <c r="B162" s="8" t="s">
        <v>141</v>
      </c>
      <c r="C162" s="16" t="s">
        <v>198</v>
      </c>
      <c r="D162" s="22">
        <v>1</v>
      </c>
      <c r="E162" s="11"/>
      <c r="F162" s="4">
        <f t="shared" ref="F162:F185" si="47">TRUNC(D162*E162,0)</f>
        <v>0</v>
      </c>
      <c r="G162" s="11"/>
      <c r="H162" s="4">
        <f t="shared" ref="H162:H185" si="48">TRUNC(D162*G162,0)</f>
        <v>0</v>
      </c>
      <c r="I162" s="11"/>
      <c r="J162" s="4">
        <f t="shared" ref="J162:J185" si="49">TRUNC(D162*I162,0)</f>
        <v>0</v>
      </c>
      <c r="K162" s="11">
        <f t="shared" ref="K162:K185" si="50">TRUNC(E162+G162+I162,0)</f>
        <v>0</v>
      </c>
      <c r="L162" s="4">
        <f t="shared" ref="L162:L185" si="51">TRUNC(F162+H162+J162,0)</f>
        <v>0</v>
      </c>
      <c r="M162" s="8"/>
      <c r="N162" s="5"/>
      <c r="O162" s="19"/>
      <c r="P162" s="19"/>
      <c r="Q162" s="19"/>
      <c r="R162" s="14"/>
      <c r="S162" s="14"/>
      <c r="T162" s="19"/>
      <c r="U162" s="19"/>
      <c r="V162" s="19"/>
      <c r="W162" s="19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9"/>
      <c r="AV162" s="14"/>
      <c r="AW162" s="26"/>
      <c r="AX162" s="6" t="s">
        <v>214</v>
      </c>
      <c r="AY162" s="20" t="str">
        <f>HYPERLINK("#일위대가목록!A38", "▶바로가기")</f>
        <v>▶바로가기</v>
      </c>
      <c r="BA162" s="27">
        <f t="shared" si="31"/>
        <v>0</v>
      </c>
      <c r="BB162" s="27">
        <f t="shared" si="32"/>
        <v>0</v>
      </c>
      <c r="BC162" s="27">
        <f t="shared" si="33"/>
        <v>0</v>
      </c>
    </row>
    <row r="163" spans="1:55" ht="28.5" customHeight="1" x14ac:dyDescent="0.3">
      <c r="A163" s="17" t="s">
        <v>227</v>
      </c>
      <c r="B163" s="8" t="s">
        <v>150</v>
      </c>
      <c r="C163" s="16" t="s">
        <v>198</v>
      </c>
      <c r="D163" s="22">
        <v>1</v>
      </c>
      <c r="E163" s="11"/>
      <c r="F163" s="4">
        <f t="shared" si="47"/>
        <v>0</v>
      </c>
      <c r="G163" s="11"/>
      <c r="H163" s="4">
        <f t="shared" si="48"/>
        <v>0</v>
      </c>
      <c r="I163" s="11"/>
      <c r="J163" s="4">
        <f t="shared" si="49"/>
        <v>0</v>
      </c>
      <c r="K163" s="11">
        <f t="shared" si="50"/>
        <v>0</v>
      </c>
      <c r="L163" s="4">
        <f t="shared" si="51"/>
        <v>0</v>
      </c>
      <c r="M163" s="8"/>
      <c r="N163" s="5"/>
      <c r="O163" s="19"/>
      <c r="P163" s="19"/>
      <c r="Q163" s="19"/>
      <c r="R163" s="14"/>
      <c r="S163" s="14"/>
      <c r="T163" s="19"/>
      <c r="U163" s="19"/>
      <c r="V163" s="19"/>
      <c r="W163" s="19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9"/>
      <c r="AV163" s="14"/>
      <c r="AW163" s="26"/>
      <c r="AX163" s="6" t="s">
        <v>214</v>
      </c>
      <c r="AY163" s="20" t="str">
        <f>HYPERLINK("#일위대가목록!A39", "▶바로가기")</f>
        <v>▶바로가기</v>
      </c>
      <c r="BA163" s="27">
        <f t="shared" si="31"/>
        <v>0</v>
      </c>
      <c r="BB163" s="27">
        <f t="shared" si="32"/>
        <v>0</v>
      </c>
      <c r="BC163" s="27">
        <f t="shared" si="33"/>
        <v>0</v>
      </c>
    </row>
    <row r="164" spans="1:55" ht="28.5" customHeight="1" x14ac:dyDescent="0.3">
      <c r="A164" s="17" t="s">
        <v>102</v>
      </c>
      <c r="B164" s="8" t="s">
        <v>347</v>
      </c>
      <c r="C164" s="16" t="s">
        <v>198</v>
      </c>
      <c r="D164" s="22">
        <v>1</v>
      </c>
      <c r="E164" s="11"/>
      <c r="F164" s="4">
        <f t="shared" si="47"/>
        <v>0</v>
      </c>
      <c r="G164" s="11"/>
      <c r="H164" s="4">
        <f t="shared" si="48"/>
        <v>0</v>
      </c>
      <c r="I164" s="11"/>
      <c r="J164" s="4">
        <f t="shared" si="49"/>
        <v>0</v>
      </c>
      <c r="K164" s="11">
        <f t="shared" si="50"/>
        <v>0</v>
      </c>
      <c r="L164" s="4">
        <f t="shared" si="51"/>
        <v>0</v>
      </c>
      <c r="M164" s="8"/>
      <c r="N164" s="5"/>
      <c r="O164" s="19"/>
      <c r="P164" s="19"/>
      <c r="Q164" s="19"/>
      <c r="R164" s="14"/>
      <c r="S164" s="14"/>
      <c r="T164" s="19"/>
      <c r="U164" s="19"/>
      <c r="V164" s="19"/>
      <c r="W164" s="19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9"/>
      <c r="AV164" s="14"/>
      <c r="AW164" s="26"/>
      <c r="AX164" s="6" t="s">
        <v>214</v>
      </c>
      <c r="AY164" s="20" t="str">
        <f>HYPERLINK("#일위대가목록!A40", "▶바로가기")</f>
        <v>▶바로가기</v>
      </c>
      <c r="BA164" s="27">
        <f t="shared" si="31"/>
        <v>0</v>
      </c>
      <c r="BB164" s="27">
        <f t="shared" si="32"/>
        <v>0</v>
      </c>
      <c r="BC164" s="27">
        <f t="shared" si="33"/>
        <v>0</v>
      </c>
    </row>
    <row r="165" spans="1:55" ht="28.5" customHeight="1" x14ac:dyDescent="0.3">
      <c r="A165" s="17" t="s">
        <v>346</v>
      </c>
      <c r="B165" s="8" t="s">
        <v>356</v>
      </c>
      <c r="C165" s="16" t="s">
        <v>198</v>
      </c>
      <c r="D165" s="22">
        <v>2</v>
      </c>
      <c r="E165" s="11"/>
      <c r="F165" s="4">
        <f t="shared" si="47"/>
        <v>0</v>
      </c>
      <c r="G165" s="11"/>
      <c r="H165" s="4">
        <f t="shared" si="48"/>
        <v>0</v>
      </c>
      <c r="I165" s="11"/>
      <c r="J165" s="4">
        <f t="shared" si="49"/>
        <v>0</v>
      </c>
      <c r="K165" s="11">
        <f t="shared" si="50"/>
        <v>0</v>
      </c>
      <c r="L165" s="4">
        <f t="shared" si="51"/>
        <v>0</v>
      </c>
      <c r="M165" s="8"/>
      <c r="N165" s="5"/>
      <c r="O165" s="19"/>
      <c r="P165" s="19"/>
      <c r="Q165" s="19"/>
      <c r="R165" s="14"/>
      <c r="S165" s="14"/>
      <c r="T165" s="19"/>
      <c r="U165" s="19"/>
      <c r="V165" s="19"/>
      <c r="W165" s="19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9"/>
      <c r="AV165" s="14"/>
      <c r="AW165" s="26"/>
      <c r="AX165" s="6" t="s">
        <v>214</v>
      </c>
      <c r="AY165" s="20" t="str">
        <f>HYPERLINK("#일위대가목록!A41", "▶바로가기")</f>
        <v>▶바로가기</v>
      </c>
      <c r="BA165" s="27">
        <f t="shared" si="31"/>
        <v>0</v>
      </c>
      <c r="BB165" s="27">
        <f t="shared" si="32"/>
        <v>0</v>
      </c>
      <c r="BC165" s="27">
        <f t="shared" si="33"/>
        <v>0</v>
      </c>
    </row>
    <row r="166" spans="1:55" ht="28.5" customHeight="1" x14ac:dyDescent="0.3">
      <c r="A166" s="17" t="s">
        <v>325</v>
      </c>
      <c r="B166" s="8" t="s">
        <v>256</v>
      </c>
      <c r="C166" s="16" t="s">
        <v>198</v>
      </c>
      <c r="D166" s="22">
        <v>1</v>
      </c>
      <c r="E166" s="11"/>
      <c r="F166" s="4">
        <f t="shared" si="47"/>
        <v>0</v>
      </c>
      <c r="G166" s="11"/>
      <c r="H166" s="4">
        <f t="shared" si="48"/>
        <v>0</v>
      </c>
      <c r="I166" s="11"/>
      <c r="J166" s="4">
        <f t="shared" si="49"/>
        <v>0</v>
      </c>
      <c r="K166" s="11">
        <f t="shared" si="50"/>
        <v>0</v>
      </c>
      <c r="L166" s="4">
        <f t="shared" si="51"/>
        <v>0</v>
      </c>
      <c r="M166" s="8"/>
      <c r="N166" s="2"/>
      <c r="O166" s="18"/>
      <c r="P166" s="18"/>
      <c r="Q166" s="19"/>
      <c r="R166" s="14"/>
      <c r="S166" s="14"/>
      <c r="T166" s="19"/>
      <c r="U166" s="19"/>
      <c r="V166" s="19"/>
      <c r="W166" s="19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9"/>
      <c r="AV166" s="14"/>
      <c r="AW166" s="26"/>
      <c r="AX166" s="6" t="s">
        <v>214</v>
      </c>
      <c r="AY166" s="20" t="str">
        <f>HYPERLINK("#일위대가목록!A42", "▶바로가기")</f>
        <v>▶바로가기</v>
      </c>
      <c r="BA166" s="27">
        <f t="shared" si="31"/>
        <v>0</v>
      </c>
      <c r="BB166" s="27">
        <f t="shared" si="32"/>
        <v>0</v>
      </c>
      <c r="BC166" s="27">
        <f t="shared" si="33"/>
        <v>0</v>
      </c>
    </row>
    <row r="167" spans="1:55" ht="28.5" customHeight="1" x14ac:dyDescent="0.3">
      <c r="A167" s="17" t="s">
        <v>214</v>
      </c>
      <c r="B167" s="17" t="s">
        <v>214</v>
      </c>
      <c r="C167" s="16" t="s">
        <v>214</v>
      </c>
      <c r="D167" s="22"/>
      <c r="E167" s="11"/>
      <c r="F167" s="4">
        <f t="shared" si="47"/>
        <v>0</v>
      </c>
      <c r="G167" s="11"/>
      <c r="H167" s="4">
        <f t="shared" si="48"/>
        <v>0</v>
      </c>
      <c r="I167" s="11"/>
      <c r="J167" s="4">
        <f t="shared" si="49"/>
        <v>0</v>
      </c>
      <c r="K167" s="11">
        <f t="shared" si="50"/>
        <v>0</v>
      </c>
      <c r="L167" s="4">
        <f t="shared" si="51"/>
        <v>0</v>
      </c>
      <c r="M167" s="10"/>
      <c r="N167" s="17"/>
      <c r="O167" s="17"/>
      <c r="P167" s="17"/>
      <c r="AU167" s="19"/>
      <c r="AV167" s="14"/>
      <c r="AW167" s="26"/>
      <c r="BA167" s="27">
        <f t="shared" si="31"/>
        <v>0</v>
      </c>
      <c r="BB167" s="27">
        <f t="shared" si="32"/>
        <v>0</v>
      </c>
      <c r="BC167" s="27">
        <f t="shared" si="33"/>
        <v>0</v>
      </c>
    </row>
    <row r="168" spans="1:55" ht="28.5" customHeight="1" x14ac:dyDescent="0.3">
      <c r="A168" s="17" t="s">
        <v>214</v>
      </c>
      <c r="B168" s="17" t="s">
        <v>214</v>
      </c>
      <c r="C168" s="16" t="s">
        <v>214</v>
      </c>
      <c r="D168" s="22"/>
      <c r="E168" s="11"/>
      <c r="F168" s="4">
        <f t="shared" si="47"/>
        <v>0</v>
      </c>
      <c r="G168" s="11"/>
      <c r="H168" s="4">
        <f t="shared" si="48"/>
        <v>0</v>
      </c>
      <c r="I168" s="11"/>
      <c r="J168" s="4">
        <f t="shared" si="49"/>
        <v>0</v>
      </c>
      <c r="K168" s="11">
        <f t="shared" si="50"/>
        <v>0</v>
      </c>
      <c r="L168" s="4">
        <f t="shared" si="51"/>
        <v>0</v>
      </c>
      <c r="M168" s="10"/>
      <c r="N168" s="17"/>
      <c r="O168" s="17"/>
      <c r="P168" s="17"/>
      <c r="AU168" s="19"/>
      <c r="AV168" s="14"/>
      <c r="AW168" s="26"/>
      <c r="BA168" s="27">
        <f t="shared" si="31"/>
        <v>0</v>
      </c>
      <c r="BB168" s="27">
        <f t="shared" si="32"/>
        <v>0</v>
      </c>
      <c r="BC168" s="27">
        <f t="shared" si="33"/>
        <v>0</v>
      </c>
    </row>
    <row r="169" spans="1:55" ht="28.5" customHeight="1" x14ac:dyDescent="0.3">
      <c r="A169" s="17" t="s">
        <v>214</v>
      </c>
      <c r="B169" s="17" t="s">
        <v>214</v>
      </c>
      <c r="C169" s="16" t="s">
        <v>214</v>
      </c>
      <c r="D169" s="22"/>
      <c r="E169" s="11"/>
      <c r="F169" s="4">
        <f t="shared" si="47"/>
        <v>0</v>
      </c>
      <c r="G169" s="11"/>
      <c r="H169" s="4">
        <f t="shared" si="48"/>
        <v>0</v>
      </c>
      <c r="I169" s="11"/>
      <c r="J169" s="4">
        <f t="shared" si="49"/>
        <v>0</v>
      </c>
      <c r="K169" s="11">
        <f t="shared" si="50"/>
        <v>0</v>
      </c>
      <c r="L169" s="4">
        <f t="shared" si="51"/>
        <v>0</v>
      </c>
      <c r="M169" s="10"/>
      <c r="N169" s="17"/>
      <c r="O169" s="17"/>
      <c r="P169" s="17"/>
      <c r="AU169" s="19"/>
      <c r="AV169" s="14"/>
      <c r="AW169" s="26"/>
      <c r="BA169" s="27">
        <f t="shared" si="31"/>
        <v>0</v>
      </c>
      <c r="BB169" s="27">
        <f t="shared" si="32"/>
        <v>0</v>
      </c>
      <c r="BC169" s="27">
        <f t="shared" si="33"/>
        <v>0</v>
      </c>
    </row>
    <row r="170" spans="1:55" ht="28.5" customHeight="1" x14ac:dyDescent="0.3">
      <c r="A170" s="17" t="s">
        <v>214</v>
      </c>
      <c r="B170" s="17" t="s">
        <v>214</v>
      </c>
      <c r="C170" s="16" t="s">
        <v>214</v>
      </c>
      <c r="D170" s="22"/>
      <c r="E170" s="11"/>
      <c r="F170" s="4">
        <f t="shared" si="47"/>
        <v>0</v>
      </c>
      <c r="G170" s="11"/>
      <c r="H170" s="4">
        <f t="shared" si="48"/>
        <v>0</v>
      </c>
      <c r="I170" s="11"/>
      <c r="J170" s="4">
        <f t="shared" si="49"/>
        <v>0</v>
      </c>
      <c r="K170" s="11">
        <f t="shared" si="50"/>
        <v>0</v>
      </c>
      <c r="L170" s="4">
        <f t="shared" si="51"/>
        <v>0</v>
      </c>
      <c r="M170" s="10"/>
      <c r="N170" s="17"/>
      <c r="O170" s="17"/>
      <c r="P170" s="17"/>
      <c r="AU170" s="19"/>
      <c r="AV170" s="14"/>
      <c r="AW170" s="26"/>
      <c r="BA170" s="27">
        <f t="shared" si="31"/>
        <v>0</v>
      </c>
      <c r="BB170" s="27">
        <f t="shared" si="32"/>
        <v>0</v>
      </c>
      <c r="BC170" s="27">
        <f t="shared" si="33"/>
        <v>0</v>
      </c>
    </row>
    <row r="171" spans="1:55" ht="28.5" customHeight="1" x14ac:dyDescent="0.3">
      <c r="A171" s="17" t="s">
        <v>214</v>
      </c>
      <c r="B171" s="17" t="s">
        <v>214</v>
      </c>
      <c r="C171" s="16" t="s">
        <v>214</v>
      </c>
      <c r="D171" s="22"/>
      <c r="E171" s="11"/>
      <c r="F171" s="4">
        <f t="shared" si="47"/>
        <v>0</v>
      </c>
      <c r="G171" s="11"/>
      <c r="H171" s="4">
        <f t="shared" si="48"/>
        <v>0</v>
      </c>
      <c r="I171" s="11"/>
      <c r="J171" s="4">
        <f t="shared" si="49"/>
        <v>0</v>
      </c>
      <c r="K171" s="11">
        <f t="shared" si="50"/>
        <v>0</v>
      </c>
      <c r="L171" s="4">
        <f t="shared" si="51"/>
        <v>0</v>
      </c>
      <c r="M171" s="10"/>
      <c r="N171" s="17"/>
      <c r="O171" s="17"/>
      <c r="P171" s="17"/>
      <c r="AU171" s="19"/>
      <c r="AV171" s="14"/>
      <c r="AW171" s="26"/>
      <c r="BA171" s="27">
        <f t="shared" si="31"/>
        <v>0</v>
      </c>
      <c r="BB171" s="27">
        <f t="shared" si="32"/>
        <v>0</v>
      </c>
      <c r="BC171" s="27">
        <f t="shared" si="33"/>
        <v>0</v>
      </c>
    </row>
    <row r="172" spans="1:55" ht="28.5" customHeight="1" x14ac:dyDescent="0.3">
      <c r="A172" s="17" t="s">
        <v>214</v>
      </c>
      <c r="B172" s="17" t="s">
        <v>214</v>
      </c>
      <c r="C172" s="16" t="s">
        <v>214</v>
      </c>
      <c r="D172" s="22"/>
      <c r="E172" s="11"/>
      <c r="F172" s="4">
        <f t="shared" si="47"/>
        <v>0</v>
      </c>
      <c r="G172" s="11"/>
      <c r="H172" s="4">
        <f t="shared" si="48"/>
        <v>0</v>
      </c>
      <c r="I172" s="11"/>
      <c r="J172" s="4">
        <f t="shared" si="49"/>
        <v>0</v>
      </c>
      <c r="K172" s="11">
        <f t="shared" si="50"/>
        <v>0</v>
      </c>
      <c r="L172" s="4">
        <f t="shared" si="51"/>
        <v>0</v>
      </c>
      <c r="M172" s="10"/>
      <c r="N172" s="17"/>
      <c r="O172" s="17"/>
      <c r="P172" s="17"/>
      <c r="AU172" s="19"/>
      <c r="AV172" s="14"/>
      <c r="AW172" s="26"/>
      <c r="BA172" s="27">
        <f t="shared" si="31"/>
        <v>0</v>
      </c>
      <c r="BB172" s="27">
        <f t="shared" si="32"/>
        <v>0</v>
      </c>
      <c r="BC172" s="27">
        <f t="shared" si="33"/>
        <v>0</v>
      </c>
    </row>
    <row r="173" spans="1:55" ht="28.5" customHeight="1" x14ac:dyDescent="0.3">
      <c r="A173" s="17" t="s">
        <v>214</v>
      </c>
      <c r="B173" s="17" t="s">
        <v>214</v>
      </c>
      <c r="C173" s="16" t="s">
        <v>214</v>
      </c>
      <c r="D173" s="22"/>
      <c r="E173" s="11"/>
      <c r="F173" s="4">
        <f t="shared" si="47"/>
        <v>0</v>
      </c>
      <c r="G173" s="11"/>
      <c r="H173" s="4">
        <f t="shared" si="48"/>
        <v>0</v>
      </c>
      <c r="I173" s="11"/>
      <c r="J173" s="4">
        <f t="shared" si="49"/>
        <v>0</v>
      </c>
      <c r="K173" s="11">
        <f t="shared" si="50"/>
        <v>0</v>
      </c>
      <c r="L173" s="4">
        <f t="shared" si="51"/>
        <v>0</v>
      </c>
      <c r="M173" s="10"/>
      <c r="N173" s="17"/>
      <c r="O173" s="17"/>
      <c r="P173" s="17"/>
      <c r="AU173" s="19"/>
      <c r="AV173" s="14"/>
      <c r="AW173" s="26"/>
      <c r="BA173" s="27">
        <f t="shared" si="31"/>
        <v>0</v>
      </c>
      <c r="BB173" s="27">
        <f t="shared" si="32"/>
        <v>0</v>
      </c>
      <c r="BC173" s="27">
        <f t="shared" si="33"/>
        <v>0</v>
      </c>
    </row>
    <row r="174" spans="1:55" ht="28.5" customHeight="1" x14ac:dyDescent="0.3">
      <c r="A174" s="17" t="s">
        <v>214</v>
      </c>
      <c r="B174" s="17" t="s">
        <v>214</v>
      </c>
      <c r="C174" s="16" t="s">
        <v>214</v>
      </c>
      <c r="D174" s="22"/>
      <c r="E174" s="11"/>
      <c r="F174" s="4">
        <f t="shared" si="47"/>
        <v>0</v>
      </c>
      <c r="G174" s="11"/>
      <c r="H174" s="4">
        <f t="shared" si="48"/>
        <v>0</v>
      </c>
      <c r="I174" s="11"/>
      <c r="J174" s="4">
        <f t="shared" si="49"/>
        <v>0</v>
      </c>
      <c r="K174" s="11">
        <f t="shared" si="50"/>
        <v>0</v>
      </c>
      <c r="L174" s="4">
        <f t="shared" si="51"/>
        <v>0</v>
      </c>
      <c r="M174" s="10"/>
      <c r="N174" s="17"/>
      <c r="O174" s="17"/>
      <c r="P174" s="17"/>
      <c r="AU174" s="19"/>
      <c r="AV174" s="14"/>
      <c r="AW174" s="26"/>
      <c r="BA174" s="27">
        <f t="shared" si="31"/>
        <v>0</v>
      </c>
      <c r="BB174" s="27">
        <f t="shared" si="32"/>
        <v>0</v>
      </c>
      <c r="BC174" s="27">
        <f t="shared" si="33"/>
        <v>0</v>
      </c>
    </row>
    <row r="175" spans="1:55" ht="28.5" customHeight="1" x14ac:dyDescent="0.3">
      <c r="A175" s="17" t="s">
        <v>214</v>
      </c>
      <c r="B175" s="17" t="s">
        <v>214</v>
      </c>
      <c r="C175" s="16" t="s">
        <v>214</v>
      </c>
      <c r="D175" s="22"/>
      <c r="E175" s="11"/>
      <c r="F175" s="4">
        <f t="shared" si="47"/>
        <v>0</v>
      </c>
      <c r="G175" s="11"/>
      <c r="H175" s="4">
        <f t="shared" si="48"/>
        <v>0</v>
      </c>
      <c r="I175" s="11"/>
      <c r="J175" s="4">
        <f t="shared" si="49"/>
        <v>0</v>
      </c>
      <c r="K175" s="11">
        <f t="shared" si="50"/>
        <v>0</v>
      </c>
      <c r="L175" s="4">
        <f t="shared" si="51"/>
        <v>0</v>
      </c>
      <c r="M175" s="10"/>
      <c r="N175" s="17"/>
      <c r="O175" s="17"/>
      <c r="P175" s="17"/>
      <c r="AU175" s="19"/>
      <c r="AV175" s="14"/>
      <c r="AW175" s="26"/>
      <c r="BA175" s="27">
        <f t="shared" si="31"/>
        <v>0</v>
      </c>
      <c r="BB175" s="27">
        <f t="shared" si="32"/>
        <v>0</v>
      </c>
      <c r="BC175" s="27">
        <f t="shared" si="33"/>
        <v>0</v>
      </c>
    </row>
    <row r="176" spans="1:55" ht="28.5" customHeight="1" x14ac:dyDescent="0.3">
      <c r="A176" s="17" t="s">
        <v>214</v>
      </c>
      <c r="B176" s="17" t="s">
        <v>214</v>
      </c>
      <c r="C176" s="16" t="s">
        <v>214</v>
      </c>
      <c r="D176" s="22"/>
      <c r="E176" s="11"/>
      <c r="F176" s="4">
        <f t="shared" si="47"/>
        <v>0</v>
      </c>
      <c r="G176" s="11"/>
      <c r="H176" s="4">
        <f t="shared" si="48"/>
        <v>0</v>
      </c>
      <c r="I176" s="11"/>
      <c r="J176" s="4">
        <f t="shared" si="49"/>
        <v>0</v>
      </c>
      <c r="K176" s="11">
        <f t="shared" si="50"/>
        <v>0</v>
      </c>
      <c r="L176" s="4">
        <f t="shared" si="51"/>
        <v>0</v>
      </c>
      <c r="M176" s="10"/>
      <c r="N176" s="17"/>
      <c r="O176" s="17"/>
      <c r="P176" s="17"/>
      <c r="AU176" s="19"/>
      <c r="AV176" s="14"/>
      <c r="AW176" s="26"/>
      <c r="BA176" s="27">
        <f t="shared" si="31"/>
        <v>0</v>
      </c>
      <c r="BB176" s="27">
        <f t="shared" si="32"/>
        <v>0</v>
      </c>
      <c r="BC176" s="27">
        <f t="shared" si="33"/>
        <v>0</v>
      </c>
    </row>
    <row r="177" spans="1:55" ht="28.5" customHeight="1" x14ac:dyDescent="0.3">
      <c r="A177" s="17" t="s">
        <v>214</v>
      </c>
      <c r="B177" s="17" t="s">
        <v>214</v>
      </c>
      <c r="C177" s="16" t="s">
        <v>214</v>
      </c>
      <c r="D177" s="22"/>
      <c r="E177" s="11"/>
      <c r="F177" s="4">
        <f t="shared" si="47"/>
        <v>0</v>
      </c>
      <c r="G177" s="11"/>
      <c r="H177" s="4">
        <f t="shared" si="48"/>
        <v>0</v>
      </c>
      <c r="I177" s="11"/>
      <c r="J177" s="4">
        <f t="shared" si="49"/>
        <v>0</v>
      </c>
      <c r="K177" s="11">
        <f t="shared" si="50"/>
        <v>0</v>
      </c>
      <c r="L177" s="4">
        <f t="shared" si="51"/>
        <v>0</v>
      </c>
      <c r="M177" s="10"/>
      <c r="N177" s="17"/>
      <c r="O177" s="17"/>
      <c r="P177" s="17"/>
      <c r="AU177" s="19"/>
      <c r="AV177" s="14"/>
      <c r="AW177" s="26"/>
      <c r="BA177" s="27">
        <f t="shared" si="31"/>
        <v>0</v>
      </c>
      <c r="BB177" s="27">
        <f t="shared" si="32"/>
        <v>0</v>
      </c>
      <c r="BC177" s="27">
        <f t="shared" si="33"/>
        <v>0</v>
      </c>
    </row>
    <row r="178" spans="1:55" ht="28.5" customHeight="1" x14ac:dyDescent="0.3">
      <c r="A178" s="17" t="s">
        <v>214</v>
      </c>
      <c r="B178" s="17" t="s">
        <v>214</v>
      </c>
      <c r="C178" s="16" t="s">
        <v>214</v>
      </c>
      <c r="D178" s="22"/>
      <c r="E178" s="11"/>
      <c r="F178" s="4">
        <f t="shared" si="47"/>
        <v>0</v>
      </c>
      <c r="G178" s="11"/>
      <c r="H178" s="4">
        <f t="shared" si="48"/>
        <v>0</v>
      </c>
      <c r="I178" s="11"/>
      <c r="J178" s="4">
        <f t="shared" si="49"/>
        <v>0</v>
      </c>
      <c r="K178" s="11">
        <f t="shared" si="50"/>
        <v>0</v>
      </c>
      <c r="L178" s="4">
        <f t="shared" si="51"/>
        <v>0</v>
      </c>
      <c r="M178" s="10"/>
      <c r="N178" s="17"/>
      <c r="O178" s="17"/>
      <c r="P178" s="17"/>
      <c r="AU178" s="19"/>
      <c r="AV178" s="14"/>
      <c r="AW178" s="26"/>
      <c r="BA178" s="27">
        <f t="shared" si="31"/>
        <v>0</v>
      </c>
      <c r="BB178" s="27">
        <f t="shared" si="32"/>
        <v>0</v>
      </c>
      <c r="BC178" s="27">
        <f t="shared" si="33"/>
        <v>0</v>
      </c>
    </row>
    <row r="179" spans="1:55" ht="28.5" customHeight="1" x14ac:dyDescent="0.3">
      <c r="A179" s="17" t="s">
        <v>214</v>
      </c>
      <c r="B179" s="17" t="s">
        <v>214</v>
      </c>
      <c r="C179" s="16" t="s">
        <v>214</v>
      </c>
      <c r="D179" s="22"/>
      <c r="E179" s="11"/>
      <c r="F179" s="4">
        <f t="shared" si="47"/>
        <v>0</v>
      </c>
      <c r="G179" s="11"/>
      <c r="H179" s="4">
        <f t="shared" si="48"/>
        <v>0</v>
      </c>
      <c r="I179" s="11"/>
      <c r="J179" s="4">
        <f t="shared" si="49"/>
        <v>0</v>
      </c>
      <c r="K179" s="11">
        <f t="shared" si="50"/>
        <v>0</v>
      </c>
      <c r="L179" s="4">
        <f t="shared" si="51"/>
        <v>0</v>
      </c>
      <c r="M179" s="10"/>
      <c r="N179" s="17"/>
      <c r="O179" s="17"/>
      <c r="P179" s="17"/>
      <c r="AU179" s="19"/>
      <c r="AV179" s="14"/>
      <c r="AW179" s="26"/>
      <c r="BA179" s="27">
        <f t="shared" si="31"/>
        <v>0</v>
      </c>
      <c r="BB179" s="27">
        <f t="shared" si="32"/>
        <v>0</v>
      </c>
      <c r="BC179" s="27">
        <f t="shared" si="33"/>
        <v>0</v>
      </c>
    </row>
    <row r="180" spans="1:55" ht="28.5" customHeight="1" x14ac:dyDescent="0.3">
      <c r="A180" s="17" t="s">
        <v>214</v>
      </c>
      <c r="B180" s="17" t="s">
        <v>214</v>
      </c>
      <c r="C180" s="16" t="s">
        <v>214</v>
      </c>
      <c r="D180" s="22"/>
      <c r="E180" s="11"/>
      <c r="F180" s="4">
        <f t="shared" si="47"/>
        <v>0</v>
      </c>
      <c r="G180" s="11"/>
      <c r="H180" s="4">
        <f t="shared" si="48"/>
        <v>0</v>
      </c>
      <c r="I180" s="11"/>
      <c r="J180" s="4">
        <f t="shared" si="49"/>
        <v>0</v>
      </c>
      <c r="K180" s="11">
        <f t="shared" si="50"/>
        <v>0</v>
      </c>
      <c r="L180" s="4">
        <f t="shared" si="51"/>
        <v>0</v>
      </c>
      <c r="M180" s="10"/>
      <c r="N180" s="17"/>
      <c r="O180" s="17"/>
      <c r="P180" s="17"/>
      <c r="AU180" s="19"/>
      <c r="AV180" s="14"/>
      <c r="AW180" s="26"/>
      <c r="BA180" s="27">
        <f t="shared" si="31"/>
        <v>0</v>
      </c>
      <c r="BB180" s="27">
        <f t="shared" si="32"/>
        <v>0</v>
      </c>
      <c r="BC180" s="27">
        <f t="shared" si="33"/>
        <v>0</v>
      </c>
    </row>
    <row r="181" spans="1:55" ht="28.5" customHeight="1" x14ac:dyDescent="0.3">
      <c r="A181" s="17" t="s">
        <v>214</v>
      </c>
      <c r="B181" s="17" t="s">
        <v>214</v>
      </c>
      <c r="C181" s="16" t="s">
        <v>214</v>
      </c>
      <c r="D181" s="22"/>
      <c r="E181" s="11"/>
      <c r="F181" s="4">
        <f t="shared" si="47"/>
        <v>0</v>
      </c>
      <c r="G181" s="11"/>
      <c r="H181" s="4">
        <f t="shared" si="48"/>
        <v>0</v>
      </c>
      <c r="I181" s="11"/>
      <c r="J181" s="4">
        <f t="shared" si="49"/>
        <v>0</v>
      </c>
      <c r="K181" s="11">
        <f t="shared" si="50"/>
        <v>0</v>
      </c>
      <c r="L181" s="4">
        <f t="shared" si="51"/>
        <v>0</v>
      </c>
      <c r="M181" s="10"/>
      <c r="N181" s="17"/>
      <c r="O181" s="17"/>
      <c r="P181" s="17"/>
      <c r="AU181" s="19"/>
      <c r="AV181" s="14"/>
      <c r="AW181" s="26"/>
      <c r="BA181" s="27">
        <f t="shared" si="31"/>
        <v>0</v>
      </c>
      <c r="BB181" s="27">
        <f t="shared" si="32"/>
        <v>0</v>
      </c>
      <c r="BC181" s="27">
        <f t="shared" si="33"/>
        <v>0</v>
      </c>
    </row>
    <row r="182" spans="1:55" ht="28.5" customHeight="1" x14ac:dyDescent="0.3">
      <c r="A182" s="17" t="s">
        <v>214</v>
      </c>
      <c r="B182" s="17" t="s">
        <v>214</v>
      </c>
      <c r="C182" s="16" t="s">
        <v>214</v>
      </c>
      <c r="D182" s="22"/>
      <c r="E182" s="11"/>
      <c r="F182" s="4">
        <f t="shared" si="47"/>
        <v>0</v>
      </c>
      <c r="G182" s="11"/>
      <c r="H182" s="4">
        <f t="shared" si="48"/>
        <v>0</v>
      </c>
      <c r="I182" s="11"/>
      <c r="J182" s="4">
        <f t="shared" si="49"/>
        <v>0</v>
      </c>
      <c r="K182" s="11">
        <f t="shared" si="50"/>
        <v>0</v>
      </c>
      <c r="L182" s="4">
        <f t="shared" si="51"/>
        <v>0</v>
      </c>
      <c r="M182" s="10"/>
      <c r="N182" s="17"/>
      <c r="O182" s="17"/>
      <c r="P182" s="17"/>
      <c r="AU182" s="19"/>
      <c r="AV182" s="14"/>
      <c r="AW182" s="26"/>
      <c r="BA182" s="27">
        <f t="shared" si="31"/>
        <v>0</v>
      </c>
      <c r="BB182" s="27">
        <f t="shared" si="32"/>
        <v>0</v>
      </c>
      <c r="BC182" s="27">
        <f t="shared" si="33"/>
        <v>0</v>
      </c>
    </row>
    <row r="183" spans="1:55" ht="28.5" customHeight="1" x14ac:dyDescent="0.3">
      <c r="A183" s="17" t="s">
        <v>214</v>
      </c>
      <c r="B183" s="17" t="s">
        <v>214</v>
      </c>
      <c r="C183" s="16" t="s">
        <v>214</v>
      </c>
      <c r="D183" s="22"/>
      <c r="E183" s="11"/>
      <c r="F183" s="4">
        <f t="shared" si="47"/>
        <v>0</v>
      </c>
      <c r="G183" s="11"/>
      <c r="H183" s="4">
        <f t="shared" si="48"/>
        <v>0</v>
      </c>
      <c r="I183" s="11"/>
      <c r="J183" s="4">
        <f t="shared" si="49"/>
        <v>0</v>
      </c>
      <c r="K183" s="11">
        <f t="shared" si="50"/>
        <v>0</v>
      </c>
      <c r="L183" s="4">
        <f t="shared" si="51"/>
        <v>0</v>
      </c>
      <c r="M183" s="10"/>
      <c r="N183" s="17"/>
      <c r="O183" s="17"/>
      <c r="P183" s="17"/>
      <c r="AU183" s="19"/>
      <c r="AV183" s="14"/>
      <c r="AW183" s="26"/>
      <c r="BA183" s="27">
        <f t="shared" si="31"/>
        <v>0</v>
      </c>
      <c r="BB183" s="27">
        <f t="shared" si="32"/>
        <v>0</v>
      </c>
      <c r="BC183" s="27">
        <f t="shared" si="33"/>
        <v>0</v>
      </c>
    </row>
    <row r="184" spans="1:55" ht="28.5" customHeight="1" x14ac:dyDescent="0.3">
      <c r="A184" s="17" t="s">
        <v>214</v>
      </c>
      <c r="B184" s="17" t="s">
        <v>214</v>
      </c>
      <c r="C184" s="16" t="s">
        <v>214</v>
      </c>
      <c r="D184" s="22"/>
      <c r="E184" s="11"/>
      <c r="F184" s="4">
        <f t="shared" si="47"/>
        <v>0</v>
      </c>
      <c r="G184" s="11"/>
      <c r="H184" s="4">
        <f t="shared" si="48"/>
        <v>0</v>
      </c>
      <c r="I184" s="11"/>
      <c r="J184" s="4">
        <f t="shared" si="49"/>
        <v>0</v>
      </c>
      <c r="K184" s="11">
        <f t="shared" si="50"/>
        <v>0</v>
      </c>
      <c r="L184" s="4">
        <f t="shared" si="51"/>
        <v>0</v>
      </c>
      <c r="M184" s="10"/>
      <c r="N184" s="17"/>
      <c r="O184" s="17"/>
      <c r="P184" s="17"/>
      <c r="AU184" s="19"/>
      <c r="AV184" s="14"/>
      <c r="AW184" s="26"/>
      <c r="BA184" s="27">
        <f t="shared" si="31"/>
        <v>0</v>
      </c>
      <c r="BB184" s="27">
        <f t="shared" si="32"/>
        <v>0</v>
      </c>
      <c r="BC184" s="27">
        <f t="shared" si="33"/>
        <v>0</v>
      </c>
    </row>
    <row r="185" spans="1:55" ht="28.5" customHeight="1" x14ac:dyDescent="0.3">
      <c r="A185" s="17" t="s">
        <v>214</v>
      </c>
      <c r="B185" s="17" t="s">
        <v>214</v>
      </c>
      <c r="C185" s="16" t="s">
        <v>214</v>
      </c>
      <c r="D185" s="22"/>
      <c r="E185" s="11"/>
      <c r="F185" s="4">
        <f t="shared" si="47"/>
        <v>0</v>
      </c>
      <c r="G185" s="11"/>
      <c r="H185" s="4">
        <f t="shared" si="48"/>
        <v>0</v>
      </c>
      <c r="I185" s="11"/>
      <c r="J185" s="4">
        <f t="shared" si="49"/>
        <v>0</v>
      </c>
      <c r="K185" s="11">
        <f t="shared" si="50"/>
        <v>0</v>
      </c>
      <c r="L185" s="4">
        <f t="shared" si="51"/>
        <v>0</v>
      </c>
      <c r="M185" s="10"/>
      <c r="N185" s="17"/>
      <c r="O185" s="17"/>
      <c r="P185" s="17"/>
      <c r="AU185" s="19"/>
      <c r="AV185" s="14"/>
      <c r="AW185" s="26"/>
      <c r="BA185" s="27">
        <f t="shared" si="31"/>
        <v>0</v>
      </c>
      <c r="BB185" s="27">
        <f t="shared" si="32"/>
        <v>0</v>
      </c>
      <c r="BC185" s="27">
        <f t="shared" si="33"/>
        <v>0</v>
      </c>
    </row>
    <row r="186" spans="1:55" ht="28.5" customHeight="1" x14ac:dyDescent="0.3">
      <c r="A186" s="17" t="s">
        <v>36</v>
      </c>
      <c r="B186" s="17" t="s">
        <v>214</v>
      </c>
      <c r="C186" s="16" t="s">
        <v>214</v>
      </c>
      <c r="D186" s="25"/>
      <c r="E186" s="3"/>
      <c r="F186" s="4">
        <f>TRUNC(SUMIF(Q162:Q185, Q161,F162:F185),0)</f>
        <v>0</v>
      </c>
      <c r="G186" s="4"/>
      <c r="H186" s="4">
        <f>TRUNC(SUMIF(Q162:Q185, Q161,H162:H185),0)</f>
        <v>0</v>
      </c>
      <c r="I186" s="4"/>
      <c r="J186" s="4">
        <f>TRUNC(SUMIF(Q162:Q185, Q161,J162:J185),0)</f>
        <v>0</v>
      </c>
      <c r="K186" s="9" t="s">
        <v>214</v>
      </c>
      <c r="L186" s="4">
        <f>F186+H186+J186</f>
        <v>0</v>
      </c>
      <c r="M186" s="17"/>
      <c r="AW186" s="16"/>
      <c r="BA186" s="27">
        <f t="shared" si="31"/>
        <v>0</v>
      </c>
      <c r="BB186" s="27">
        <f t="shared" si="32"/>
        <v>0</v>
      </c>
      <c r="BC186" s="27">
        <f t="shared" si="33"/>
        <v>0</v>
      </c>
    </row>
    <row r="187" spans="1:55" ht="28.5" customHeight="1" x14ac:dyDescent="0.3">
      <c r="A187" s="1" t="s">
        <v>32</v>
      </c>
      <c r="B187" s="17"/>
      <c r="C187" s="16" t="s">
        <v>34</v>
      </c>
      <c r="D187" s="25">
        <v>1</v>
      </c>
      <c r="E187" s="17"/>
      <c r="F187" s="17" t="s">
        <v>214</v>
      </c>
      <c r="G187" s="17"/>
      <c r="H187" s="17" t="s">
        <v>214</v>
      </c>
      <c r="I187" s="17"/>
      <c r="J187" s="17" t="s">
        <v>214</v>
      </c>
      <c r="K187" s="17" t="s">
        <v>214</v>
      </c>
      <c r="L187" s="17" t="s">
        <v>214</v>
      </c>
      <c r="M187" s="17"/>
      <c r="N187" s="12"/>
      <c r="Q187" s="19"/>
      <c r="R187" s="14"/>
      <c r="S187" s="14"/>
      <c r="AH187" s="19"/>
      <c r="AW187" s="16"/>
      <c r="BA187" s="27"/>
      <c r="BB187" s="27"/>
      <c r="BC187" s="27"/>
    </row>
    <row r="188" spans="1:55" ht="28.5" customHeight="1" x14ac:dyDescent="0.3">
      <c r="A188" s="17" t="s">
        <v>8</v>
      </c>
      <c r="B188" s="8" t="s">
        <v>331</v>
      </c>
      <c r="C188" s="16" t="s">
        <v>147</v>
      </c>
      <c r="D188" s="22">
        <v>4</v>
      </c>
      <c r="E188" s="11"/>
      <c r="F188" s="4">
        <f t="shared" ref="F188:F211" si="52">TRUNC(D188*E188,0)</f>
        <v>0</v>
      </c>
      <c r="G188" s="11"/>
      <c r="H188" s="4">
        <f t="shared" ref="H188:H211" si="53">TRUNC(D188*G188,0)</f>
        <v>0</v>
      </c>
      <c r="I188" s="11"/>
      <c r="J188" s="4">
        <f t="shared" ref="J188:J211" si="54">TRUNC(D188*I188,0)</f>
        <v>0</v>
      </c>
      <c r="K188" s="11">
        <f t="shared" ref="K188:K211" si="55">TRUNC(E188+G188+I188,0)</f>
        <v>0</v>
      </c>
      <c r="L188" s="4">
        <f t="shared" ref="L188:L211" si="56">TRUNC(F188+H188+J188,0)</f>
        <v>0</v>
      </c>
      <c r="M188" s="8"/>
      <c r="N188" s="5"/>
      <c r="O188" s="19"/>
      <c r="P188" s="19"/>
      <c r="Q188" s="19"/>
      <c r="R188" s="14"/>
      <c r="S188" s="14"/>
      <c r="T188" s="19"/>
      <c r="U188" s="19"/>
      <c r="V188" s="19"/>
      <c r="W188" s="19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9"/>
      <c r="AV188" s="14"/>
      <c r="AW188" s="26"/>
      <c r="AX188" s="6" t="s">
        <v>214</v>
      </c>
      <c r="AY188" s="20" t="str">
        <f>HYPERLINK("#일위대가목록!A43", "▶바로가기")</f>
        <v>▶바로가기</v>
      </c>
      <c r="BA188" s="27">
        <f t="shared" si="31"/>
        <v>0</v>
      </c>
      <c r="BB188" s="27">
        <f t="shared" si="32"/>
        <v>0</v>
      </c>
      <c r="BC188" s="27">
        <f t="shared" si="33"/>
        <v>0</v>
      </c>
    </row>
    <row r="189" spans="1:55" ht="28.5" customHeight="1" x14ac:dyDescent="0.3">
      <c r="A189" s="17" t="s">
        <v>62</v>
      </c>
      <c r="B189" s="8" t="s">
        <v>122</v>
      </c>
      <c r="C189" s="16" t="s">
        <v>147</v>
      </c>
      <c r="D189" s="22">
        <v>1</v>
      </c>
      <c r="E189" s="11"/>
      <c r="F189" s="4">
        <f t="shared" si="52"/>
        <v>0</v>
      </c>
      <c r="G189" s="11"/>
      <c r="H189" s="4">
        <f t="shared" si="53"/>
        <v>0</v>
      </c>
      <c r="I189" s="11"/>
      <c r="J189" s="4">
        <f t="shared" si="54"/>
        <v>0</v>
      </c>
      <c r="K189" s="11">
        <f t="shared" si="55"/>
        <v>0</v>
      </c>
      <c r="L189" s="4">
        <f t="shared" si="56"/>
        <v>0</v>
      </c>
      <c r="M189" s="8"/>
      <c r="N189" s="5"/>
      <c r="O189" s="19"/>
      <c r="P189" s="19"/>
      <c r="Q189" s="19"/>
      <c r="R189" s="14"/>
      <c r="S189" s="14"/>
      <c r="T189" s="19"/>
      <c r="U189" s="19"/>
      <c r="V189" s="19"/>
      <c r="W189" s="19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9"/>
      <c r="AV189" s="14"/>
      <c r="AW189" s="26"/>
      <c r="AX189" s="6" t="s">
        <v>214</v>
      </c>
      <c r="AY189" s="20" t="str">
        <f>HYPERLINK("#일위대가목록!A44", "▶바로가기")</f>
        <v>▶바로가기</v>
      </c>
      <c r="BA189" s="27">
        <f t="shared" si="31"/>
        <v>0</v>
      </c>
      <c r="BB189" s="27">
        <f t="shared" si="32"/>
        <v>0</v>
      </c>
      <c r="BC189" s="27">
        <f t="shared" si="33"/>
        <v>0</v>
      </c>
    </row>
    <row r="190" spans="1:55" ht="28.5" customHeight="1" x14ac:dyDescent="0.3">
      <c r="A190" s="17" t="s">
        <v>326</v>
      </c>
      <c r="B190" s="8" t="s">
        <v>76</v>
      </c>
      <c r="C190" s="16" t="s">
        <v>147</v>
      </c>
      <c r="D190" s="22">
        <v>6</v>
      </c>
      <c r="E190" s="11"/>
      <c r="F190" s="4">
        <f t="shared" si="52"/>
        <v>0</v>
      </c>
      <c r="G190" s="11"/>
      <c r="H190" s="4">
        <f t="shared" si="53"/>
        <v>0</v>
      </c>
      <c r="I190" s="11"/>
      <c r="J190" s="4">
        <f t="shared" si="54"/>
        <v>0</v>
      </c>
      <c r="K190" s="11">
        <f t="shared" si="55"/>
        <v>0</v>
      </c>
      <c r="L190" s="4">
        <f t="shared" si="56"/>
        <v>0</v>
      </c>
      <c r="M190" s="8"/>
      <c r="N190" s="2"/>
      <c r="O190" s="18"/>
      <c r="P190" s="18"/>
      <c r="Q190" s="19"/>
      <c r="R190" s="14"/>
      <c r="S190" s="14"/>
      <c r="T190" s="19"/>
      <c r="U190" s="19"/>
      <c r="V190" s="19"/>
      <c r="W190" s="19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9"/>
      <c r="AV190" s="14"/>
      <c r="AW190" s="26"/>
      <c r="AX190" s="6" t="s">
        <v>214</v>
      </c>
      <c r="AY190" s="20" t="str">
        <f>HYPERLINK("#일위대가목록!A45", "▶바로가기")</f>
        <v>▶바로가기</v>
      </c>
      <c r="BA190" s="27">
        <f t="shared" si="31"/>
        <v>0</v>
      </c>
      <c r="BB190" s="27">
        <f t="shared" si="32"/>
        <v>0</v>
      </c>
      <c r="BC190" s="27">
        <f t="shared" si="33"/>
        <v>0</v>
      </c>
    </row>
    <row r="191" spans="1:55" ht="28.5" customHeight="1" x14ac:dyDescent="0.3">
      <c r="A191" s="17" t="s">
        <v>214</v>
      </c>
      <c r="B191" s="17" t="s">
        <v>214</v>
      </c>
      <c r="C191" s="16" t="s">
        <v>214</v>
      </c>
      <c r="D191" s="22"/>
      <c r="E191" s="11"/>
      <c r="F191" s="4">
        <f t="shared" si="52"/>
        <v>0</v>
      </c>
      <c r="G191" s="11"/>
      <c r="H191" s="4">
        <f t="shared" si="53"/>
        <v>0</v>
      </c>
      <c r="I191" s="11"/>
      <c r="J191" s="4">
        <f t="shared" si="54"/>
        <v>0</v>
      </c>
      <c r="K191" s="11">
        <f t="shared" si="55"/>
        <v>0</v>
      </c>
      <c r="L191" s="4">
        <f t="shared" si="56"/>
        <v>0</v>
      </c>
      <c r="M191" s="10"/>
      <c r="N191" s="17"/>
      <c r="O191" s="17"/>
      <c r="P191" s="17"/>
      <c r="AU191" s="19"/>
      <c r="AV191" s="14"/>
      <c r="AW191" s="26"/>
      <c r="BA191" s="27">
        <f t="shared" si="31"/>
        <v>0</v>
      </c>
      <c r="BB191" s="27">
        <f t="shared" si="32"/>
        <v>0</v>
      </c>
      <c r="BC191" s="27">
        <f t="shared" si="33"/>
        <v>0</v>
      </c>
    </row>
    <row r="192" spans="1:55" ht="28.5" customHeight="1" x14ac:dyDescent="0.3">
      <c r="A192" s="17" t="s">
        <v>214</v>
      </c>
      <c r="B192" s="17" t="s">
        <v>214</v>
      </c>
      <c r="C192" s="16" t="s">
        <v>214</v>
      </c>
      <c r="D192" s="22"/>
      <c r="E192" s="11"/>
      <c r="F192" s="4">
        <f t="shared" si="52"/>
        <v>0</v>
      </c>
      <c r="G192" s="11"/>
      <c r="H192" s="4">
        <f t="shared" si="53"/>
        <v>0</v>
      </c>
      <c r="I192" s="11"/>
      <c r="J192" s="4">
        <f t="shared" si="54"/>
        <v>0</v>
      </c>
      <c r="K192" s="11">
        <f t="shared" si="55"/>
        <v>0</v>
      </c>
      <c r="L192" s="4">
        <f t="shared" si="56"/>
        <v>0</v>
      </c>
      <c r="M192" s="10"/>
      <c r="N192" s="17"/>
      <c r="O192" s="17"/>
      <c r="P192" s="17"/>
      <c r="AU192" s="19"/>
      <c r="AV192" s="14"/>
      <c r="AW192" s="26"/>
      <c r="BA192" s="27">
        <f t="shared" si="31"/>
        <v>0</v>
      </c>
      <c r="BB192" s="27">
        <f t="shared" si="32"/>
        <v>0</v>
      </c>
      <c r="BC192" s="27">
        <f t="shared" si="33"/>
        <v>0</v>
      </c>
    </row>
    <row r="193" spans="1:55" ht="28.5" customHeight="1" x14ac:dyDescent="0.3">
      <c r="A193" s="17" t="s">
        <v>214</v>
      </c>
      <c r="B193" s="17" t="s">
        <v>214</v>
      </c>
      <c r="C193" s="16" t="s">
        <v>214</v>
      </c>
      <c r="D193" s="22"/>
      <c r="E193" s="11"/>
      <c r="F193" s="4">
        <f t="shared" si="52"/>
        <v>0</v>
      </c>
      <c r="G193" s="11"/>
      <c r="H193" s="4">
        <f t="shared" si="53"/>
        <v>0</v>
      </c>
      <c r="I193" s="11"/>
      <c r="J193" s="4">
        <f t="shared" si="54"/>
        <v>0</v>
      </c>
      <c r="K193" s="11">
        <f t="shared" si="55"/>
        <v>0</v>
      </c>
      <c r="L193" s="4">
        <f t="shared" si="56"/>
        <v>0</v>
      </c>
      <c r="M193" s="10"/>
      <c r="N193" s="17"/>
      <c r="O193" s="17"/>
      <c r="P193" s="17"/>
      <c r="AU193" s="19"/>
      <c r="AV193" s="14"/>
      <c r="AW193" s="26"/>
      <c r="BA193" s="27">
        <f t="shared" si="31"/>
        <v>0</v>
      </c>
      <c r="BB193" s="27">
        <f t="shared" si="32"/>
        <v>0</v>
      </c>
      <c r="BC193" s="27">
        <f t="shared" si="33"/>
        <v>0</v>
      </c>
    </row>
    <row r="194" spans="1:55" ht="28.5" customHeight="1" x14ac:dyDescent="0.3">
      <c r="A194" s="17" t="s">
        <v>214</v>
      </c>
      <c r="B194" s="17" t="s">
        <v>214</v>
      </c>
      <c r="C194" s="16" t="s">
        <v>214</v>
      </c>
      <c r="D194" s="22"/>
      <c r="E194" s="11"/>
      <c r="F194" s="4">
        <f t="shared" si="52"/>
        <v>0</v>
      </c>
      <c r="G194" s="11"/>
      <c r="H194" s="4">
        <f t="shared" si="53"/>
        <v>0</v>
      </c>
      <c r="I194" s="11"/>
      <c r="J194" s="4">
        <f t="shared" si="54"/>
        <v>0</v>
      </c>
      <c r="K194" s="11">
        <f t="shared" si="55"/>
        <v>0</v>
      </c>
      <c r="L194" s="4">
        <f t="shared" si="56"/>
        <v>0</v>
      </c>
      <c r="M194" s="10"/>
      <c r="N194" s="17"/>
      <c r="O194" s="17"/>
      <c r="P194" s="17"/>
      <c r="AU194" s="19"/>
      <c r="AV194" s="14"/>
      <c r="AW194" s="26"/>
      <c r="BA194" s="27">
        <f t="shared" si="31"/>
        <v>0</v>
      </c>
      <c r="BB194" s="27">
        <f t="shared" si="32"/>
        <v>0</v>
      </c>
      <c r="BC194" s="27">
        <f t="shared" si="33"/>
        <v>0</v>
      </c>
    </row>
    <row r="195" spans="1:55" ht="28.5" customHeight="1" x14ac:dyDescent="0.3">
      <c r="A195" s="17" t="s">
        <v>214</v>
      </c>
      <c r="B195" s="17" t="s">
        <v>214</v>
      </c>
      <c r="C195" s="16" t="s">
        <v>214</v>
      </c>
      <c r="D195" s="22"/>
      <c r="E195" s="11"/>
      <c r="F195" s="4">
        <f t="shared" si="52"/>
        <v>0</v>
      </c>
      <c r="G195" s="11"/>
      <c r="H195" s="4">
        <f t="shared" si="53"/>
        <v>0</v>
      </c>
      <c r="I195" s="11"/>
      <c r="J195" s="4">
        <f t="shared" si="54"/>
        <v>0</v>
      </c>
      <c r="K195" s="11">
        <f t="shared" si="55"/>
        <v>0</v>
      </c>
      <c r="L195" s="4">
        <f t="shared" si="56"/>
        <v>0</v>
      </c>
      <c r="M195" s="10"/>
      <c r="N195" s="17"/>
      <c r="O195" s="17"/>
      <c r="P195" s="17"/>
      <c r="AU195" s="19"/>
      <c r="AV195" s="14"/>
      <c r="AW195" s="26"/>
      <c r="BA195" s="27">
        <f t="shared" si="31"/>
        <v>0</v>
      </c>
      <c r="BB195" s="27">
        <f t="shared" si="32"/>
        <v>0</v>
      </c>
      <c r="BC195" s="27">
        <f t="shared" si="33"/>
        <v>0</v>
      </c>
    </row>
    <row r="196" spans="1:55" ht="28.5" customHeight="1" x14ac:dyDescent="0.3">
      <c r="A196" s="17" t="s">
        <v>214</v>
      </c>
      <c r="B196" s="17" t="s">
        <v>214</v>
      </c>
      <c r="C196" s="16" t="s">
        <v>214</v>
      </c>
      <c r="D196" s="22"/>
      <c r="E196" s="11"/>
      <c r="F196" s="4">
        <f t="shared" si="52"/>
        <v>0</v>
      </c>
      <c r="G196" s="11"/>
      <c r="H196" s="4">
        <f t="shared" si="53"/>
        <v>0</v>
      </c>
      <c r="I196" s="11"/>
      <c r="J196" s="4">
        <f t="shared" si="54"/>
        <v>0</v>
      </c>
      <c r="K196" s="11">
        <f t="shared" si="55"/>
        <v>0</v>
      </c>
      <c r="L196" s="4">
        <f t="shared" si="56"/>
        <v>0</v>
      </c>
      <c r="M196" s="10"/>
      <c r="N196" s="17"/>
      <c r="O196" s="17"/>
      <c r="P196" s="17"/>
      <c r="AU196" s="19"/>
      <c r="AV196" s="14"/>
      <c r="AW196" s="26"/>
      <c r="BA196" s="27">
        <f t="shared" si="31"/>
        <v>0</v>
      </c>
      <c r="BB196" s="27">
        <f t="shared" si="32"/>
        <v>0</v>
      </c>
      <c r="BC196" s="27">
        <f t="shared" si="33"/>
        <v>0</v>
      </c>
    </row>
    <row r="197" spans="1:55" ht="28.5" customHeight="1" x14ac:dyDescent="0.3">
      <c r="A197" s="17" t="s">
        <v>214</v>
      </c>
      <c r="B197" s="17" t="s">
        <v>214</v>
      </c>
      <c r="C197" s="16" t="s">
        <v>214</v>
      </c>
      <c r="D197" s="22"/>
      <c r="E197" s="11"/>
      <c r="F197" s="4">
        <f t="shared" si="52"/>
        <v>0</v>
      </c>
      <c r="G197" s="11"/>
      <c r="H197" s="4">
        <f t="shared" si="53"/>
        <v>0</v>
      </c>
      <c r="I197" s="11"/>
      <c r="J197" s="4">
        <f t="shared" si="54"/>
        <v>0</v>
      </c>
      <c r="K197" s="11">
        <f t="shared" si="55"/>
        <v>0</v>
      </c>
      <c r="L197" s="4">
        <f t="shared" si="56"/>
        <v>0</v>
      </c>
      <c r="M197" s="10"/>
      <c r="N197" s="17"/>
      <c r="O197" s="17"/>
      <c r="P197" s="17"/>
      <c r="AU197" s="19"/>
      <c r="AV197" s="14"/>
      <c r="AW197" s="26"/>
      <c r="BA197" s="27">
        <f t="shared" si="31"/>
        <v>0</v>
      </c>
      <c r="BB197" s="27">
        <f t="shared" si="32"/>
        <v>0</v>
      </c>
      <c r="BC197" s="27">
        <f t="shared" si="33"/>
        <v>0</v>
      </c>
    </row>
    <row r="198" spans="1:55" ht="28.5" customHeight="1" x14ac:dyDescent="0.3">
      <c r="A198" s="17" t="s">
        <v>214</v>
      </c>
      <c r="B198" s="17" t="s">
        <v>214</v>
      </c>
      <c r="C198" s="16" t="s">
        <v>214</v>
      </c>
      <c r="D198" s="22"/>
      <c r="E198" s="11"/>
      <c r="F198" s="4">
        <f t="shared" si="52"/>
        <v>0</v>
      </c>
      <c r="G198" s="11"/>
      <c r="H198" s="4">
        <f t="shared" si="53"/>
        <v>0</v>
      </c>
      <c r="I198" s="11"/>
      <c r="J198" s="4">
        <f t="shared" si="54"/>
        <v>0</v>
      </c>
      <c r="K198" s="11">
        <f t="shared" si="55"/>
        <v>0</v>
      </c>
      <c r="L198" s="4">
        <f t="shared" si="56"/>
        <v>0</v>
      </c>
      <c r="M198" s="10"/>
      <c r="N198" s="17"/>
      <c r="O198" s="17"/>
      <c r="P198" s="17"/>
      <c r="AU198" s="19"/>
      <c r="AV198" s="14"/>
      <c r="AW198" s="26"/>
      <c r="BA198" s="27">
        <f t="shared" si="31"/>
        <v>0</v>
      </c>
      <c r="BB198" s="27">
        <f t="shared" si="32"/>
        <v>0</v>
      </c>
      <c r="BC198" s="27">
        <f t="shared" si="33"/>
        <v>0</v>
      </c>
    </row>
    <row r="199" spans="1:55" ht="28.5" customHeight="1" x14ac:dyDescent="0.3">
      <c r="A199" s="17" t="s">
        <v>214</v>
      </c>
      <c r="B199" s="17" t="s">
        <v>214</v>
      </c>
      <c r="C199" s="16" t="s">
        <v>214</v>
      </c>
      <c r="D199" s="22"/>
      <c r="E199" s="11"/>
      <c r="F199" s="4">
        <f t="shared" si="52"/>
        <v>0</v>
      </c>
      <c r="G199" s="11"/>
      <c r="H199" s="4">
        <f t="shared" si="53"/>
        <v>0</v>
      </c>
      <c r="I199" s="11"/>
      <c r="J199" s="4">
        <f t="shared" si="54"/>
        <v>0</v>
      </c>
      <c r="K199" s="11">
        <f t="shared" si="55"/>
        <v>0</v>
      </c>
      <c r="L199" s="4">
        <f t="shared" si="56"/>
        <v>0</v>
      </c>
      <c r="M199" s="10"/>
      <c r="N199" s="17"/>
      <c r="O199" s="17"/>
      <c r="P199" s="17"/>
      <c r="AU199" s="19"/>
      <c r="AV199" s="14"/>
      <c r="AW199" s="26"/>
      <c r="BA199" s="27">
        <f t="shared" ref="BA199:BA238" si="57">D199*E199</f>
        <v>0</v>
      </c>
      <c r="BB199" s="27">
        <f t="shared" ref="BB199:BB238" si="58">D199*G199</f>
        <v>0</v>
      </c>
      <c r="BC199" s="27">
        <f t="shared" ref="BC199:BC238" si="59">D199*I199</f>
        <v>0</v>
      </c>
    </row>
    <row r="200" spans="1:55" ht="28.5" customHeight="1" x14ac:dyDescent="0.3">
      <c r="A200" s="17" t="s">
        <v>214</v>
      </c>
      <c r="B200" s="17" t="s">
        <v>214</v>
      </c>
      <c r="C200" s="16" t="s">
        <v>214</v>
      </c>
      <c r="D200" s="22"/>
      <c r="E200" s="11"/>
      <c r="F200" s="4">
        <f t="shared" si="52"/>
        <v>0</v>
      </c>
      <c r="G200" s="11"/>
      <c r="H200" s="4">
        <f t="shared" si="53"/>
        <v>0</v>
      </c>
      <c r="I200" s="11"/>
      <c r="J200" s="4">
        <f t="shared" si="54"/>
        <v>0</v>
      </c>
      <c r="K200" s="11">
        <f t="shared" si="55"/>
        <v>0</v>
      </c>
      <c r="L200" s="4">
        <f t="shared" si="56"/>
        <v>0</v>
      </c>
      <c r="M200" s="10"/>
      <c r="N200" s="17"/>
      <c r="O200" s="17"/>
      <c r="P200" s="17"/>
      <c r="AU200" s="19"/>
      <c r="AV200" s="14"/>
      <c r="AW200" s="26"/>
      <c r="BA200" s="27">
        <f t="shared" si="57"/>
        <v>0</v>
      </c>
      <c r="BB200" s="27">
        <f t="shared" si="58"/>
        <v>0</v>
      </c>
      <c r="BC200" s="27">
        <f t="shared" si="59"/>
        <v>0</v>
      </c>
    </row>
    <row r="201" spans="1:55" ht="28.5" customHeight="1" x14ac:dyDescent="0.3">
      <c r="A201" s="17" t="s">
        <v>214</v>
      </c>
      <c r="B201" s="17" t="s">
        <v>214</v>
      </c>
      <c r="C201" s="16" t="s">
        <v>214</v>
      </c>
      <c r="D201" s="22"/>
      <c r="E201" s="11"/>
      <c r="F201" s="4">
        <f t="shared" si="52"/>
        <v>0</v>
      </c>
      <c r="G201" s="11"/>
      <c r="H201" s="4">
        <f t="shared" si="53"/>
        <v>0</v>
      </c>
      <c r="I201" s="11"/>
      <c r="J201" s="4">
        <f t="shared" si="54"/>
        <v>0</v>
      </c>
      <c r="K201" s="11">
        <f t="shared" si="55"/>
        <v>0</v>
      </c>
      <c r="L201" s="4">
        <f t="shared" si="56"/>
        <v>0</v>
      </c>
      <c r="M201" s="10"/>
      <c r="N201" s="17"/>
      <c r="O201" s="17"/>
      <c r="P201" s="17"/>
      <c r="AU201" s="19"/>
      <c r="AV201" s="14"/>
      <c r="AW201" s="26"/>
      <c r="BA201" s="27">
        <f t="shared" si="57"/>
        <v>0</v>
      </c>
      <c r="BB201" s="27">
        <f t="shared" si="58"/>
        <v>0</v>
      </c>
      <c r="BC201" s="27">
        <f t="shared" si="59"/>
        <v>0</v>
      </c>
    </row>
    <row r="202" spans="1:55" ht="28.5" customHeight="1" x14ac:dyDescent="0.3">
      <c r="A202" s="17" t="s">
        <v>214</v>
      </c>
      <c r="B202" s="17" t="s">
        <v>214</v>
      </c>
      <c r="C202" s="16" t="s">
        <v>214</v>
      </c>
      <c r="D202" s="22"/>
      <c r="E202" s="11"/>
      <c r="F202" s="4">
        <f t="shared" si="52"/>
        <v>0</v>
      </c>
      <c r="G202" s="11"/>
      <c r="H202" s="4">
        <f t="shared" si="53"/>
        <v>0</v>
      </c>
      <c r="I202" s="11"/>
      <c r="J202" s="4">
        <f t="shared" si="54"/>
        <v>0</v>
      </c>
      <c r="K202" s="11">
        <f t="shared" si="55"/>
        <v>0</v>
      </c>
      <c r="L202" s="4">
        <f t="shared" si="56"/>
        <v>0</v>
      </c>
      <c r="M202" s="10"/>
      <c r="N202" s="17"/>
      <c r="O202" s="17"/>
      <c r="P202" s="17"/>
      <c r="AU202" s="19"/>
      <c r="AV202" s="14"/>
      <c r="AW202" s="26"/>
      <c r="BA202" s="27">
        <f t="shared" si="57"/>
        <v>0</v>
      </c>
      <c r="BB202" s="27">
        <f t="shared" si="58"/>
        <v>0</v>
      </c>
      <c r="BC202" s="27">
        <f t="shared" si="59"/>
        <v>0</v>
      </c>
    </row>
    <row r="203" spans="1:55" ht="28.5" customHeight="1" x14ac:dyDescent="0.3">
      <c r="A203" s="17" t="s">
        <v>214</v>
      </c>
      <c r="B203" s="17" t="s">
        <v>214</v>
      </c>
      <c r="C203" s="16" t="s">
        <v>214</v>
      </c>
      <c r="D203" s="22"/>
      <c r="E203" s="11"/>
      <c r="F203" s="4">
        <f t="shared" si="52"/>
        <v>0</v>
      </c>
      <c r="G203" s="11"/>
      <c r="H203" s="4">
        <f t="shared" si="53"/>
        <v>0</v>
      </c>
      <c r="I203" s="11"/>
      <c r="J203" s="4">
        <f t="shared" si="54"/>
        <v>0</v>
      </c>
      <c r="K203" s="11">
        <f t="shared" si="55"/>
        <v>0</v>
      </c>
      <c r="L203" s="4">
        <f t="shared" si="56"/>
        <v>0</v>
      </c>
      <c r="M203" s="10"/>
      <c r="N203" s="17"/>
      <c r="O203" s="17"/>
      <c r="P203" s="17"/>
      <c r="AU203" s="19"/>
      <c r="AV203" s="14"/>
      <c r="AW203" s="26"/>
      <c r="BA203" s="27">
        <f t="shared" si="57"/>
        <v>0</v>
      </c>
      <c r="BB203" s="27">
        <f t="shared" si="58"/>
        <v>0</v>
      </c>
      <c r="BC203" s="27">
        <f t="shared" si="59"/>
        <v>0</v>
      </c>
    </row>
    <row r="204" spans="1:55" ht="28.5" customHeight="1" x14ac:dyDescent="0.3">
      <c r="A204" s="17" t="s">
        <v>214</v>
      </c>
      <c r="B204" s="17" t="s">
        <v>214</v>
      </c>
      <c r="C204" s="16" t="s">
        <v>214</v>
      </c>
      <c r="D204" s="22"/>
      <c r="E204" s="11"/>
      <c r="F204" s="4">
        <f t="shared" si="52"/>
        <v>0</v>
      </c>
      <c r="G204" s="11"/>
      <c r="H204" s="4">
        <f t="shared" si="53"/>
        <v>0</v>
      </c>
      <c r="I204" s="11"/>
      <c r="J204" s="4">
        <f t="shared" si="54"/>
        <v>0</v>
      </c>
      <c r="K204" s="11">
        <f t="shared" si="55"/>
        <v>0</v>
      </c>
      <c r="L204" s="4">
        <f t="shared" si="56"/>
        <v>0</v>
      </c>
      <c r="M204" s="10"/>
      <c r="N204" s="17"/>
      <c r="O204" s="17"/>
      <c r="P204" s="17"/>
      <c r="AU204" s="19"/>
      <c r="AV204" s="14"/>
      <c r="AW204" s="26"/>
      <c r="BA204" s="27">
        <f t="shared" si="57"/>
        <v>0</v>
      </c>
      <c r="BB204" s="27">
        <f t="shared" si="58"/>
        <v>0</v>
      </c>
      <c r="BC204" s="27">
        <f t="shared" si="59"/>
        <v>0</v>
      </c>
    </row>
    <row r="205" spans="1:55" ht="28.5" customHeight="1" x14ac:dyDescent="0.3">
      <c r="A205" s="17" t="s">
        <v>214</v>
      </c>
      <c r="B205" s="17" t="s">
        <v>214</v>
      </c>
      <c r="C205" s="16" t="s">
        <v>214</v>
      </c>
      <c r="D205" s="22"/>
      <c r="E205" s="11"/>
      <c r="F205" s="4">
        <f t="shared" si="52"/>
        <v>0</v>
      </c>
      <c r="G205" s="11"/>
      <c r="H205" s="4">
        <f t="shared" si="53"/>
        <v>0</v>
      </c>
      <c r="I205" s="11"/>
      <c r="J205" s="4">
        <f t="shared" si="54"/>
        <v>0</v>
      </c>
      <c r="K205" s="11">
        <f t="shared" si="55"/>
        <v>0</v>
      </c>
      <c r="L205" s="4">
        <f t="shared" si="56"/>
        <v>0</v>
      </c>
      <c r="M205" s="10"/>
      <c r="N205" s="17"/>
      <c r="O205" s="17"/>
      <c r="P205" s="17"/>
      <c r="AU205" s="19"/>
      <c r="AV205" s="14"/>
      <c r="AW205" s="26"/>
      <c r="BA205" s="27">
        <f t="shared" si="57"/>
        <v>0</v>
      </c>
      <c r="BB205" s="27">
        <f t="shared" si="58"/>
        <v>0</v>
      </c>
      <c r="BC205" s="27">
        <f t="shared" si="59"/>
        <v>0</v>
      </c>
    </row>
    <row r="206" spans="1:55" ht="28.5" customHeight="1" x14ac:dyDescent="0.3">
      <c r="A206" s="17" t="s">
        <v>214</v>
      </c>
      <c r="B206" s="17" t="s">
        <v>214</v>
      </c>
      <c r="C206" s="16" t="s">
        <v>214</v>
      </c>
      <c r="D206" s="22"/>
      <c r="E206" s="11"/>
      <c r="F206" s="4">
        <f t="shared" si="52"/>
        <v>0</v>
      </c>
      <c r="G206" s="11"/>
      <c r="H206" s="4">
        <f t="shared" si="53"/>
        <v>0</v>
      </c>
      <c r="I206" s="11"/>
      <c r="J206" s="4">
        <f t="shared" si="54"/>
        <v>0</v>
      </c>
      <c r="K206" s="11">
        <f t="shared" si="55"/>
        <v>0</v>
      </c>
      <c r="L206" s="4">
        <f t="shared" si="56"/>
        <v>0</v>
      </c>
      <c r="M206" s="10"/>
      <c r="N206" s="17"/>
      <c r="O206" s="17"/>
      <c r="P206" s="17"/>
      <c r="AU206" s="19"/>
      <c r="AV206" s="14"/>
      <c r="AW206" s="26"/>
      <c r="BA206" s="27">
        <f t="shared" si="57"/>
        <v>0</v>
      </c>
      <c r="BB206" s="27">
        <f t="shared" si="58"/>
        <v>0</v>
      </c>
      <c r="BC206" s="27">
        <f t="shared" si="59"/>
        <v>0</v>
      </c>
    </row>
    <row r="207" spans="1:55" ht="28.5" customHeight="1" x14ac:dyDescent="0.3">
      <c r="A207" s="17" t="s">
        <v>214</v>
      </c>
      <c r="B207" s="17" t="s">
        <v>214</v>
      </c>
      <c r="C207" s="16" t="s">
        <v>214</v>
      </c>
      <c r="D207" s="22"/>
      <c r="E207" s="11"/>
      <c r="F207" s="4">
        <f t="shared" si="52"/>
        <v>0</v>
      </c>
      <c r="G207" s="11"/>
      <c r="H207" s="4">
        <f t="shared" si="53"/>
        <v>0</v>
      </c>
      <c r="I207" s="11"/>
      <c r="J207" s="4">
        <f t="shared" si="54"/>
        <v>0</v>
      </c>
      <c r="K207" s="11">
        <f t="shared" si="55"/>
        <v>0</v>
      </c>
      <c r="L207" s="4">
        <f t="shared" si="56"/>
        <v>0</v>
      </c>
      <c r="M207" s="10"/>
      <c r="N207" s="17"/>
      <c r="O207" s="17"/>
      <c r="P207" s="17"/>
      <c r="AU207" s="19"/>
      <c r="AV207" s="14"/>
      <c r="AW207" s="26"/>
      <c r="BA207" s="27">
        <f t="shared" si="57"/>
        <v>0</v>
      </c>
      <c r="BB207" s="27">
        <f t="shared" si="58"/>
        <v>0</v>
      </c>
      <c r="BC207" s="27">
        <f t="shared" si="59"/>
        <v>0</v>
      </c>
    </row>
    <row r="208" spans="1:55" ht="28.5" customHeight="1" x14ac:dyDescent="0.3">
      <c r="A208" s="17" t="s">
        <v>214</v>
      </c>
      <c r="B208" s="17" t="s">
        <v>214</v>
      </c>
      <c r="C208" s="16" t="s">
        <v>214</v>
      </c>
      <c r="D208" s="22"/>
      <c r="E208" s="11"/>
      <c r="F208" s="4">
        <f t="shared" si="52"/>
        <v>0</v>
      </c>
      <c r="G208" s="11"/>
      <c r="H208" s="4">
        <f t="shared" si="53"/>
        <v>0</v>
      </c>
      <c r="I208" s="11"/>
      <c r="J208" s="4">
        <f t="shared" si="54"/>
        <v>0</v>
      </c>
      <c r="K208" s="11">
        <f t="shared" si="55"/>
        <v>0</v>
      </c>
      <c r="L208" s="4">
        <f t="shared" si="56"/>
        <v>0</v>
      </c>
      <c r="M208" s="10"/>
      <c r="N208" s="17"/>
      <c r="O208" s="17"/>
      <c r="P208" s="17"/>
      <c r="AU208" s="19"/>
      <c r="AV208" s="14"/>
      <c r="AW208" s="26"/>
      <c r="BA208" s="27">
        <f t="shared" si="57"/>
        <v>0</v>
      </c>
      <c r="BB208" s="27">
        <f t="shared" si="58"/>
        <v>0</v>
      </c>
      <c r="BC208" s="27">
        <f t="shared" si="59"/>
        <v>0</v>
      </c>
    </row>
    <row r="209" spans="1:55" ht="28.5" customHeight="1" x14ac:dyDescent="0.3">
      <c r="A209" s="17" t="s">
        <v>214</v>
      </c>
      <c r="B209" s="17" t="s">
        <v>214</v>
      </c>
      <c r="C209" s="16" t="s">
        <v>214</v>
      </c>
      <c r="D209" s="22"/>
      <c r="E209" s="11"/>
      <c r="F209" s="4">
        <f t="shared" si="52"/>
        <v>0</v>
      </c>
      <c r="G209" s="11"/>
      <c r="H209" s="4">
        <f t="shared" si="53"/>
        <v>0</v>
      </c>
      <c r="I209" s="11"/>
      <c r="J209" s="4">
        <f t="shared" si="54"/>
        <v>0</v>
      </c>
      <c r="K209" s="11">
        <f t="shared" si="55"/>
        <v>0</v>
      </c>
      <c r="L209" s="4">
        <f t="shared" si="56"/>
        <v>0</v>
      </c>
      <c r="M209" s="10"/>
      <c r="N209" s="17"/>
      <c r="O209" s="17"/>
      <c r="P209" s="17"/>
      <c r="AU209" s="19"/>
      <c r="AV209" s="14"/>
      <c r="AW209" s="26"/>
      <c r="BA209" s="27">
        <f t="shared" si="57"/>
        <v>0</v>
      </c>
      <c r="BB209" s="27">
        <f t="shared" si="58"/>
        <v>0</v>
      </c>
      <c r="BC209" s="27">
        <f t="shared" si="59"/>
        <v>0</v>
      </c>
    </row>
    <row r="210" spans="1:55" ht="28.5" customHeight="1" x14ac:dyDescent="0.3">
      <c r="A210" s="17" t="s">
        <v>214</v>
      </c>
      <c r="B210" s="17" t="s">
        <v>214</v>
      </c>
      <c r="C210" s="16" t="s">
        <v>214</v>
      </c>
      <c r="D210" s="22"/>
      <c r="E210" s="11"/>
      <c r="F210" s="4">
        <f t="shared" si="52"/>
        <v>0</v>
      </c>
      <c r="G210" s="11"/>
      <c r="H210" s="4">
        <f t="shared" si="53"/>
        <v>0</v>
      </c>
      <c r="I210" s="11"/>
      <c r="J210" s="4">
        <f t="shared" si="54"/>
        <v>0</v>
      </c>
      <c r="K210" s="11">
        <f t="shared" si="55"/>
        <v>0</v>
      </c>
      <c r="L210" s="4">
        <f t="shared" si="56"/>
        <v>0</v>
      </c>
      <c r="M210" s="10"/>
      <c r="N210" s="17"/>
      <c r="O210" s="17"/>
      <c r="P210" s="17"/>
      <c r="AU210" s="19"/>
      <c r="AV210" s="14"/>
      <c r="AW210" s="26"/>
      <c r="BA210" s="27">
        <f t="shared" si="57"/>
        <v>0</v>
      </c>
      <c r="BB210" s="27">
        <f t="shared" si="58"/>
        <v>0</v>
      </c>
      <c r="BC210" s="27">
        <f t="shared" si="59"/>
        <v>0</v>
      </c>
    </row>
    <row r="211" spans="1:55" ht="28.5" customHeight="1" x14ac:dyDescent="0.3">
      <c r="A211" s="17" t="s">
        <v>214</v>
      </c>
      <c r="B211" s="17" t="s">
        <v>214</v>
      </c>
      <c r="C211" s="16" t="s">
        <v>214</v>
      </c>
      <c r="D211" s="22"/>
      <c r="E211" s="11"/>
      <c r="F211" s="4">
        <f t="shared" si="52"/>
        <v>0</v>
      </c>
      <c r="G211" s="11"/>
      <c r="H211" s="4">
        <f t="shared" si="53"/>
        <v>0</v>
      </c>
      <c r="I211" s="11"/>
      <c r="J211" s="4">
        <f t="shared" si="54"/>
        <v>0</v>
      </c>
      <c r="K211" s="11">
        <f t="shared" si="55"/>
        <v>0</v>
      </c>
      <c r="L211" s="4">
        <f t="shared" si="56"/>
        <v>0</v>
      </c>
      <c r="M211" s="10"/>
      <c r="N211" s="17"/>
      <c r="O211" s="17"/>
      <c r="P211" s="17"/>
      <c r="AU211" s="19"/>
      <c r="AV211" s="14"/>
      <c r="AW211" s="26"/>
      <c r="BA211" s="27">
        <f t="shared" si="57"/>
        <v>0</v>
      </c>
      <c r="BB211" s="27">
        <f t="shared" si="58"/>
        <v>0</v>
      </c>
      <c r="BC211" s="27">
        <f t="shared" si="59"/>
        <v>0</v>
      </c>
    </row>
    <row r="212" spans="1:55" ht="28.5" customHeight="1" x14ac:dyDescent="0.3">
      <c r="A212" s="17" t="s">
        <v>36</v>
      </c>
      <c r="B212" s="17" t="s">
        <v>214</v>
      </c>
      <c r="C212" s="16" t="s">
        <v>214</v>
      </c>
      <c r="D212" s="25"/>
      <c r="E212" s="3"/>
      <c r="F212" s="4">
        <f>TRUNC(SUMIF(Q188:Q211, Q187,F188:F211),0)</f>
        <v>0</v>
      </c>
      <c r="G212" s="4"/>
      <c r="H212" s="4">
        <f>TRUNC(SUMIF(Q188:Q211, Q187,H188:H211),0)</f>
        <v>0</v>
      </c>
      <c r="I212" s="4"/>
      <c r="J212" s="4">
        <f>TRUNC(SUMIF(Q188:Q211, Q187,J188:J211),0)</f>
        <v>0</v>
      </c>
      <c r="K212" s="9" t="s">
        <v>214</v>
      </c>
      <c r="L212" s="4">
        <f>F212+H212+J212</f>
        <v>0</v>
      </c>
      <c r="M212" s="17"/>
      <c r="AW212" s="16"/>
      <c r="BA212" s="27">
        <f t="shared" si="57"/>
        <v>0</v>
      </c>
      <c r="BB212" s="27">
        <f t="shared" si="58"/>
        <v>0</v>
      </c>
      <c r="BC212" s="27">
        <f t="shared" si="59"/>
        <v>0</v>
      </c>
    </row>
    <row r="213" spans="1:55" ht="28.5" customHeight="1" x14ac:dyDescent="0.3">
      <c r="A213" s="1" t="s">
        <v>253</v>
      </c>
      <c r="B213" s="17"/>
      <c r="C213" s="16" t="s">
        <v>34</v>
      </c>
      <c r="D213" s="25">
        <v>1</v>
      </c>
      <c r="E213" s="17"/>
      <c r="F213" s="17" t="s">
        <v>214</v>
      </c>
      <c r="G213" s="17"/>
      <c r="H213" s="17" t="s">
        <v>214</v>
      </c>
      <c r="I213" s="17"/>
      <c r="J213" s="17" t="s">
        <v>214</v>
      </c>
      <c r="K213" s="17" t="s">
        <v>214</v>
      </c>
      <c r="L213" s="17" t="s">
        <v>214</v>
      </c>
      <c r="M213" s="17"/>
      <c r="N213" s="12"/>
      <c r="Q213" s="19"/>
      <c r="R213" s="14"/>
      <c r="S213" s="14"/>
      <c r="AH213" s="19"/>
      <c r="AW213" s="16"/>
      <c r="BA213" s="27"/>
      <c r="BB213" s="27"/>
      <c r="BC213" s="27"/>
    </row>
    <row r="214" spans="1:55" ht="28.5" customHeight="1" x14ac:dyDescent="0.3">
      <c r="A214" s="17" t="s">
        <v>257</v>
      </c>
      <c r="B214" s="8" t="s">
        <v>228</v>
      </c>
      <c r="C214" s="16" t="s">
        <v>357</v>
      </c>
      <c r="D214" s="22">
        <v>4.5199999999999996</v>
      </c>
      <c r="E214" s="11"/>
      <c r="F214" s="4">
        <f t="shared" ref="F214:F237" si="60">TRUNC(D214*E214,0)</f>
        <v>0</v>
      </c>
      <c r="G214" s="11"/>
      <c r="H214" s="4">
        <f t="shared" ref="H214:H237" si="61">TRUNC(D214*G214,0)</f>
        <v>0</v>
      </c>
      <c r="I214" s="11"/>
      <c r="J214" s="4">
        <f t="shared" ref="J214:J237" si="62">TRUNC(D214*I214,0)</f>
        <v>0</v>
      </c>
      <c r="K214" s="11">
        <f t="shared" ref="K214:K237" si="63">TRUNC(E214+G214+I214,0)</f>
        <v>0</v>
      </c>
      <c r="L214" s="4">
        <f t="shared" ref="L214:L237" si="64">TRUNC(F214+H214+J214,0)</f>
        <v>0</v>
      </c>
      <c r="M214" s="8"/>
      <c r="N214" s="5"/>
      <c r="O214" s="19"/>
      <c r="P214" s="19"/>
      <c r="Q214" s="19"/>
      <c r="R214" s="14"/>
      <c r="S214" s="14"/>
      <c r="T214" s="19"/>
      <c r="U214" s="19"/>
      <c r="V214" s="19"/>
      <c r="W214" s="19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9"/>
      <c r="AV214" s="14"/>
      <c r="AW214" s="26"/>
      <c r="AX214" s="6" t="s">
        <v>214</v>
      </c>
      <c r="AY214" s="20" t="str">
        <f>HYPERLINK("#단가대비표!B94", "▶바로가기")</f>
        <v>▶바로가기</v>
      </c>
      <c r="BA214" s="27"/>
      <c r="BB214" s="27"/>
      <c r="BC214" s="27"/>
    </row>
    <row r="215" spans="1:55" ht="28.5" customHeight="1" x14ac:dyDescent="0.3">
      <c r="A215" s="17" t="s">
        <v>261</v>
      </c>
      <c r="B215" s="8" t="s">
        <v>266</v>
      </c>
      <c r="C215" s="16" t="s">
        <v>357</v>
      </c>
      <c r="D215" s="22">
        <v>4.5199999999999996</v>
      </c>
      <c r="E215" s="11"/>
      <c r="F215" s="4">
        <f t="shared" si="60"/>
        <v>0</v>
      </c>
      <c r="G215" s="11"/>
      <c r="H215" s="4">
        <f t="shared" si="61"/>
        <v>0</v>
      </c>
      <c r="I215" s="11"/>
      <c r="J215" s="4">
        <f t="shared" si="62"/>
        <v>0</v>
      </c>
      <c r="K215" s="11">
        <f t="shared" si="63"/>
        <v>0</v>
      </c>
      <c r="L215" s="4">
        <f t="shared" si="64"/>
        <v>0</v>
      </c>
      <c r="M215" s="8"/>
      <c r="N215" s="2"/>
      <c r="O215" s="18"/>
      <c r="P215" s="18"/>
      <c r="Q215" s="19"/>
      <c r="R215" s="14"/>
      <c r="S215" s="14"/>
      <c r="T215" s="19"/>
      <c r="U215" s="19"/>
      <c r="V215" s="19"/>
      <c r="W215" s="19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9"/>
      <c r="AV215" s="14"/>
      <c r="AW215" s="26"/>
      <c r="AX215" s="6" t="s">
        <v>214</v>
      </c>
      <c r="AY215" s="20" t="str">
        <f>HYPERLINK("#단가대비표!B95", "▶바로가기")</f>
        <v>▶바로가기</v>
      </c>
      <c r="BA215" s="27"/>
      <c r="BB215" s="27"/>
      <c r="BC215" s="27"/>
    </row>
    <row r="216" spans="1:55" ht="28.5" customHeight="1" x14ac:dyDescent="0.3">
      <c r="A216" s="17" t="s">
        <v>214</v>
      </c>
      <c r="B216" s="17" t="s">
        <v>214</v>
      </c>
      <c r="C216" s="16" t="s">
        <v>214</v>
      </c>
      <c r="D216" s="22"/>
      <c r="E216" s="11"/>
      <c r="F216" s="4">
        <f t="shared" si="60"/>
        <v>0</v>
      </c>
      <c r="G216" s="11"/>
      <c r="H216" s="4">
        <f t="shared" si="61"/>
        <v>0</v>
      </c>
      <c r="I216" s="11"/>
      <c r="J216" s="4">
        <f t="shared" si="62"/>
        <v>0</v>
      </c>
      <c r="K216" s="11">
        <f t="shared" si="63"/>
        <v>0</v>
      </c>
      <c r="L216" s="4">
        <f t="shared" si="64"/>
        <v>0</v>
      </c>
      <c r="M216" s="10"/>
      <c r="N216" s="17"/>
      <c r="O216" s="17"/>
      <c r="P216" s="17"/>
      <c r="AU216" s="19"/>
      <c r="AV216" s="14"/>
      <c r="AW216" s="26"/>
      <c r="BA216" s="27">
        <f t="shared" si="57"/>
        <v>0</v>
      </c>
      <c r="BB216" s="27">
        <f t="shared" si="58"/>
        <v>0</v>
      </c>
      <c r="BC216" s="27">
        <f t="shared" si="59"/>
        <v>0</v>
      </c>
    </row>
    <row r="217" spans="1:55" ht="28.5" customHeight="1" x14ac:dyDescent="0.3">
      <c r="A217" s="17" t="s">
        <v>214</v>
      </c>
      <c r="B217" s="17" t="s">
        <v>214</v>
      </c>
      <c r="C217" s="16" t="s">
        <v>214</v>
      </c>
      <c r="D217" s="22"/>
      <c r="E217" s="11"/>
      <c r="F217" s="4">
        <f t="shared" si="60"/>
        <v>0</v>
      </c>
      <c r="G217" s="11"/>
      <c r="H217" s="4">
        <f t="shared" si="61"/>
        <v>0</v>
      </c>
      <c r="I217" s="11"/>
      <c r="J217" s="4">
        <f t="shared" si="62"/>
        <v>0</v>
      </c>
      <c r="K217" s="11">
        <f t="shared" si="63"/>
        <v>0</v>
      </c>
      <c r="L217" s="4">
        <f t="shared" si="64"/>
        <v>0</v>
      </c>
      <c r="M217" s="10"/>
      <c r="N217" s="17"/>
      <c r="O217" s="17"/>
      <c r="P217" s="17"/>
      <c r="AU217" s="19"/>
      <c r="AV217" s="14"/>
      <c r="AW217" s="26"/>
      <c r="BA217" s="27">
        <f t="shared" si="57"/>
        <v>0</v>
      </c>
      <c r="BB217" s="27">
        <f t="shared" si="58"/>
        <v>0</v>
      </c>
      <c r="BC217" s="27">
        <f t="shared" si="59"/>
        <v>0</v>
      </c>
    </row>
    <row r="218" spans="1:55" ht="28.5" customHeight="1" x14ac:dyDescent="0.3">
      <c r="A218" s="17" t="s">
        <v>214</v>
      </c>
      <c r="B218" s="17" t="s">
        <v>214</v>
      </c>
      <c r="C218" s="16" t="s">
        <v>214</v>
      </c>
      <c r="D218" s="22"/>
      <c r="E218" s="11"/>
      <c r="F218" s="4">
        <f t="shared" si="60"/>
        <v>0</v>
      </c>
      <c r="G218" s="11"/>
      <c r="H218" s="4">
        <f t="shared" si="61"/>
        <v>0</v>
      </c>
      <c r="I218" s="11"/>
      <c r="J218" s="4">
        <f t="shared" si="62"/>
        <v>0</v>
      </c>
      <c r="K218" s="11">
        <f t="shared" si="63"/>
        <v>0</v>
      </c>
      <c r="L218" s="4">
        <f t="shared" si="64"/>
        <v>0</v>
      </c>
      <c r="M218" s="10"/>
      <c r="N218" s="17"/>
      <c r="O218" s="17"/>
      <c r="P218" s="17"/>
      <c r="AU218" s="19"/>
      <c r="AV218" s="14"/>
      <c r="AW218" s="26"/>
      <c r="BA218" s="27">
        <f t="shared" si="57"/>
        <v>0</v>
      </c>
      <c r="BB218" s="27">
        <f t="shared" si="58"/>
        <v>0</v>
      </c>
      <c r="BC218" s="27">
        <f t="shared" si="59"/>
        <v>0</v>
      </c>
    </row>
    <row r="219" spans="1:55" ht="28.5" customHeight="1" x14ac:dyDescent="0.3">
      <c r="A219" s="17" t="s">
        <v>214</v>
      </c>
      <c r="B219" s="17" t="s">
        <v>214</v>
      </c>
      <c r="C219" s="16" t="s">
        <v>214</v>
      </c>
      <c r="D219" s="22"/>
      <c r="E219" s="11"/>
      <c r="F219" s="4">
        <f t="shared" si="60"/>
        <v>0</v>
      </c>
      <c r="G219" s="11"/>
      <c r="H219" s="4">
        <f t="shared" si="61"/>
        <v>0</v>
      </c>
      <c r="I219" s="11"/>
      <c r="J219" s="4">
        <f t="shared" si="62"/>
        <v>0</v>
      </c>
      <c r="K219" s="11">
        <f t="shared" si="63"/>
        <v>0</v>
      </c>
      <c r="L219" s="4">
        <f t="shared" si="64"/>
        <v>0</v>
      </c>
      <c r="M219" s="10"/>
      <c r="N219" s="17"/>
      <c r="O219" s="17"/>
      <c r="P219" s="17"/>
      <c r="AU219" s="19"/>
      <c r="AV219" s="14"/>
      <c r="AW219" s="26"/>
      <c r="BA219" s="27">
        <f t="shared" si="57"/>
        <v>0</v>
      </c>
      <c r="BB219" s="27">
        <f t="shared" si="58"/>
        <v>0</v>
      </c>
      <c r="BC219" s="27">
        <f t="shared" si="59"/>
        <v>0</v>
      </c>
    </row>
    <row r="220" spans="1:55" ht="28.5" customHeight="1" x14ac:dyDescent="0.3">
      <c r="A220" s="17" t="s">
        <v>214</v>
      </c>
      <c r="B220" s="17" t="s">
        <v>214</v>
      </c>
      <c r="C220" s="16" t="s">
        <v>214</v>
      </c>
      <c r="D220" s="22"/>
      <c r="E220" s="11"/>
      <c r="F220" s="4">
        <f t="shared" si="60"/>
        <v>0</v>
      </c>
      <c r="G220" s="11"/>
      <c r="H220" s="4">
        <f t="shared" si="61"/>
        <v>0</v>
      </c>
      <c r="I220" s="11"/>
      <c r="J220" s="4">
        <f t="shared" si="62"/>
        <v>0</v>
      </c>
      <c r="K220" s="11">
        <f t="shared" si="63"/>
        <v>0</v>
      </c>
      <c r="L220" s="4">
        <f t="shared" si="64"/>
        <v>0</v>
      </c>
      <c r="M220" s="10"/>
      <c r="N220" s="17"/>
      <c r="O220" s="17"/>
      <c r="P220" s="17"/>
      <c r="AU220" s="19"/>
      <c r="AV220" s="14"/>
      <c r="AW220" s="26"/>
      <c r="BA220" s="27">
        <f t="shared" si="57"/>
        <v>0</v>
      </c>
      <c r="BB220" s="27">
        <f t="shared" si="58"/>
        <v>0</v>
      </c>
      <c r="BC220" s="27">
        <f t="shared" si="59"/>
        <v>0</v>
      </c>
    </row>
    <row r="221" spans="1:55" ht="28.5" customHeight="1" x14ac:dyDescent="0.3">
      <c r="A221" s="17" t="s">
        <v>214</v>
      </c>
      <c r="B221" s="17" t="s">
        <v>214</v>
      </c>
      <c r="C221" s="16" t="s">
        <v>214</v>
      </c>
      <c r="D221" s="22"/>
      <c r="E221" s="11"/>
      <c r="F221" s="4">
        <f t="shared" si="60"/>
        <v>0</v>
      </c>
      <c r="G221" s="11"/>
      <c r="H221" s="4">
        <f t="shared" si="61"/>
        <v>0</v>
      </c>
      <c r="I221" s="11"/>
      <c r="J221" s="4">
        <f t="shared" si="62"/>
        <v>0</v>
      </c>
      <c r="K221" s="11">
        <f t="shared" si="63"/>
        <v>0</v>
      </c>
      <c r="L221" s="4">
        <f t="shared" si="64"/>
        <v>0</v>
      </c>
      <c r="M221" s="10"/>
      <c r="N221" s="17"/>
      <c r="O221" s="17"/>
      <c r="P221" s="17"/>
      <c r="AU221" s="19"/>
      <c r="AV221" s="14"/>
      <c r="AW221" s="26"/>
      <c r="BA221" s="27">
        <f t="shared" si="57"/>
        <v>0</v>
      </c>
      <c r="BB221" s="27">
        <f t="shared" si="58"/>
        <v>0</v>
      </c>
      <c r="BC221" s="27">
        <f t="shared" si="59"/>
        <v>0</v>
      </c>
    </row>
    <row r="222" spans="1:55" ht="28.5" customHeight="1" x14ac:dyDescent="0.3">
      <c r="A222" s="17" t="s">
        <v>214</v>
      </c>
      <c r="B222" s="17" t="s">
        <v>214</v>
      </c>
      <c r="C222" s="16" t="s">
        <v>214</v>
      </c>
      <c r="D222" s="22"/>
      <c r="E222" s="11"/>
      <c r="F222" s="4">
        <f t="shared" si="60"/>
        <v>0</v>
      </c>
      <c r="G222" s="11"/>
      <c r="H222" s="4">
        <f t="shared" si="61"/>
        <v>0</v>
      </c>
      <c r="I222" s="11"/>
      <c r="J222" s="4">
        <f t="shared" si="62"/>
        <v>0</v>
      </c>
      <c r="K222" s="11">
        <f t="shared" si="63"/>
        <v>0</v>
      </c>
      <c r="L222" s="4">
        <f t="shared" si="64"/>
        <v>0</v>
      </c>
      <c r="M222" s="10"/>
      <c r="N222" s="17"/>
      <c r="O222" s="17"/>
      <c r="P222" s="17"/>
      <c r="AU222" s="19"/>
      <c r="AV222" s="14"/>
      <c r="AW222" s="26"/>
      <c r="BA222" s="27">
        <f t="shared" si="57"/>
        <v>0</v>
      </c>
      <c r="BB222" s="27">
        <f t="shared" si="58"/>
        <v>0</v>
      </c>
      <c r="BC222" s="27">
        <f t="shared" si="59"/>
        <v>0</v>
      </c>
    </row>
    <row r="223" spans="1:55" ht="28.5" customHeight="1" x14ac:dyDescent="0.3">
      <c r="A223" s="17" t="s">
        <v>214</v>
      </c>
      <c r="B223" s="17" t="s">
        <v>214</v>
      </c>
      <c r="C223" s="16" t="s">
        <v>214</v>
      </c>
      <c r="D223" s="22"/>
      <c r="E223" s="11"/>
      <c r="F223" s="4">
        <f t="shared" si="60"/>
        <v>0</v>
      </c>
      <c r="G223" s="11"/>
      <c r="H223" s="4">
        <f t="shared" si="61"/>
        <v>0</v>
      </c>
      <c r="I223" s="11"/>
      <c r="J223" s="4">
        <f t="shared" si="62"/>
        <v>0</v>
      </c>
      <c r="K223" s="11">
        <f t="shared" si="63"/>
        <v>0</v>
      </c>
      <c r="L223" s="4">
        <f t="shared" si="64"/>
        <v>0</v>
      </c>
      <c r="M223" s="10"/>
      <c r="N223" s="17"/>
      <c r="O223" s="17"/>
      <c r="P223" s="17"/>
      <c r="AU223" s="19"/>
      <c r="AV223" s="14"/>
      <c r="AW223" s="26"/>
      <c r="BA223" s="27">
        <f t="shared" si="57"/>
        <v>0</v>
      </c>
      <c r="BB223" s="27">
        <f t="shared" si="58"/>
        <v>0</v>
      </c>
      <c r="BC223" s="27">
        <f t="shared" si="59"/>
        <v>0</v>
      </c>
    </row>
    <row r="224" spans="1:55" ht="28.5" customHeight="1" x14ac:dyDescent="0.3">
      <c r="A224" s="17" t="s">
        <v>214</v>
      </c>
      <c r="B224" s="17" t="s">
        <v>214</v>
      </c>
      <c r="C224" s="16" t="s">
        <v>214</v>
      </c>
      <c r="D224" s="22"/>
      <c r="E224" s="11"/>
      <c r="F224" s="4">
        <f t="shared" si="60"/>
        <v>0</v>
      </c>
      <c r="G224" s="11"/>
      <c r="H224" s="4">
        <f t="shared" si="61"/>
        <v>0</v>
      </c>
      <c r="I224" s="11"/>
      <c r="J224" s="4">
        <f t="shared" si="62"/>
        <v>0</v>
      </c>
      <c r="K224" s="11">
        <f t="shared" si="63"/>
        <v>0</v>
      </c>
      <c r="L224" s="4">
        <f t="shared" si="64"/>
        <v>0</v>
      </c>
      <c r="M224" s="10"/>
      <c r="N224" s="17"/>
      <c r="O224" s="17"/>
      <c r="P224" s="17"/>
      <c r="AU224" s="19"/>
      <c r="AV224" s="14"/>
      <c r="AW224" s="26"/>
      <c r="BA224" s="27">
        <f t="shared" si="57"/>
        <v>0</v>
      </c>
      <c r="BB224" s="27">
        <f t="shared" si="58"/>
        <v>0</v>
      </c>
      <c r="BC224" s="27">
        <f t="shared" si="59"/>
        <v>0</v>
      </c>
    </row>
    <row r="225" spans="1:55" ht="28.5" customHeight="1" x14ac:dyDescent="0.3">
      <c r="A225" s="17" t="s">
        <v>214</v>
      </c>
      <c r="B225" s="17" t="s">
        <v>214</v>
      </c>
      <c r="C225" s="16" t="s">
        <v>214</v>
      </c>
      <c r="D225" s="22"/>
      <c r="E225" s="11"/>
      <c r="F225" s="4">
        <f t="shared" si="60"/>
        <v>0</v>
      </c>
      <c r="G225" s="11"/>
      <c r="H225" s="4">
        <f t="shared" si="61"/>
        <v>0</v>
      </c>
      <c r="I225" s="11"/>
      <c r="J225" s="4">
        <f t="shared" si="62"/>
        <v>0</v>
      </c>
      <c r="K225" s="11">
        <f t="shared" si="63"/>
        <v>0</v>
      </c>
      <c r="L225" s="4">
        <f t="shared" si="64"/>
        <v>0</v>
      </c>
      <c r="M225" s="10"/>
      <c r="N225" s="17"/>
      <c r="O225" s="17"/>
      <c r="P225" s="17"/>
      <c r="AU225" s="19"/>
      <c r="AV225" s="14"/>
      <c r="AW225" s="26"/>
      <c r="BA225" s="27">
        <f t="shared" si="57"/>
        <v>0</v>
      </c>
      <c r="BB225" s="27">
        <f t="shared" si="58"/>
        <v>0</v>
      </c>
      <c r="BC225" s="27">
        <f t="shared" si="59"/>
        <v>0</v>
      </c>
    </row>
    <row r="226" spans="1:55" ht="28.5" customHeight="1" x14ac:dyDescent="0.3">
      <c r="A226" s="17" t="s">
        <v>214</v>
      </c>
      <c r="B226" s="17" t="s">
        <v>214</v>
      </c>
      <c r="C226" s="16" t="s">
        <v>214</v>
      </c>
      <c r="D226" s="22"/>
      <c r="E226" s="11"/>
      <c r="F226" s="4">
        <f t="shared" si="60"/>
        <v>0</v>
      </c>
      <c r="G226" s="11"/>
      <c r="H226" s="4">
        <f t="shared" si="61"/>
        <v>0</v>
      </c>
      <c r="I226" s="11"/>
      <c r="J226" s="4">
        <f t="shared" si="62"/>
        <v>0</v>
      </c>
      <c r="K226" s="11">
        <f t="shared" si="63"/>
        <v>0</v>
      </c>
      <c r="L226" s="4">
        <f t="shared" si="64"/>
        <v>0</v>
      </c>
      <c r="M226" s="10"/>
      <c r="N226" s="17"/>
      <c r="O226" s="17"/>
      <c r="P226" s="17"/>
      <c r="AU226" s="19"/>
      <c r="AV226" s="14"/>
      <c r="AW226" s="26"/>
      <c r="BA226" s="27">
        <f t="shared" si="57"/>
        <v>0</v>
      </c>
      <c r="BB226" s="27">
        <f t="shared" si="58"/>
        <v>0</v>
      </c>
      <c r="BC226" s="27">
        <f t="shared" si="59"/>
        <v>0</v>
      </c>
    </row>
    <row r="227" spans="1:55" ht="28.5" customHeight="1" x14ac:dyDescent="0.3">
      <c r="A227" s="17" t="s">
        <v>214</v>
      </c>
      <c r="B227" s="17" t="s">
        <v>214</v>
      </c>
      <c r="C227" s="16" t="s">
        <v>214</v>
      </c>
      <c r="D227" s="22"/>
      <c r="E227" s="11"/>
      <c r="F227" s="4">
        <f t="shared" si="60"/>
        <v>0</v>
      </c>
      <c r="G227" s="11"/>
      <c r="H227" s="4">
        <f t="shared" si="61"/>
        <v>0</v>
      </c>
      <c r="I227" s="11"/>
      <c r="J227" s="4">
        <f t="shared" si="62"/>
        <v>0</v>
      </c>
      <c r="K227" s="11">
        <f t="shared" si="63"/>
        <v>0</v>
      </c>
      <c r="L227" s="4">
        <f t="shared" si="64"/>
        <v>0</v>
      </c>
      <c r="M227" s="10"/>
      <c r="N227" s="17"/>
      <c r="O227" s="17"/>
      <c r="P227" s="17"/>
      <c r="AU227" s="19"/>
      <c r="AV227" s="14"/>
      <c r="AW227" s="26"/>
      <c r="BA227" s="27">
        <f t="shared" si="57"/>
        <v>0</v>
      </c>
      <c r="BB227" s="27">
        <f t="shared" si="58"/>
        <v>0</v>
      </c>
      <c r="BC227" s="27">
        <f t="shared" si="59"/>
        <v>0</v>
      </c>
    </row>
    <row r="228" spans="1:55" ht="28.5" customHeight="1" x14ac:dyDescent="0.3">
      <c r="A228" s="17" t="s">
        <v>214</v>
      </c>
      <c r="B228" s="17" t="s">
        <v>214</v>
      </c>
      <c r="C228" s="16" t="s">
        <v>214</v>
      </c>
      <c r="D228" s="22"/>
      <c r="E228" s="11"/>
      <c r="F228" s="4">
        <f t="shared" si="60"/>
        <v>0</v>
      </c>
      <c r="G228" s="11"/>
      <c r="H228" s="4">
        <f t="shared" si="61"/>
        <v>0</v>
      </c>
      <c r="I228" s="11"/>
      <c r="J228" s="4">
        <f t="shared" si="62"/>
        <v>0</v>
      </c>
      <c r="K228" s="11">
        <f t="shared" si="63"/>
        <v>0</v>
      </c>
      <c r="L228" s="4">
        <f t="shared" si="64"/>
        <v>0</v>
      </c>
      <c r="M228" s="10"/>
      <c r="N228" s="17"/>
      <c r="O228" s="17"/>
      <c r="P228" s="17"/>
      <c r="AU228" s="19"/>
      <c r="AV228" s="14"/>
      <c r="AW228" s="26"/>
      <c r="BA228" s="27">
        <f t="shared" si="57"/>
        <v>0</v>
      </c>
      <c r="BB228" s="27">
        <f t="shared" si="58"/>
        <v>0</v>
      </c>
      <c r="BC228" s="27">
        <f t="shared" si="59"/>
        <v>0</v>
      </c>
    </row>
    <row r="229" spans="1:55" ht="28.5" customHeight="1" x14ac:dyDescent="0.3">
      <c r="A229" s="17" t="s">
        <v>214</v>
      </c>
      <c r="B229" s="17" t="s">
        <v>214</v>
      </c>
      <c r="C229" s="16" t="s">
        <v>214</v>
      </c>
      <c r="D229" s="22"/>
      <c r="E229" s="11"/>
      <c r="F229" s="4">
        <f t="shared" si="60"/>
        <v>0</v>
      </c>
      <c r="G229" s="11"/>
      <c r="H229" s="4">
        <f t="shared" si="61"/>
        <v>0</v>
      </c>
      <c r="I229" s="11"/>
      <c r="J229" s="4">
        <f t="shared" si="62"/>
        <v>0</v>
      </c>
      <c r="K229" s="11">
        <f t="shared" si="63"/>
        <v>0</v>
      </c>
      <c r="L229" s="4">
        <f t="shared" si="64"/>
        <v>0</v>
      </c>
      <c r="M229" s="10"/>
      <c r="N229" s="17"/>
      <c r="O229" s="17"/>
      <c r="P229" s="17"/>
      <c r="AU229" s="19"/>
      <c r="AV229" s="14"/>
      <c r="AW229" s="26"/>
      <c r="BA229" s="27">
        <f t="shared" si="57"/>
        <v>0</v>
      </c>
      <c r="BB229" s="27">
        <f t="shared" si="58"/>
        <v>0</v>
      </c>
      <c r="BC229" s="27">
        <f t="shared" si="59"/>
        <v>0</v>
      </c>
    </row>
    <row r="230" spans="1:55" ht="28.5" customHeight="1" x14ac:dyDescent="0.3">
      <c r="A230" s="17" t="s">
        <v>214</v>
      </c>
      <c r="B230" s="17" t="s">
        <v>214</v>
      </c>
      <c r="C230" s="16" t="s">
        <v>214</v>
      </c>
      <c r="D230" s="22"/>
      <c r="E230" s="11"/>
      <c r="F230" s="4">
        <f t="shared" si="60"/>
        <v>0</v>
      </c>
      <c r="G230" s="11"/>
      <c r="H230" s="4">
        <f t="shared" si="61"/>
        <v>0</v>
      </c>
      <c r="I230" s="11"/>
      <c r="J230" s="4">
        <f t="shared" si="62"/>
        <v>0</v>
      </c>
      <c r="K230" s="11">
        <f t="shared" si="63"/>
        <v>0</v>
      </c>
      <c r="L230" s="4">
        <f t="shared" si="64"/>
        <v>0</v>
      </c>
      <c r="M230" s="10"/>
      <c r="N230" s="17"/>
      <c r="O230" s="17"/>
      <c r="P230" s="17"/>
      <c r="AU230" s="19"/>
      <c r="AV230" s="14"/>
      <c r="AW230" s="26"/>
      <c r="BA230" s="27">
        <f t="shared" si="57"/>
        <v>0</v>
      </c>
      <c r="BB230" s="27">
        <f t="shared" si="58"/>
        <v>0</v>
      </c>
      <c r="BC230" s="27">
        <f t="shared" si="59"/>
        <v>0</v>
      </c>
    </row>
    <row r="231" spans="1:55" ht="28.5" customHeight="1" x14ac:dyDescent="0.3">
      <c r="A231" s="17" t="s">
        <v>214</v>
      </c>
      <c r="B231" s="17" t="s">
        <v>214</v>
      </c>
      <c r="C231" s="16" t="s">
        <v>214</v>
      </c>
      <c r="D231" s="22"/>
      <c r="E231" s="11"/>
      <c r="F231" s="4">
        <f t="shared" si="60"/>
        <v>0</v>
      </c>
      <c r="G231" s="11"/>
      <c r="H231" s="4">
        <f t="shared" si="61"/>
        <v>0</v>
      </c>
      <c r="I231" s="11"/>
      <c r="J231" s="4">
        <f t="shared" si="62"/>
        <v>0</v>
      </c>
      <c r="K231" s="11">
        <f t="shared" si="63"/>
        <v>0</v>
      </c>
      <c r="L231" s="4">
        <f t="shared" si="64"/>
        <v>0</v>
      </c>
      <c r="M231" s="10"/>
      <c r="N231" s="17"/>
      <c r="O231" s="17"/>
      <c r="P231" s="17"/>
      <c r="AU231" s="19"/>
      <c r="AV231" s="14"/>
      <c r="AW231" s="26"/>
      <c r="BA231" s="27">
        <f t="shared" si="57"/>
        <v>0</v>
      </c>
      <c r="BB231" s="27">
        <f t="shared" si="58"/>
        <v>0</v>
      </c>
      <c r="BC231" s="27">
        <f t="shared" si="59"/>
        <v>0</v>
      </c>
    </row>
    <row r="232" spans="1:55" ht="28.5" customHeight="1" x14ac:dyDescent="0.3">
      <c r="A232" s="17" t="s">
        <v>214</v>
      </c>
      <c r="B232" s="17" t="s">
        <v>214</v>
      </c>
      <c r="C232" s="16" t="s">
        <v>214</v>
      </c>
      <c r="D232" s="22"/>
      <c r="E232" s="11"/>
      <c r="F232" s="4">
        <f t="shared" si="60"/>
        <v>0</v>
      </c>
      <c r="G232" s="11"/>
      <c r="H232" s="4">
        <f t="shared" si="61"/>
        <v>0</v>
      </c>
      <c r="I232" s="11"/>
      <c r="J232" s="4">
        <f t="shared" si="62"/>
        <v>0</v>
      </c>
      <c r="K232" s="11">
        <f t="shared" si="63"/>
        <v>0</v>
      </c>
      <c r="L232" s="4">
        <f t="shared" si="64"/>
        <v>0</v>
      </c>
      <c r="M232" s="10"/>
      <c r="N232" s="17"/>
      <c r="O232" s="17"/>
      <c r="P232" s="17"/>
      <c r="AU232" s="19"/>
      <c r="AV232" s="14"/>
      <c r="AW232" s="26"/>
      <c r="BA232" s="27">
        <f t="shared" si="57"/>
        <v>0</v>
      </c>
      <c r="BB232" s="27">
        <f t="shared" si="58"/>
        <v>0</v>
      </c>
      <c r="BC232" s="27">
        <f t="shared" si="59"/>
        <v>0</v>
      </c>
    </row>
    <row r="233" spans="1:55" ht="28.5" customHeight="1" x14ac:dyDescent="0.3">
      <c r="A233" s="17" t="s">
        <v>214</v>
      </c>
      <c r="B233" s="17" t="s">
        <v>214</v>
      </c>
      <c r="C233" s="16" t="s">
        <v>214</v>
      </c>
      <c r="D233" s="22"/>
      <c r="E233" s="11"/>
      <c r="F233" s="4">
        <f t="shared" si="60"/>
        <v>0</v>
      </c>
      <c r="G233" s="11"/>
      <c r="H233" s="4">
        <f t="shared" si="61"/>
        <v>0</v>
      </c>
      <c r="I233" s="11"/>
      <c r="J233" s="4">
        <f t="shared" si="62"/>
        <v>0</v>
      </c>
      <c r="K233" s="11">
        <f t="shared" si="63"/>
        <v>0</v>
      </c>
      <c r="L233" s="4">
        <f t="shared" si="64"/>
        <v>0</v>
      </c>
      <c r="M233" s="10"/>
      <c r="N233" s="17"/>
      <c r="O233" s="17"/>
      <c r="P233" s="17"/>
      <c r="AU233" s="19"/>
      <c r="AV233" s="14"/>
      <c r="AW233" s="26"/>
      <c r="BA233" s="27">
        <f t="shared" si="57"/>
        <v>0</v>
      </c>
      <c r="BB233" s="27">
        <f t="shared" si="58"/>
        <v>0</v>
      </c>
      <c r="BC233" s="27">
        <f t="shared" si="59"/>
        <v>0</v>
      </c>
    </row>
    <row r="234" spans="1:55" ht="28.5" customHeight="1" x14ac:dyDescent="0.3">
      <c r="A234" s="17" t="s">
        <v>214</v>
      </c>
      <c r="B234" s="17" t="s">
        <v>214</v>
      </c>
      <c r="C234" s="16" t="s">
        <v>214</v>
      </c>
      <c r="D234" s="22"/>
      <c r="E234" s="11"/>
      <c r="F234" s="4">
        <f t="shared" si="60"/>
        <v>0</v>
      </c>
      <c r="G234" s="11"/>
      <c r="H234" s="4">
        <f t="shared" si="61"/>
        <v>0</v>
      </c>
      <c r="I234" s="11"/>
      <c r="J234" s="4">
        <f t="shared" si="62"/>
        <v>0</v>
      </c>
      <c r="K234" s="11">
        <f t="shared" si="63"/>
        <v>0</v>
      </c>
      <c r="L234" s="4">
        <f t="shared" si="64"/>
        <v>0</v>
      </c>
      <c r="M234" s="10"/>
      <c r="N234" s="17"/>
      <c r="O234" s="17"/>
      <c r="P234" s="17"/>
      <c r="AU234" s="19"/>
      <c r="AV234" s="14"/>
      <c r="AW234" s="26"/>
      <c r="BA234" s="27">
        <f t="shared" si="57"/>
        <v>0</v>
      </c>
      <c r="BB234" s="27">
        <f t="shared" si="58"/>
        <v>0</v>
      </c>
      <c r="BC234" s="27">
        <f t="shared" si="59"/>
        <v>0</v>
      </c>
    </row>
    <row r="235" spans="1:55" ht="28.5" customHeight="1" x14ac:dyDescent="0.3">
      <c r="A235" s="17" t="s">
        <v>214</v>
      </c>
      <c r="B235" s="17" t="s">
        <v>214</v>
      </c>
      <c r="C235" s="16" t="s">
        <v>214</v>
      </c>
      <c r="D235" s="22"/>
      <c r="E235" s="11"/>
      <c r="F235" s="4">
        <f t="shared" si="60"/>
        <v>0</v>
      </c>
      <c r="G235" s="11"/>
      <c r="H235" s="4">
        <f t="shared" si="61"/>
        <v>0</v>
      </c>
      <c r="I235" s="11"/>
      <c r="J235" s="4">
        <f t="shared" si="62"/>
        <v>0</v>
      </c>
      <c r="K235" s="11">
        <f t="shared" si="63"/>
        <v>0</v>
      </c>
      <c r="L235" s="4">
        <f t="shared" si="64"/>
        <v>0</v>
      </c>
      <c r="M235" s="10"/>
      <c r="N235" s="17"/>
      <c r="O235" s="17"/>
      <c r="P235" s="17"/>
      <c r="AU235" s="19"/>
      <c r="AV235" s="14"/>
      <c r="AW235" s="26"/>
      <c r="BA235" s="27">
        <f t="shared" si="57"/>
        <v>0</v>
      </c>
      <c r="BB235" s="27">
        <f t="shared" si="58"/>
        <v>0</v>
      </c>
      <c r="BC235" s="27">
        <f t="shared" si="59"/>
        <v>0</v>
      </c>
    </row>
    <row r="236" spans="1:55" ht="28.5" customHeight="1" x14ac:dyDescent="0.3">
      <c r="A236" s="17" t="s">
        <v>214</v>
      </c>
      <c r="B236" s="17" t="s">
        <v>214</v>
      </c>
      <c r="C236" s="16" t="s">
        <v>214</v>
      </c>
      <c r="D236" s="22"/>
      <c r="E236" s="11"/>
      <c r="F236" s="4">
        <f t="shared" si="60"/>
        <v>0</v>
      </c>
      <c r="G236" s="11"/>
      <c r="H236" s="4">
        <f t="shared" si="61"/>
        <v>0</v>
      </c>
      <c r="I236" s="11"/>
      <c r="J236" s="4">
        <f t="shared" si="62"/>
        <v>0</v>
      </c>
      <c r="K236" s="11">
        <f t="shared" si="63"/>
        <v>0</v>
      </c>
      <c r="L236" s="4">
        <f t="shared" si="64"/>
        <v>0</v>
      </c>
      <c r="M236" s="10"/>
      <c r="N236" s="17"/>
      <c r="O236" s="17"/>
      <c r="P236" s="17"/>
      <c r="AU236" s="19"/>
      <c r="AV236" s="14"/>
      <c r="AW236" s="26"/>
      <c r="BA236" s="27">
        <f t="shared" si="57"/>
        <v>0</v>
      </c>
      <c r="BB236" s="27">
        <f t="shared" si="58"/>
        <v>0</v>
      </c>
      <c r="BC236" s="27">
        <f t="shared" si="59"/>
        <v>0</v>
      </c>
    </row>
    <row r="237" spans="1:55" ht="28.5" customHeight="1" x14ac:dyDescent="0.3">
      <c r="A237" s="17" t="s">
        <v>214</v>
      </c>
      <c r="B237" s="17" t="s">
        <v>214</v>
      </c>
      <c r="C237" s="16" t="s">
        <v>214</v>
      </c>
      <c r="D237" s="22"/>
      <c r="E237" s="11"/>
      <c r="F237" s="4">
        <f t="shared" si="60"/>
        <v>0</v>
      </c>
      <c r="G237" s="11"/>
      <c r="H237" s="4">
        <f t="shared" si="61"/>
        <v>0</v>
      </c>
      <c r="I237" s="11"/>
      <c r="J237" s="4">
        <f t="shared" si="62"/>
        <v>0</v>
      </c>
      <c r="K237" s="11">
        <f t="shared" si="63"/>
        <v>0</v>
      </c>
      <c r="L237" s="4">
        <f t="shared" si="64"/>
        <v>0</v>
      </c>
      <c r="M237" s="10"/>
      <c r="N237" s="17"/>
      <c r="O237" s="17"/>
      <c r="P237" s="17"/>
      <c r="AU237" s="19"/>
      <c r="AV237" s="14"/>
      <c r="AW237" s="26"/>
      <c r="BA237" s="27">
        <f t="shared" si="57"/>
        <v>0</v>
      </c>
      <c r="BB237" s="27">
        <f t="shared" si="58"/>
        <v>0</v>
      </c>
      <c r="BC237" s="27">
        <f t="shared" si="59"/>
        <v>0</v>
      </c>
    </row>
    <row r="238" spans="1:55" ht="28.5" customHeight="1" x14ac:dyDescent="0.3">
      <c r="A238" s="17" t="s">
        <v>36</v>
      </c>
      <c r="B238" s="17" t="s">
        <v>214</v>
      </c>
      <c r="C238" s="16" t="s">
        <v>214</v>
      </c>
      <c r="D238" s="25"/>
      <c r="E238" s="3"/>
      <c r="F238" s="4">
        <f>TRUNC(SUMIF(Q214:Q237, Q213,F214:F237),0)</f>
        <v>0</v>
      </c>
      <c r="G238" s="4"/>
      <c r="H238" s="4">
        <f>TRUNC(SUMIF(Q214:Q237, Q213,H214:H237),0)</f>
        <v>0</v>
      </c>
      <c r="I238" s="4"/>
      <c r="J238" s="4">
        <f>TRUNC(SUMIF(Q214:Q237, Q213,J214:J237),0)</f>
        <v>0</v>
      </c>
      <c r="K238" s="9" t="s">
        <v>214</v>
      </c>
      <c r="L238" s="4">
        <f>F238+H238+J238</f>
        <v>0</v>
      </c>
      <c r="M238" s="17"/>
      <c r="AW238" s="16"/>
      <c r="BA238" s="27">
        <f t="shared" si="57"/>
        <v>0</v>
      </c>
      <c r="BB238" s="27">
        <f t="shared" si="58"/>
        <v>0</v>
      </c>
      <c r="BC238" s="27">
        <f t="shared" si="59"/>
        <v>0</v>
      </c>
    </row>
  </sheetData>
  <mergeCells count="47">
    <mergeCell ref="AW3:AW4"/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1:AW1"/>
    <mergeCell ref="A2:AW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8" type="noConversion"/>
  <printOptions horizontalCentered="1"/>
  <pageMargins left="0.39370078740157483" right="0.39370078740157483" top="0.39370078740157483" bottom="0.39370078740157483" header="0" footer="0"/>
  <pageSetup paperSize="9" scale="62" fitToHeight="0" orientation="landscape" r:id="rId1"/>
  <rowBreaks count="8" manualBreakCount="8">
    <brk id="30" man="1"/>
    <brk id="56" man="1"/>
    <brk id="82" man="1"/>
    <brk id="108" man="1"/>
    <brk id="160" man="1"/>
    <brk id="186" man="1"/>
    <brk id="212" man="1"/>
    <brk id="23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6"/>
  <sheetViews>
    <sheetView zoomScaleNormal="100" workbookViewId="0"/>
  </sheetViews>
  <sheetFormatPr defaultColWidth="9.125" defaultRowHeight="16.5" x14ac:dyDescent="0.3"/>
  <sheetData>
    <row r="1" spans="1:10" x14ac:dyDescent="0.3">
      <c r="A1" s="19" t="s">
        <v>72</v>
      </c>
    </row>
    <row r="2" spans="1:10" x14ac:dyDescent="0.3">
      <c r="B2" s="19" t="s">
        <v>295</v>
      </c>
      <c r="C2" s="19" t="s">
        <v>289</v>
      </c>
    </row>
    <row r="3" spans="1:10" x14ac:dyDescent="0.3">
      <c r="B3" s="19" t="s">
        <v>333</v>
      </c>
      <c r="C3" s="19" t="s">
        <v>127</v>
      </c>
    </row>
    <row r="4" spans="1:10" x14ac:dyDescent="0.3">
      <c r="B4" s="19" t="s">
        <v>128</v>
      </c>
      <c r="C4" s="19" t="s">
        <v>111</v>
      </c>
    </row>
    <row r="5" spans="1:10" x14ac:dyDescent="0.3">
      <c r="B5" s="19" t="s">
        <v>203</v>
      </c>
      <c r="C5" s="19" t="s">
        <v>111</v>
      </c>
    </row>
    <row r="6" spans="1:10" x14ac:dyDescent="0.3">
      <c r="B6" s="19" t="s">
        <v>56</v>
      </c>
      <c r="C6" s="19" t="s">
        <v>92</v>
      </c>
    </row>
    <row r="7" spans="1:10" x14ac:dyDescent="0.3">
      <c r="B7" s="19" t="s">
        <v>61</v>
      </c>
      <c r="C7" s="19" t="s">
        <v>299</v>
      </c>
    </row>
    <row r="8" spans="1:10" x14ac:dyDescent="0.3">
      <c r="B8" s="19" t="s">
        <v>319</v>
      </c>
      <c r="C8" s="19" t="s">
        <v>328</v>
      </c>
      <c r="D8" s="14">
        <v>1</v>
      </c>
    </row>
    <row r="9" spans="1:10" x14ac:dyDescent="0.3">
      <c r="B9" s="19" t="s">
        <v>38</v>
      </c>
      <c r="C9" s="19" t="s">
        <v>328</v>
      </c>
      <c r="D9" s="14">
        <v>3</v>
      </c>
    </row>
    <row r="10" spans="1:10" x14ac:dyDescent="0.3">
      <c r="B10" s="19" t="s">
        <v>80</v>
      </c>
      <c r="C10" s="19" t="s">
        <v>135</v>
      </c>
      <c r="D10" s="19" t="s">
        <v>136</v>
      </c>
      <c r="E10" s="19" t="s">
        <v>249</v>
      </c>
      <c r="F10" s="19" t="s">
        <v>42</v>
      </c>
      <c r="G10" s="19" t="s">
        <v>152</v>
      </c>
      <c r="H10" s="19" t="s">
        <v>280</v>
      </c>
      <c r="I10" s="19" t="s">
        <v>71</v>
      </c>
      <c r="J10" s="19" t="s">
        <v>279</v>
      </c>
    </row>
    <row r="11" spans="1:10" x14ac:dyDescent="0.3">
      <c r="B11" s="19" t="s">
        <v>314</v>
      </c>
      <c r="C11" s="14">
        <v>1427</v>
      </c>
      <c r="D11" s="14">
        <v>932</v>
      </c>
      <c r="E11" s="14">
        <v>0</v>
      </c>
    </row>
    <row r="12" spans="1:10" x14ac:dyDescent="0.3">
      <c r="B12" s="19" t="s">
        <v>123</v>
      </c>
      <c r="C12" s="19" t="s">
        <v>297</v>
      </c>
      <c r="D12" s="14">
        <v>5</v>
      </c>
    </row>
    <row r="13" spans="1:10" x14ac:dyDescent="0.3">
      <c r="B13" s="19" t="s">
        <v>113</v>
      </c>
      <c r="C13" s="19" t="s">
        <v>297</v>
      </c>
      <c r="D13" s="14">
        <v>5</v>
      </c>
    </row>
    <row r="14" spans="1:10" x14ac:dyDescent="0.3">
      <c r="B14" s="19" t="s">
        <v>172</v>
      </c>
      <c r="C14" s="19" t="s">
        <v>297</v>
      </c>
      <c r="D14" s="14">
        <v>4</v>
      </c>
    </row>
    <row r="15" spans="1:10" x14ac:dyDescent="0.3">
      <c r="B15" s="19" t="s">
        <v>183</v>
      </c>
      <c r="C15" s="19" t="s">
        <v>328</v>
      </c>
      <c r="D15" s="14">
        <v>6</v>
      </c>
    </row>
    <row r="16" spans="1:10" x14ac:dyDescent="0.3">
      <c r="B16" s="19" t="s">
        <v>18</v>
      </c>
      <c r="C16" s="19" t="s">
        <v>289</v>
      </c>
      <c r="D16" s="19" t="s">
        <v>22</v>
      </c>
      <c r="E16" s="19" t="s">
        <v>236</v>
      </c>
      <c r="F16" s="19" t="s">
        <v>212</v>
      </c>
      <c r="G16" s="19" t="s">
        <v>263</v>
      </c>
    </row>
    <row r="17" spans="2:14" x14ac:dyDescent="0.3">
      <c r="B17" s="19" t="s">
        <v>197</v>
      </c>
      <c r="C17" s="14">
        <v>1.1100000000000001</v>
      </c>
      <c r="D17" s="14">
        <v>1.1200000000000001</v>
      </c>
    </row>
    <row r="18" spans="2:14" x14ac:dyDescent="0.3">
      <c r="B18" s="19" t="s">
        <v>281</v>
      </c>
      <c r="C18" s="14">
        <v>1</v>
      </c>
      <c r="D18" s="14">
        <v>1.5</v>
      </c>
      <c r="E18" s="14">
        <v>1.1599999999999999</v>
      </c>
      <c r="F18" s="14">
        <v>1.6</v>
      </c>
      <c r="G18" s="14">
        <v>1.6</v>
      </c>
      <c r="H18" s="14">
        <v>1.6</v>
      </c>
      <c r="I18" s="14">
        <v>1.94</v>
      </c>
      <c r="J18" s="14">
        <v>1.94</v>
      </c>
      <c r="K18" s="14">
        <v>1.94</v>
      </c>
      <c r="L18" s="14">
        <v>1</v>
      </c>
      <c r="M18" s="14">
        <v>1</v>
      </c>
      <c r="N18" s="14">
        <v>1</v>
      </c>
    </row>
    <row r="19" spans="2:14" x14ac:dyDescent="0.3">
      <c r="B19" s="19" t="s">
        <v>58</v>
      </c>
      <c r="C19" s="14">
        <v>1.25</v>
      </c>
      <c r="D19" s="14">
        <v>1.071</v>
      </c>
    </row>
    <row r="20" spans="2:14" x14ac:dyDescent="0.3">
      <c r="B20" s="19" t="s">
        <v>224</v>
      </c>
    </row>
    <row r="21" spans="2:14" x14ac:dyDescent="0.3">
      <c r="B21" s="19" t="s">
        <v>293</v>
      </c>
      <c r="C21" s="19" t="s">
        <v>328</v>
      </c>
      <c r="D21" s="14">
        <v>1</v>
      </c>
    </row>
    <row r="22" spans="2:14" x14ac:dyDescent="0.3">
      <c r="B22" s="19" t="s">
        <v>74</v>
      </c>
      <c r="C22" s="19" t="s">
        <v>174</v>
      </c>
      <c r="D22" s="19" t="s">
        <v>323</v>
      </c>
    </row>
    <row r="23" spans="2:14" x14ac:dyDescent="0.3">
      <c r="B23" s="19" t="s">
        <v>263</v>
      </c>
      <c r="C23" s="19" t="s">
        <v>322</v>
      </c>
      <c r="D23" s="19" t="s">
        <v>322</v>
      </c>
    </row>
    <row r="24" spans="2:14" x14ac:dyDescent="0.3">
      <c r="B24" s="19" t="s">
        <v>216</v>
      </c>
      <c r="C24" s="14">
        <v>100</v>
      </c>
    </row>
    <row r="25" spans="2:14" x14ac:dyDescent="0.3">
      <c r="B25" s="19" t="s">
        <v>237</v>
      </c>
      <c r="C25" s="14">
        <v>100</v>
      </c>
    </row>
    <row r="26" spans="2:14" x14ac:dyDescent="0.3">
      <c r="B26" s="19" t="s">
        <v>52</v>
      </c>
      <c r="C26" s="14">
        <v>100</v>
      </c>
    </row>
  </sheetData>
  <phoneticPr fontId="8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원가계산서</vt:lpstr>
      <vt:lpstr>공종별집계표</vt:lpstr>
      <vt:lpstr>공종별내역서</vt:lpstr>
      <vt:lpstr>공사설정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2026-06-27T10:28:16Z</cp:lastPrinted>
  <dcterms:created xsi:type="dcterms:W3CDTF">2026-06-27T10:27:23Z</dcterms:created>
  <dcterms:modified xsi:type="dcterms:W3CDTF">2026-07-08T05:25:33Z</dcterms:modified>
</cp:coreProperties>
</file>